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4.xml" ContentType="application/vnd.openxmlformats-officedocument.drawing+xml"/>
  <Override PartName="/xl/charts/chart14.xml" ContentType="application/vnd.openxmlformats-officedocument.drawingml.chart+xml"/>
  <Override PartName="/xl/drawings/drawing5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6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7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8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9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10.xml" ContentType="application/vnd.openxmlformats-officedocument.drawing+xml"/>
  <Override PartName="/xl/charts/chart40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4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4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4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4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4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49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50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51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52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53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54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1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2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13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14.xml" ContentType="application/vnd.openxmlformats-officedocument.drawing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15.xml" ContentType="application/vnd.openxmlformats-officedocument.drawing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/>
  <mc:AlternateContent xmlns:mc="http://schemas.openxmlformats.org/markup-compatibility/2006">
    <mc:Choice Requires="x15">
      <x15ac:absPath xmlns:x15ac="http://schemas.microsoft.com/office/spreadsheetml/2010/11/ac" url="https://365no-my.sharepoint.com/personal/morten_roe_animalia_no/Documents/0020_Midlertidig/DYRESLAG/GRIS/"/>
    </mc:Choice>
  </mc:AlternateContent>
  <xr:revisionPtr revIDLastSave="9" documentId="8_{A4193DB2-A134-49B1-ACEA-51AFDE24EBF8}" xr6:coauthVersionLast="47" xr6:coauthVersionMax="47" xr10:uidLastSave="{A82D3D6F-591B-4A5C-AC97-17A9D9DE186C}"/>
  <bookViews>
    <workbookView xWindow="-108" yWindow="-108" windowWidth="23256" windowHeight="12576" tabRatio="863" firstSheet="1" activeTab="1" xr2:uid="{00000000-000D-0000-FFFF-FFFF00000000}"/>
  </bookViews>
  <sheets>
    <sheet name="Ark1" sheetId="43" state="hidden" r:id="rId1"/>
    <sheet name="År" sheetId="2" r:id="rId2"/>
    <sheet name="Å" sheetId="54" r:id="rId3"/>
    <sheet name="Måned" sheetId="35" r:id="rId4"/>
    <sheet name="M" sheetId="58" r:id="rId5"/>
    <sheet name="Uke" sheetId="1" r:id="rId6"/>
    <sheet name="U" sheetId="61" r:id="rId7"/>
    <sheet name="Regioner" sheetId="6" r:id="rId8"/>
    <sheet name="R" sheetId="59" r:id="rId9"/>
    <sheet name="Organisasjon" sheetId="16" r:id="rId10"/>
    <sheet name="O" sheetId="55" r:id="rId11"/>
    <sheet name="Regorg" sheetId="44" r:id="rId12"/>
    <sheet name="RO" sheetId="62" r:id="rId13"/>
    <sheet name="Bedrifter" sheetId="45" r:id="rId14"/>
    <sheet name="B" sheetId="60" r:id="rId15"/>
    <sheet name="Slakteri" sheetId="46" r:id="rId16"/>
    <sheet name="S" sheetId="57" r:id="rId17"/>
    <sheet name="Slakteri per MÅNED" sheetId="68" r:id="rId18"/>
    <sheet name="SM" sheetId="69" r:id="rId19"/>
    <sheet name="Klasse" sheetId="48" r:id="rId20"/>
    <sheet name="K" sheetId="63" r:id="rId21"/>
    <sheet name="Kjøtt%" sheetId="49" r:id="rId22"/>
    <sheet name="KPRO" sheetId="66" r:id="rId23"/>
    <sheet name="Vektgrupper" sheetId="50" r:id="rId24"/>
    <sheet name="V" sheetId="53" r:id="rId25"/>
    <sheet name="Variant" sheetId="47" r:id="rId26"/>
    <sheet name="VA" sheetId="67" r:id="rId27"/>
    <sheet name="Fylker" sheetId="51" r:id="rId28"/>
    <sheet name="F" sheetId="56" r:id="rId29"/>
    <sheet name="Ark2" sheetId="65" state="hidden" r:id="rId30"/>
    <sheet name="RNR" sheetId="70" state="hidden" r:id="rId31"/>
  </sheets>
  <externalReferences>
    <externalReference r:id="rId32"/>
  </externalReferences>
  <definedNames>
    <definedName name="__123Graph_ADIAGRAM1" localSheetId="13" hidden="1">Uke!#REF!</definedName>
    <definedName name="__123Graph_ADIAGRAM1" localSheetId="28" hidden="1">Uke!#REF!</definedName>
    <definedName name="__123Graph_ADIAGRAM1" localSheetId="27" hidden="1">Uke!#REF!</definedName>
    <definedName name="__123Graph_ADIAGRAM1" localSheetId="21" hidden="1">Uke!#REF!</definedName>
    <definedName name="__123Graph_ADIAGRAM1" localSheetId="19" hidden="1">Uke!#REF!</definedName>
    <definedName name="__123Graph_ADIAGRAM1" localSheetId="4" hidden="1">M!#REF!</definedName>
    <definedName name="__123Graph_ADIAGRAM1" localSheetId="3" hidden="1">Måned!#REF!</definedName>
    <definedName name="__123Graph_ADIAGRAM1" localSheetId="10" hidden="1">Uke!#REF!</definedName>
    <definedName name="__123Graph_ADIAGRAM1" localSheetId="8" hidden="1">Uke!#REF!</definedName>
    <definedName name="__123Graph_ADIAGRAM1" localSheetId="11" hidden="1">Uke!#REF!</definedName>
    <definedName name="__123Graph_ADIAGRAM1" localSheetId="16" hidden="1">Uke!#REF!</definedName>
    <definedName name="__123Graph_ADIAGRAM1" localSheetId="15" hidden="1">Uke!#REF!</definedName>
    <definedName name="__123Graph_ADIAGRAM1" localSheetId="17" hidden="1">[1]Uke!#REF!</definedName>
    <definedName name="__123Graph_ADIAGRAM1" localSheetId="24" hidden="1">Uke!#REF!</definedName>
    <definedName name="__123Graph_ADIAGRAM1" localSheetId="25" hidden="1">Uke!#REF!</definedName>
    <definedName name="__123Graph_ADIAGRAM1" localSheetId="23" hidden="1">Uke!#REF!</definedName>
    <definedName name="__123Graph_ADIAGRAM1" localSheetId="2" hidden="1">Uke!#REF!</definedName>
    <definedName name="__123Graph_ADIAGRAM1" hidden="1">Uke!#REF!</definedName>
    <definedName name="__123Graph_ADIAGRAM2" localSheetId="13" hidden="1">Uke!#REF!</definedName>
    <definedName name="__123Graph_ADIAGRAM2" localSheetId="28" hidden="1">Uke!#REF!</definedName>
    <definedName name="__123Graph_ADIAGRAM2" localSheetId="27" hidden="1">Uke!#REF!</definedName>
    <definedName name="__123Graph_ADIAGRAM2" localSheetId="21" hidden="1">Uke!#REF!</definedName>
    <definedName name="__123Graph_ADIAGRAM2" localSheetId="19" hidden="1">Uke!#REF!</definedName>
    <definedName name="__123Graph_ADIAGRAM2" localSheetId="4" hidden="1">M!#REF!</definedName>
    <definedName name="__123Graph_ADIAGRAM2" localSheetId="3" hidden="1">Måned!#REF!</definedName>
    <definedName name="__123Graph_ADIAGRAM2" localSheetId="10" hidden="1">Uke!#REF!</definedName>
    <definedName name="__123Graph_ADIAGRAM2" localSheetId="8" hidden="1">Uke!#REF!</definedName>
    <definedName name="__123Graph_ADIAGRAM2" localSheetId="11" hidden="1">Uke!#REF!</definedName>
    <definedName name="__123Graph_ADIAGRAM2" localSheetId="16" hidden="1">Uke!#REF!</definedName>
    <definedName name="__123Graph_ADIAGRAM2" localSheetId="15" hidden="1">Uke!#REF!</definedName>
    <definedName name="__123Graph_ADIAGRAM2" localSheetId="17" hidden="1">[1]Uke!#REF!</definedName>
    <definedName name="__123Graph_ADIAGRAM2" localSheetId="24" hidden="1">Uke!#REF!</definedName>
    <definedName name="__123Graph_ADIAGRAM2" localSheetId="25" hidden="1">Uke!#REF!</definedName>
    <definedName name="__123Graph_ADIAGRAM2" localSheetId="23" hidden="1">Uke!#REF!</definedName>
    <definedName name="__123Graph_ADIAGRAM2" localSheetId="2" hidden="1">Uke!#REF!</definedName>
    <definedName name="__123Graph_ADIAGRAM2" hidden="1">Uke!#REF!</definedName>
    <definedName name="__123Graph_ADIAGRAM3" localSheetId="28" hidden="1">Uke!#REF!</definedName>
    <definedName name="__123Graph_ADIAGRAM3" localSheetId="4" hidden="1">M!#REF!</definedName>
    <definedName name="__123Graph_ADIAGRAM3" localSheetId="3" hidden="1">Måned!#REF!</definedName>
    <definedName name="__123Graph_ADIAGRAM3" localSheetId="10" hidden="1">Uke!#REF!</definedName>
    <definedName name="__123Graph_ADIAGRAM3" localSheetId="8" hidden="1">Uke!#REF!</definedName>
    <definedName name="__123Graph_ADIAGRAM3" localSheetId="16" hidden="1">Uke!#REF!</definedName>
    <definedName name="__123Graph_ADIAGRAM3" localSheetId="17" hidden="1">[1]Uke!#REF!</definedName>
    <definedName name="__123Graph_ADIAGRAM3" localSheetId="24" hidden="1">Uke!#REF!</definedName>
    <definedName name="__123Graph_ADIAGRAM3" localSheetId="2" hidden="1">Uke!#REF!</definedName>
    <definedName name="__123Graph_ADIAGRAM3" hidden="1">Uke!#REF!</definedName>
    <definedName name="__123Graph_ADIAGRAM4" localSheetId="13" hidden="1">Uke!#REF!</definedName>
    <definedName name="__123Graph_ADIAGRAM4" localSheetId="28" hidden="1">Uke!#REF!</definedName>
    <definedName name="__123Graph_ADIAGRAM4" localSheetId="27" hidden="1">Uke!#REF!</definedName>
    <definedName name="__123Graph_ADIAGRAM4" localSheetId="21" hidden="1">Uke!#REF!</definedName>
    <definedName name="__123Graph_ADIAGRAM4" localSheetId="19" hidden="1">Uke!#REF!</definedName>
    <definedName name="__123Graph_ADIAGRAM4" localSheetId="4" hidden="1">M!#REF!</definedName>
    <definedName name="__123Graph_ADIAGRAM4" localSheetId="3" hidden="1">Måned!#REF!</definedName>
    <definedName name="__123Graph_ADIAGRAM4" localSheetId="10" hidden="1">Uke!#REF!</definedName>
    <definedName name="__123Graph_ADIAGRAM4" localSheetId="8" hidden="1">Uke!#REF!</definedName>
    <definedName name="__123Graph_ADIAGRAM4" localSheetId="11" hidden="1">Uke!#REF!</definedName>
    <definedName name="__123Graph_ADIAGRAM4" localSheetId="16" hidden="1">Uke!#REF!</definedName>
    <definedName name="__123Graph_ADIAGRAM4" localSheetId="15" hidden="1">Uke!#REF!</definedName>
    <definedName name="__123Graph_ADIAGRAM4" localSheetId="17" hidden="1">[1]Uke!#REF!</definedName>
    <definedName name="__123Graph_ADIAGRAM4" localSheetId="24" hidden="1">Uke!#REF!</definedName>
    <definedName name="__123Graph_ADIAGRAM4" localSheetId="25" hidden="1">Uke!#REF!</definedName>
    <definedName name="__123Graph_ADIAGRAM4" localSheetId="23" hidden="1">Uke!#REF!</definedName>
    <definedName name="__123Graph_ADIAGRAM4" localSheetId="2" hidden="1">Uke!#REF!</definedName>
    <definedName name="__123Graph_ADIAGRAM4" hidden="1">Uke!#REF!</definedName>
    <definedName name="__123Graph_ADIAGRAM5" localSheetId="13" hidden="1">Uke!#REF!</definedName>
    <definedName name="__123Graph_ADIAGRAM5" localSheetId="28" hidden="1">Uke!#REF!</definedName>
    <definedName name="__123Graph_ADIAGRAM5" localSheetId="27" hidden="1">Uke!#REF!</definedName>
    <definedName name="__123Graph_ADIAGRAM5" localSheetId="21" hidden="1">Uke!#REF!</definedName>
    <definedName name="__123Graph_ADIAGRAM5" localSheetId="19" hidden="1">Uke!#REF!</definedName>
    <definedName name="__123Graph_ADIAGRAM5" localSheetId="4" hidden="1">M!#REF!</definedName>
    <definedName name="__123Graph_ADIAGRAM5" localSheetId="3" hidden="1">Måned!#REF!</definedName>
    <definedName name="__123Graph_ADIAGRAM5" localSheetId="10" hidden="1">Uke!#REF!</definedName>
    <definedName name="__123Graph_ADIAGRAM5" localSheetId="8" hidden="1">Uke!#REF!</definedName>
    <definedName name="__123Graph_ADIAGRAM5" localSheetId="11" hidden="1">Uke!#REF!</definedName>
    <definedName name="__123Graph_ADIAGRAM5" localSheetId="16" hidden="1">Uke!#REF!</definedName>
    <definedName name="__123Graph_ADIAGRAM5" localSheetId="15" hidden="1">Uke!#REF!</definedName>
    <definedName name="__123Graph_ADIAGRAM5" localSheetId="17" hidden="1">[1]Uke!#REF!</definedName>
    <definedName name="__123Graph_ADIAGRAM5" localSheetId="24" hidden="1">Uke!#REF!</definedName>
    <definedName name="__123Graph_ADIAGRAM5" localSheetId="25" hidden="1">Uke!#REF!</definedName>
    <definedName name="__123Graph_ADIAGRAM5" localSheetId="23" hidden="1">Uke!#REF!</definedName>
    <definedName name="__123Graph_ADIAGRAM5" localSheetId="2" hidden="1">Uke!#REF!</definedName>
    <definedName name="__123Graph_ADIAGRAM5" hidden="1">Uke!#REF!</definedName>
    <definedName name="__123Graph_BDIAGRAM1" localSheetId="13" hidden="1">Uke!#REF!</definedName>
    <definedName name="__123Graph_BDIAGRAM1" localSheetId="28" hidden="1">Uke!#REF!</definedName>
    <definedName name="__123Graph_BDIAGRAM1" localSheetId="27" hidden="1">Uke!#REF!</definedName>
    <definedName name="__123Graph_BDIAGRAM1" localSheetId="21" hidden="1">Uke!#REF!</definedName>
    <definedName name="__123Graph_BDIAGRAM1" localSheetId="19" hidden="1">Uke!#REF!</definedName>
    <definedName name="__123Graph_BDIAGRAM1" localSheetId="4" hidden="1">M!#REF!</definedName>
    <definedName name="__123Graph_BDIAGRAM1" localSheetId="3" hidden="1">Måned!#REF!</definedName>
    <definedName name="__123Graph_BDIAGRAM1" localSheetId="10" hidden="1">Uke!#REF!</definedName>
    <definedName name="__123Graph_BDIAGRAM1" localSheetId="8" hidden="1">Uke!#REF!</definedName>
    <definedName name="__123Graph_BDIAGRAM1" localSheetId="11" hidden="1">Uke!#REF!</definedName>
    <definedName name="__123Graph_BDIAGRAM1" localSheetId="16" hidden="1">Uke!#REF!</definedName>
    <definedName name="__123Graph_BDIAGRAM1" localSheetId="15" hidden="1">Uke!#REF!</definedName>
    <definedName name="__123Graph_BDIAGRAM1" localSheetId="17" hidden="1">[1]Uke!#REF!</definedName>
    <definedName name="__123Graph_BDIAGRAM1" localSheetId="24" hidden="1">Uke!#REF!</definedName>
    <definedName name="__123Graph_BDIAGRAM1" localSheetId="25" hidden="1">Uke!#REF!</definedName>
    <definedName name="__123Graph_BDIAGRAM1" localSheetId="23" hidden="1">Uke!#REF!</definedName>
    <definedName name="__123Graph_BDIAGRAM1" localSheetId="2" hidden="1">Uke!#REF!</definedName>
    <definedName name="__123Graph_BDIAGRAM1" hidden="1">Uke!#REF!</definedName>
    <definedName name="__123Graph_BDIAGRAM2" localSheetId="13" hidden="1">Uke!#REF!</definedName>
    <definedName name="__123Graph_BDIAGRAM2" localSheetId="28" hidden="1">Uke!#REF!</definedName>
    <definedName name="__123Graph_BDIAGRAM2" localSheetId="27" hidden="1">Uke!#REF!</definedName>
    <definedName name="__123Graph_BDIAGRAM2" localSheetId="21" hidden="1">Uke!#REF!</definedName>
    <definedName name="__123Graph_BDIAGRAM2" localSheetId="19" hidden="1">Uke!#REF!</definedName>
    <definedName name="__123Graph_BDIAGRAM2" localSheetId="4" hidden="1">M!#REF!</definedName>
    <definedName name="__123Graph_BDIAGRAM2" localSheetId="3" hidden="1">Måned!#REF!</definedName>
    <definedName name="__123Graph_BDIAGRAM2" localSheetId="10" hidden="1">Uke!#REF!</definedName>
    <definedName name="__123Graph_BDIAGRAM2" localSheetId="8" hidden="1">Uke!#REF!</definedName>
    <definedName name="__123Graph_BDIAGRAM2" localSheetId="11" hidden="1">Uke!#REF!</definedName>
    <definedName name="__123Graph_BDIAGRAM2" localSheetId="16" hidden="1">Uke!#REF!</definedName>
    <definedName name="__123Graph_BDIAGRAM2" localSheetId="15" hidden="1">Uke!#REF!</definedName>
    <definedName name="__123Graph_BDIAGRAM2" localSheetId="17" hidden="1">[1]Uke!#REF!</definedName>
    <definedName name="__123Graph_BDIAGRAM2" localSheetId="24" hidden="1">Uke!#REF!</definedName>
    <definedName name="__123Graph_BDIAGRAM2" localSheetId="25" hidden="1">Uke!#REF!</definedName>
    <definedName name="__123Graph_BDIAGRAM2" localSheetId="23" hidden="1">Uke!#REF!</definedName>
    <definedName name="__123Graph_BDIAGRAM2" localSheetId="2" hidden="1">Uke!#REF!</definedName>
    <definedName name="__123Graph_BDIAGRAM2" hidden="1">Uke!#REF!</definedName>
    <definedName name="__123Graph_BDIAGRAM3" localSheetId="28" hidden="1">Uke!#REF!</definedName>
    <definedName name="__123Graph_BDIAGRAM3" localSheetId="4" hidden="1">M!#REF!</definedName>
    <definedName name="__123Graph_BDIAGRAM3" localSheetId="3" hidden="1">Måned!#REF!</definedName>
    <definedName name="__123Graph_BDIAGRAM3" localSheetId="10" hidden="1">Uke!#REF!</definedName>
    <definedName name="__123Graph_BDIAGRAM3" localSheetId="8" hidden="1">Uke!#REF!</definedName>
    <definedName name="__123Graph_BDIAGRAM3" localSheetId="16" hidden="1">Uke!#REF!</definedName>
    <definedName name="__123Graph_BDIAGRAM3" localSheetId="17" hidden="1">[1]Uke!#REF!</definedName>
    <definedName name="__123Graph_BDIAGRAM3" localSheetId="24" hidden="1">Uke!#REF!</definedName>
    <definedName name="__123Graph_BDIAGRAM3" localSheetId="2" hidden="1">Uke!#REF!</definedName>
    <definedName name="__123Graph_BDIAGRAM3" hidden="1">Uke!#REF!</definedName>
    <definedName name="__123Graph_BDIAGRAM4" localSheetId="13" hidden="1">Uke!#REF!</definedName>
    <definedName name="__123Graph_BDIAGRAM4" localSheetId="28" hidden="1">Uke!#REF!</definedName>
    <definedName name="__123Graph_BDIAGRAM4" localSheetId="27" hidden="1">Uke!#REF!</definedName>
    <definedName name="__123Graph_BDIAGRAM4" localSheetId="21" hidden="1">Uke!#REF!</definedName>
    <definedName name="__123Graph_BDIAGRAM4" localSheetId="19" hidden="1">Uke!#REF!</definedName>
    <definedName name="__123Graph_BDIAGRAM4" localSheetId="4" hidden="1">M!#REF!</definedName>
    <definedName name="__123Graph_BDIAGRAM4" localSheetId="3" hidden="1">Måned!#REF!</definedName>
    <definedName name="__123Graph_BDIAGRAM4" localSheetId="10" hidden="1">Uke!#REF!</definedName>
    <definedName name="__123Graph_BDIAGRAM4" localSheetId="8" hidden="1">Uke!#REF!</definedName>
    <definedName name="__123Graph_BDIAGRAM4" localSheetId="11" hidden="1">Uke!#REF!</definedName>
    <definedName name="__123Graph_BDIAGRAM4" localSheetId="16" hidden="1">Uke!#REF!</definedName>
    <definedName name="__123Graph_BDIAGRAM4" localSheetId="15" hidden="1">Uke!#REF!</definedName>
    <definedName name="__123Graph_BDIAGRAM4" localSheetId="17" hidden="1">[1]Uke!#REF!</definedName>
    <definedName name="__123Graph_BDIAGRAM4" localSheetId="24" hidden="1">Uke!#REF!</definedName>
    <definedName name="__123Graph_BDIAGRAM4" localSheetId="25" hidden="1">Uke!#REF!</definedName>
    <definedName name="__123Graph_BDIAGRAM4" localSheetId="23" hidden="1">Uke!#REF!</definedName>
    <definedName name="__123Graph_BDIAGRAM4" localSheetId="2" hidden="1">Uke!#REF!</definedName>
    <definedName name="__123Graph_BDIAGRAM4" hidden="1">Uke!#REF!</definedName>
    <definedName name="__123Graph_CDIAGRAM5" localSheetId="13" hidden="1">Uke!#REF!</definedName>
    <definedName name="__123Graph_CDIAGRAM5" localSheetId="28" hidden="1">Uke!#REF!</definedName>
    <definedName name="__123Graph_CDIAGRAM5" localSheetId="27" hidden="1">Uke!#REF!</definedName>
    <definedName name="__123Graph_CDIAGRAM5" localSheetId="21" hidden="1">Uke!#REF!</definedName>
    <definedName name="__123Graph_CDIAGRAM5" localSheetId="19" hidden="1">Uke!#REF!</definedName>
    <definedName name="__123Graph_CDIAGRAM5" localSheetId="4" hidden="1">M!#REF!</definedName>
    <definedName name="__123Graph_CDIAGRAM5" localSheetId="3" hidden="1">Måned!#REF!</definedName>
    <definedName name="__123Graph_CDIAGRAM5" localSheetId="10" hidden="1">Uke!#REF!</definedName>
    <definedName name="__123Graph_CDIAGRAM5" localSheetId="8" hidden="1">Uke!#REF!</definedName>
    <definedName name="__123Graph_CDIAGRAM5" localSheetId="11" hidden="1">Uke!#REF!</definedName>
    <definedName name="__123Graph_CDIAGRAM5" localSheetId="16" hidden="1">Uke!#REF!</definedName>
    <definedName name="__123Graph_CDIAGRAM5" localSheetId="15" hidden="1">Uke!#REF!</definedName>
    <definedName name="__123Graph_CDIAGRAM5" localSheetId="17" hidden="1">[1]Uke!#REF!</definedName>
    <definedName name="__123Graph_CDIAGRAM5" localSheetId="24" hidden="1">Uke!#REF!</definedName>
    <definedName name="__123Graph_CDIAGRAM5" localSheetId="25" hidden="1">Uke!#REF!</definedName>
    <definedName name="__123Graph_CDIAGRAM5" localSheetId="23" hidden="1">Uke!#REF!</definedName>
    <definedName name="__123Graph_CDIAGRAM5" localSheetId="2" hidden="1">Uke!#REF!</definedName>
    <definedName name="__123Graph_CDIAGRAM5" hidden="1">Uke!#REF!</definedName>
    <definedName name="__123Graph_XDIAGRAM1" localSheetId="28" hidden="1">Uke!#REF!</definedName>
    <definedName name="__123Graph_XDIAGRAM1" localSheetId="4" hidden="1">M!#REF!</definedName>
    <definedName name="__123Graph_XDIAGRAM1" localSheetId="3" hidden="1">Måned!#REF!</definedName>
    <definedName name="__123Graph_XDIAGRAM1" localSheetId="10" hidden="1">Uke!#REF!</definedName>
    <definedName name="__123Graph_XDIAGRAM1" localSheetId="8" hidden="1">Uke!#REF!</definedName>
    <definedName name="__123Graph_XDIAGRAM1" localSheetId="16" hidden="1">Uke!#REF!</definedName>
    <definedName name="__123Graph_XDIAGRAM1" localSheetId="17" hidden="1">[1]Uke!#REF!</definedName>
    <definedName name="__123Graph_XDIAGRAM1" localSheetId="24" hidden="1">Uke!#REF!</definedName>
    <definedName name="__123Graph_XDIAGRAM1" localSheetId="2" hidden="1">Uke!#REF!</definedName>
    <definedName name="__123Graph_XDIAGRAM1" hidden="1">Uke!#REF!</definedName>
    <definedName name="__123Graph_XDIAGRAM2" localSheetId="28" hidden="1">Uke!#REF!</definedName>
    <definedName name="__123Graph_XDIAGRAM2" localSheetId="4" hidden="1">M!#REF!</definedName>
    <definedName name="__123Graph_XDIAGRAM2" localSheetId="3" hidden="1">Måned!#REF!</definedName>
    <definedName name="__123Graph_XDIAGRAM2" localSheetId="10" hidden="1">Uke!#REF!</definedName>
    <definedName name="__123Graph_XDIAGRAM2" localSheetId="8" hidden="1">Uke!#REF!</definedName>
    <definedName name="__123Graph_XDIAGRAM2" localSheetId="16" hidden="1">Uke!#REF!</definedName>
    <definedName name="__123Graph_XDIAGRAM2" localSheetId="17" hidden="1">[1]Uke!#REF!</definedName>
    <definedName name="__123Graph_XDIAGRAM2" localSheetId="24" hidden="1">Uke!#REF!</definedName>
    <definedName name="__123Graph_XDIAGRAM2" localSheetId="2" hidden="1">Uke!#REF!</definedName>
    <definedName name="__123Graph_XDIAGRAM2" hidden="1">Uke!#REF!</definedName>
    <definedName name="__123Graph_XDIAGRAM3" localSheetId="28" hidden="1">Uke!#REF!</definedName>
    <definedName name="__123Graph_XDIAGRAM3" localSheetId="4" hidden="1">M!#REF!</definedName>
    <definedName name="__123Graph_XDIAGRAM3" localSheetId="3" hidden="1">Måned!#REF!</definedName>
    <definedName name="__123Graph_XDIAGRAM3" localSheetId="10" hidden="1">Uke!#REF!</definedName>
    <definedName name="__123Graph_XDIAGRAM3" localSheetId="8" hidden="1">Uke!#REF!</definedName>
    <definedName name="__123Graph_XDIAGRAM3" localSheetId="16" hidden="1">Uke!#REF!</definedName>
    <definedName name="__123Graph_XDIAGRAM3" localSheetId="17" hidden="1">[1]Uke!#REF!</definedName>
    <definedName name="__123Graph_XDIAGRAM3" localSheetId="24" hidden="1">Uke!#REF!</definedName>
    <definedName name="__123Graph_XDIAGRAM3" localSheetId="2" hidden="1">Uke!#REF!</definedName>
    <definedName name="__123Graph_XDIAGRAM3" hidden="1">Uke!#REF!</definedName>
    <definedName name="__123Graph_XDIAGRAM4" localSheetId="28" hidden="1">Uke!#REF!</definedName>
    <definedName name="__123Graph_XDIAGRAM4" localSheetId="4" hidden="1">M!#REF!</definedName>
    <definedName name="__123Graph_XDIAGRAM4" localSheetId="3" hidden="1">Måned!#REF!</definedName>
    <definedName name="__123Graph_XDIAGRAM4" localSheetId="10" hidden="1">Uke!#REF!</definedName>
    <definedName name="__123Graph_XDIAGRAM4" localSheetId="8" hidden="1">Uke!#REF!</definedName>
    <definedName name="__123Graph_XDIAGRAM4" localSheetId="16" hidden="1">Uke!#REF!</definedName>
    <definedName name="__123Graph_XDIAGRAM4" localSheetId="17" hidden="1">[1]Uke!#REF!</definedName>
    <definedName name="__123Graph_XDIAGRAM4" localSheetId="24" hidden="1">Uke!#REF!</definedName>
    <definedName name="__123Graph_XDIAGRAM4" localSheetId="2" hidden="1">Uke!#REF!</definedName>
    <definedName name="__123Graph_XDIAGRAM4" hidden="1">Uke!#REF!</definedName>
    <definedName name="__123Graph_XDIAGRAM5" localSheetId="28" hidden="1">Uke!#REF!</definedName>
    <definedName name="__123Graph_XDIAGRAM5" localSheetId="4" hidden="1">M!#REF!</definedName>
    <definedName name="__123Graph_XDIAGRAM5" localSheetId="3" hidden="1">Måned!#REF!</definedName>
    <definedName name="__123Graph_XDIAGRAM5" localSheetId="10" hidden="1">Uke!#REF!</definedName>
    <definedName name="__123Graph_XDIAGRAM5" localSheetId="8" hidden="1">Uke!#REF!</definedName>
    <definedName name="__123Graph_XDIAGRAM5" localSheetId="16" hidden="1">Uke!#REF!</definedName>
    <definedName name="__123Graph_XDIAGRAM5" localSheetId="17" hidden="1">[1]Uke!#REF!</definedName>
    <definedName name="__123Graph_XDIAGRAM5" localSheetId="24" hidden="1">Uke!#REF!</definedName>
    <definedName name="__123Graph_XDIAGRAM5" localSheetId="2" hidden="1">Uke!#REF!</definedName>
    <definedName name="__123Graph_XDIAGRAM5" hidden="1">Uke!#REF!</definedName>
    <definedName name="a" localSheetId="28" hidden="1">Uke!#REF!</definedName>
    <definedName name="a" localSheetId="4" hidden="1">Uke!#REF!</definedName>
    <definedName name="a" localSheetId="10" hidden="1">Uke!#REF!</definedName>
    <definedName name="a" localSheetId="8" hidden="1">Uke!#REF!</definedName>
    <definedName name="a" localSheetId="16" hidden="1">Uke!#REF!</definedName>
    <definedName name="a" localSheetId="17" hidden="1">[1]Uke!#REF!</definedName>
    <definedName name="a" localSheetId="24" hidden="1">Uke!#REF!</definedName>
    <definedName name="a" localSheetId="2" hidden="1">Uke!#REF!</definedName>
    <definedName name="a" hidden="1">Uke!#REF!</definedName>
    <definedName name="Ark1">'Ark1'!$A$1:$AC$793</definedName>
    <definedName name="BBB" localSheetId="28" hidden="1">Uke!#REF!</definedName>
    <definedName name="BBB" localSheetId="27" hidden="1">Uke!#REF!</definedName>
    <definedName name="BBB" localSheetId="21" hidden="1">Uke!#REF!</definedName>
    <definedName name="BBB" localSheetId="4" hidden="1">Uke!#REF!</definedName>
    <definedName name="BBB" localSheetId="10" hidden="1">Uke!#REF!</definedName>
    <definedName name="BBB" localSheetId="8" hidden="1">Uke!#REF!</definedName>
    <definedName name="BBB" localSheetId="16" hidden="1">Uke!#REF!</definedName>
    <definedName name="BBB" localSheetId="17" hidden="1">[1]Uke!#REF!</definedName>
    <definedName name="BBB" localSheetId="24" hidden="1">Uke!#REF!</definedName>
    <definedName name="BBB" localSheetId="23" hidden="1">Uke!#REF!</definedName>
    <definedName name="BBB" localSheetId="2" hidden="1">Uke!#REF!</definedName>
    <definedName name="BBB" hidden="1">Uke!#REF!</definedName>
    <definedName name="BNM" localSheetId="28" hidden="1">Uke!#REF!</definedName>
    <definedName name="BNM" localSheetId="4" hidden="1">Uke!#REF!</definedName>
    <definedName name="BNM" localSheetId="10" hidden="1">Uke!#REF!</definedName>
    <definedName name="BNM" localSheetId="8" hidden="1">Uke!#REF!</definedName>
    <definedName name="BNM" localSheetId="16" hidden="1">Uke!#REF!</definedName>
    <definedName name="BNM" localSheetId="17" hidden="1">[1]Uke!#REF!</definedName>
    <definedName name="BNM" localSheetId="24" hidden="1">Uke!#REF!</definedName>
    <definedName name="BNM" localSheetId="2" hidden="1">Uke!#REF!</definedName>
    <definedName name="BNM" hidden="1">Uke!#REF!</definedName>
    <definedName name="cc" localSheetId="28" hidden="1">Uke!#REF!</definedName>
    <definedName name="cc" localSheetId="4" hidden="1">Uke!#REF!</definedName>
    <definedName name="cc" localSheetId="10" hidden="1">Uke!#REF!</definedName>
    <definedName name="cc" localSheetId="8" hidden="1">Uke!#REF!</definedName>
    <definedName name="cc" localSheetId="16" hidden="1">Uke!#REF!</definedName>
    <definedName name="cc" localSheetId="17" hidden="1">[1]Uke!#REF!</definedName>
    <definedName name="cc" localSheetId="24" hidden="1">Uke!#REF!</definedName>
    <definedName name="cc" localSheetId="2" hidden="1">Uke!#REF!</definedName>
    <definedName name="cc" hidden="1">Uke!#REF!</definedName>
    <definedName name="CFE" localSheetId="28" hidden="1">Uke!#REF!</definedName>
    <definedName name="CFE" localSheetId="27" hidden="1">Uke!#REF!</definedName>
    <definedName name="CFE" localSheetId="4" hidden="1">Uke!#REF!</definedName>
    <definedName name="CFE" localSheetId="10" hidden="1">Uke!#REF!</definedName>
    <definedName name="CFE" localSheetId="8" hidden="1">Uke!#REF!</definedName>
    <definedName name="CFE" localSheetId="16" hidden="1">Uke!#REF!</definedName>
    <definedName name="CFE" localSheetId="17" hidden="1">[1]Uke!#REF!</definedName>
    <definedName name="CFE" localSheetId="24" hidden="1">Uke!#REF!</definedName>
    <definedName name="CFE" localSheetId="23" hidden="1">Uke!#REF!</definedName>
    <definedName name="CFE" localSheetId="2" hidden="1">Uke!#REF!</definedName>
    <definedName name="CFE" hidden="1">Uke!#REF!</definedName>
    <definedName name="d" localSheetId="28" hidden="1">Uke!#REF!</definedName>
    <definedName name="d" localSheetId="4" hidden="1">Uke!#REF!</definedName>
    <definedName name="d" localSheetId="10" hidden="1">Uke!#REF!</definedName>
    <definedName name="d" localSheetId="8" hidden="1">Uke!#REF!</definedName>
    <definedName name="d" localSheetId="16" hidden="1">Uke!#REF!</definedName>
    <definedName name="d" localSheetId="17" hidden="1">[1]Uke!#REF!</definedName>
    <definedName name="d" localSheetId="24" hidden="1">Uke!#REF!</definedName>
    <definedName name="d" localSheetId="2" hidden="1">Uke!#REF!</definedName>
    <definedName name="d" hidden="1">Uke!#REF!</definedName>
    <definedName name="DDD" localSheetId="28" hidden="1">Uke!#REF!</definedName>
    <definedName name="DDD" localSheetId="27" hidden="1">Uke!#REF!</definedName>
    <definedName name="DDD" localSheetId="21" hidden="1">Uke!#REF!</definedName>
    <definedName name="DDD" localSheetId="19" hidden="1">Uke!#REF!</definedName>
    <definedName name="DDD" localSheetId="4" hidden="1">Uke!#REF!</definedName>
    <definedName name="DDD" localSheetId="10" hidden="1">Uke!#REF!</definedName>
    <definedName name="DDD" localSheetId="8" hidden="1">Uke!#REF!</definedName>
    <definedName name="DDD" localSheetId="16" hidden="1">Uke!#REF!</definedName>
    <definedName name="DDD" localSheetId="15" hidden="1">Uke!#REF!</definedName>
    <definedName name="DDD" localSheetId="17" hidden="1">[1]Uke!#REF!</definedName>
    <definedName name="DDD" localSheetId="24" hidden="1">Uke!#REF!</definedName>
    <definedName name="DDD" localSheetId="25" hidden="1">Uke!#REF!</definedName>
    <definedName name="DDD" localSheetId="23" hidden="1">Uke!#REF!</definedName>
    <definedName name="DDD" localSheetId="2" hidden="1">Uke!#REF!</definedName>
    <definedName name="DDD" hidden="1">Uke!#REF!</definedName>
    <definedName name="EEE" localSheetId="28" hidden="1">Uke!#REF!</definedName>
    <definedName name="EEE" localSheetId="27" hidden="1">Uke!#REF!</definedName>
    <definedName name="EEE" localSheetId="21" hidden="1">Uke!#REF!</definedName>
    <definedName name="EEE" localSheetId="4" hidden="1">Uke!#REF!</definedName>
    <definedName name="EEE" localSheetId="10" hidden="1">Uke!#REF!</definedName>
    <definedName name="EEE" localSheetId="8" hidden="1">Uke!#REF!</definedName>
    <definedName name="EEE" localSheetId="16" hidden="1">Uke!#REF!</definedName>
    <definedName name="EEE" localSheetId="17" hidden="1">[1]Uke!#REF!</definedName>
    <definedName name="EEE" localSheetId="24" hidden="1">Uke!#REF!</definedName>
    <definedName name="EEE" localSheetId="23" hidden="1">Uke!#REF!</definedName>
    <definedName name="EEE" localSheetId="2" hidden="1">Uke!#REF!</definedName>
    <definedName name="EEE" hidden="1">Uke!#REF!</definedName>
    <definedName name="f" localSheetId="28" hidden="1">Uke!#REF!</definedName>
    <definedName name="f" localSheetId="4" hidden="1">Uke!#REF!</definedName>
    <definedName name="f" localSheetId="10" hidden="1">Uke!#REF!</definedName>
    <definedName name="f" localSheetId="8" hidden="1">Uke!#REF!</definedName>
    <definedName name="f" localSheetId="16" hidden="1">Uke!#REF!</definedName>
    <definedName name="f" localSheetId="17" hidden="1">[1]Uke!#REF!</definedName>
    <definedName name="f" localSheetId="24" hidden="1">Uke!#REF!</definedName>
    <definedName name="f" localSheetId="2" hidden="1">Uke!#REF!</definedName>
    <definedName name="f" hidden="1">Uke!#REF!</definedName>
    <definedName name="FF" localSheetId="28" hidden="1">Uke!#REF!</definedName>
    <definedName name="FF" localSheetId="4" hidden="1">Uke!#REF!</definedName>
    <definedName name="FF" localSheetId="10" hidden="1">Uke!#REF!</definedName>
    <definedName name="FF" localSheetId="8" hidden="1">Uke!#REF!</definedName>
    <definedName name="FF" localSheetId="16" hidden="1">Uke!#REF!</definedName>
    <definedName name="FF" localSheetId="17" hidden="1">[1]Uke!#REF!</definedName>
    <definedName name="FF" localSheetId="24" hidden="1">Uke!#REF!</definedName>
    <definedName name="FF" localSheetId="2" hidden="1">Uke!#REF!</definedName>
    <definedName name="FF" hidden="1">Uke!#REF!</definedName>
    <definedName name="GGG" localSheetId="28" hidden="1">Uke!#REF!</definedName>
    <definedName name="GGG" localSheetId="27" hidden="1">Uke!#REF!</definedName>
    <definedName name="GGG" localSheetId="21" hidden="1">Uke!#REF!</definedName>
    <definedName name="GGG" localSheetId="4" hidden="1">Uke!#REF!</definedName>
    <definedName name="GGG" localSheetId="10" hidden="1">Uke!#REF!</definedName>
    <definedName name="GGG" localSheetId="8" hidden="1">Uke!#REF!</definedName>
    <definedName name="GGG" localSheetId="16" hidden="1">Uke!#REF!</definedName>
    <definedName name="GGG" localSheetId="17" hidden="1">[1]Uke!#REF!</definedName>
    <definedName name="GGG" localSheetId="24" hidden="1">Uke!#REF!</definedName>
    <definedName name="GGG" localSheetId="23" hidden="1">Uke!#REF!</definedName>
    <definedName name="GGG" localSheetId="2" hidden="1">Uke!#REF!</definedName>
    <definedName name="GGG" hidden="1">Uke!#REF!</definedName>
    <definedName name="GH" localSheetId="28" hidden="1">Uke!#REF!</definedName>
    <definedName name="GH" localSheetId="4" hidden="1">Uke!#REF!</definedName>
    <definedName name="GH" localSheetId="10" hidden="1">Uke!#REF!</definedName>
    <definedName name="GH" localSheetId="8" hidden="1">Uke!#REF!</definedName>
    <definedName name="GH" localSheetId="16" hidden="1">Uke!#REF!</definedName>
    <definedName name="GH" localSheetId="17" hidden="1">[1]Uke!#REF!</definedName>
    <definedName name="GH" localSheetId="24" hidden="1">Uke!#REF!</definedName>
    <definedName name="GH" localSheetId="2" hidden="1">Uke!#REF!</definedName>
    <definedName name="GH" hidden="1">Uke!#REF!</definedName>
    <definedName name="GI" localSheetId="28" hidden="1">Uke!#REF!</definedName>
    <definedName name="GI" localSheetId="4" hidden="1">Uke!#REF!</definedName>
    <definedName name="GI" localSheetId="10" hidden="1">Uke!#REF!</definedName>
    <definedName name="GI" localSheetId="8" hidden="1">Uke!#REF!</definedName>
    <definedName name="GI" localSheetId="16" hidden="1">Uke!#REF!</definedName>
    <definedName name="GI" localSheetId="17" hidden="1">[1]Uke!#REF!</definedName>
    <definedName name="GI" localSheetId="24" hidden="1">Uke!#REF!</definedName>
    <definedName name="GI" localSheetId="2" hidden="1">Uke!#REF!</definedName>
    <definedName name="GI" hidden="1">Uke!#REF!</definedName>
    <definedName name="HG" localSheetId="28" hidden="1">Uke!#REF!</definedName>
    <definedName name="HG" localSheetId="4" hidden="1">Uke!#REF!</definedName>
    <definedName name="HG" localSheetId="10" hidden="1">Uke!#REF!</definedName>
    <definedName name="HG" localSheetId="8" hidden="1">Uke!#REF!</definedName>
    <definedName name="HG" localSheetId="16" hidden="1">Uke!#REF!</definedName>
    <definedName name="HG" localSheetId="17" hidden="1">[1]Uke!#REF!</definedName>
    <definedName name="HG" localSheetId="24" hidden="1">Uke!#REF!</definedName>
    <definedName name="HG" localSheetId="2" hidden="1">Uke!#REF!</definedName>
    <definedName name="HG" hidden="1">Uke!#REF!</definedName>
    <definedName name="HT" localSheetId="28" hidden="1">Uke!#REF!</definedName>
    <definedName name="HT" localSheetId="4" hidden="1">Uke!#REF!</definedName>
    <definedName name="HT" localSheetId="10" hidden="1">Uke!#REF!</definedName>
    <definedName name="HT" localSheetId="8" hidden="1">Uke!#REF!</definedName>
    <definedName name="HT" localSheetId="16" hidden="1">Uke!#REF!</definedName>
    <definedName name="HT" localSheetId="17" hidden="1">[1]Uke!#REF!</definedName>
    <definedName name="HT" localSheetId="24" hidden="1">Uke!#REF!</definedName>
    <definedName name="HT" localSheetId="2" hidden="1">Uke!#REF!</definedName>
    <definedName name="HT" hidden="1">Uke!#REF!</definedName>
    <definedName name="JHK" localSheetId="28" hidden="1">Uke!#REF!</definedName>
    <definedName name="JHK" localSheetId="4" hidden="1">Uke!#REF!</definedName>
    <definedName name="JHK" localSheetId="10" hidden="1">Uke!#REF!</definedName>
    <definedName name="JHK" localSheetId="8" hidden="1">Uke!#REF!</definedName>
    <definedName name="JHK" localSheetId="16" hidden="1">Uke!#REF!</definedName>
    <definedName name="JHK" localSheetId="17" hidden="1">[1]Uke!#REF!</definedName>
    <definedName name="JHK" localSheetId="24" hidden="1">Uke!#REF!</definedName>
    <definedName name="JHK" localSheetId="2" hidden="1">Uke!#REF!</definedName>
    <definedName name="JHK" hidden="1">Uke!#REF!</definedName>
    <definedName name="JLK" localSheetId="28" hidden="1">Uke!#REF!</definedName>
    <definedName name="JLK" localSheetId="4" hidden="1">Uke!#REF!</definedName>
    <definedName name="JLK" localSheetId="10" hidden="1">Uke!#REF!</definedName>
    <definedName name="JLK" localSheetId="8" hidden="1">Uke!#REF!</definedName>
    <definedName name="JLK" localSheetId="16" hidden="1">Uke!#REF!</definedName>
    <definedName name="JLK" localSheetId="17" hidden="1">[1]Uke!#REF!</definedName>
    <definedName name="JLK" localSheetId="24" hidden="1">Uke!#REF!</definedName>
    <definedName name="JLK" localSheetId="2" hidden="1">Uke!#REF!</definedName>
    <definedName name="JLK" hidden="1">Uke!#REF!</definedName>
    <definedName name="JLKJ" localSheetId="28" hidden="1">Uke!#REF!</definedName>
    <definedName name="JLKJ" localSheetId="4" hidden="1">Uke!#REF!</definedName>
    <definedName name="JLKJ" localSheetId="10" hidden="1">Uke!#REF!</definedName>
    <definedName name="JLKJ" localSheetId="8" hidden="1">Uke!#REF!</definedName>
    <definedName name="JLKJ" localSheetId="16" hidden="1">Uke!#REF!</definedName>
    <definedName name="JLKJ" localSheetId="17" hidden="1">[1]Uke!#REF!</definedName>
    <definedName name="JLKJ" localSheetId="24" hidden="1">Uke!#REF!</definedName>
    <definedName name="JLKJ" localSheetId="2" hidden="1">Uke!#REF!</definedName>
    <definedName name="JLKJ" hidden="1">Uke!#REF!</definedName>
    <definedName name="JLKJLK" localSheetId="28" hidden="1">Uke!#REF!</definedName>
    <definedName name="JLKJLK" localSheetId="4" hidden="1">Uke!#REF!</definedName>
    <definedName name="JLKJLK" localSheetId="10" hidden="1">Uke!#REF!</definedName>
    <definedName name="JLKJLK" localSheetId="8" hidden="1">Uke!#REF!</definedName>
    <definedName name="JLKJLK" localSheetId="16" hidden="1">Uke!#REF!</definedName>
    <definedName name="JLKJLK" localSheetId="17" hidden="1">[1]Uke!#REF!</definedName>
    <definedName name="JLKJLK" localSheetId="24" hidden="1">Uke!#REF!</definedName>
    <definedName name="JLKJLK" localSheetId="2" hidden="1">Uke!#REF!</definedName>
    <definedName name="JLKJLK" hidden="1">Uke!#REF!</definedName>
    <definedName name="KJH" localSheetId="28" hidden="1">Uke!#REF!</definedName>
    <definedName name="KJH" localSheetId="27" hidden="1">Uke!#REF!</definedName>
    <definedName name="KJH" localSheetId="4" hidden="1">Uke!#REF!</definedName>
    <definedName name="KJH" localSheetId="10" hidden="1">Uke!#REF!</definedName>
    <definedName name="KJH" localSheetId="8" hidden="1">Uke!#REF!</definedName>
    <definedName name="KJH" localSheetId="16" hidden="1">Uke!#REF!</definedName>
    <definedName name="KJH" localSheetId="17" hidden="1">[1]Uke!#REF!</definedName>
    <definedName name="KJH" localSheetId="24" hidden="1">Uke!#REF!</definedName>
    <definedName name="KJH" localSheetId="23" hidden="1">Uke!#REF!</definedName>
    <definedName name="KJH" localSheetId="2" hidden="1">Uke!#REF!</definedName>
    <definedName name="KJH" hidden="1">Uke!#REF!</definedName>
    <definedName name="KJHK" localSheetId="28" hidden="1">Uke!#REF!</definedName>
    <definedName name="KJHK" localSheetId="4" hidden="1">Uke!#REF!</definedName>
    <definedName name="KJHK" localSheetId="10" hidden="1">Uke!#REF!</definedName>
    <definedName name="KJHK" localSheetId="8" hidden="1">Uke!#REF!</definedName>
    <definedName name="KJHK" localSheetId="16" hidden="1">Uke!#REF!</definedName>
    <definedName name="KJHK" localSheetId="17" hidden="1">[1]Uke!#REF!</definedName>
    <definedName name="KJHK" localSheetId="24" hidden="1">Uke!#REF!</definedName>
    <definedName name="KJHK" localSheetId="2" hidden="1">Uke!#REF!</definedName>
    <definedName name="KJHK" hidden="1">Uke!#REF!</definedName>
    <definedName name="kkk" localSheetId="28" hidden="1">Uke!#REF!</definedName>
    <definedName name="kkk" localSheetId="4" hidden="1">Uke!#REF!</definedName>
    <definedName name="kkk" localSheetId="10" hidden="1">Uke!#REF!</definedName>
    <definedName name="kkk" localSheetId="8" hidden="1">Uke!#REF!</definedName>
    <definedName name="kkk" localSheetId="16" hidden="1">Uke!#REF!</definedName>
    <definedName name="kkk" localSheetId="17" hidden="1">[1]Uke!#REF!</definedName>
    <definedName name="kkk" localSheetId="24" hidden="1">Uke!#REF!</definedName>
    <definedName name="kkk" localSheetId="2" hidden="1">Uke!#REF!</definedName>
    <definedName name="kkk" hidden="1">Uke!#REF!</definedName>
    <definedName name="LKH" localSheetId="28" hidden="1">Uke!#REF!</definedName>
    <definedName name="LKH" localSheetId="27" hidden="1">Uke!#REF!</definedName>
    <definedName name="LKH" localSheetId="4" hidden="1">Uke!#REF!</definedName>
    <definedName name="LKH" localSheetId="10" hidden="1">Uke!#REF!</definedName>
    <definedName name="LKH" localSheetId="8" hidden="1">Uke!#REF!</definedName>
    <definedName name="LKH" localSheetId="16" hidden="1">Uke!#REF!</definedName>
    <definedName name="LKH" localSheetId="17" hidden="1">[1]Uke!#REF!</definedName>
    <definedName name="LKH" localSheetId="24" hidden="1">Uke!#REF!</definedName>
    <definedName name="LKH" localSheetId="23" hidden="1">Uke!#REF!</definedName>
    <definedName name="LKH" localSheetId="2" hidden="1">Uke!#REF!</definedName>
    <definedName name="LKH" hidden="1">Uke!#REF!</definedName>
    <definedName name="lll" localSheetId="28" hidden="1">Uke!#REF!</definedName>
    <definedName name="lll" localSheetId="4" hidden="1">Uke!#REF!</definedName>
    <definedName name="lll" localSheetId="10" hidden="1">Uke!#REF!</definedName>
    <definedName name="lll" localSheetId="8" hidden="1">Uke!#REF!</definedName>
    <definedName name="lll" localSheetId="16" hidden="1">Uke!#REF!</definedName>
    <definedName name="lll" localSheetId="17" hidden="1">[1]Uke!#REF!</definedName>
    <definedName name="lll" localSheetId="24" hidden="1">Uke!#REF!</definedName>
    <definedName name="lll" localSheetId="2" hidden="1">Uke!#REF!</definedName>
    <definedName name="lll" hidden="1">Uke!#REF!</definedName>
    <definedName name="MM" localSheetId="28" hidden="1">Uke!#REF!</definedName>
    <definedName name="MM" localSheetId="4" hidden="1">Uke!#REF!</definedName>
    <definedName name="MM" localSheetId="10" hidden="1">Uke!#REF!</definedName>
    <definedName name="MM" localSheetId="8" hidden="1">Uke!#REF!</definedName>
    <definedName name="MM" localSheetId="16" hidden="1">Uke!#REF!</definedName>
    <definedName name="MM" localSheetId="17" hidden="1">[1]Uke!#REF!</definedName>
    <definedName name="MM" localSheetId="24" hidden="1">Uke!#REF!</definedName>
    <definedName name="MM" localSheetId="2" hidden="1">Uke!#REF!</definedName>
    <definedName name="MM" hidden="1">Uke!#REF!</definedName>
    <definedName name="mmm" localSheetId="28" hidden="1">Uke!#REF!</definedName>
    <definedName name="mmm" localSheetId="4" hidden="1">Uke!#REF!</definedName>
    <definedName name="mmm" localSheetId="10" hidden="1">Uke!#REF!</definedName>
    <definedName name="mmm" localSheetId="8" hidden="1">Uke!#REF!</definedName>
    <definedName name="mmm" localSheetId="16" hidden="1">Uke!#REF!</definedName>
    <definedName name="mmm" localSheetId="17" hidden="1">[1]Uke!#REF!</definedName>
    <definedName name="mmm" localSheetId="24" hidden="1">Uke!#REF!</definedName>
    <definedName name="mmm" localSheetId="2" hidden="1">Uke!#REF!</definedName>
    <definedName name="mmm" hidden="1">Uke!#REF!</definedName>
    <definedName name="nn" localSheetId="28" hidden="1">Uke!#REF!</definedName>
    <definedName name="nn" localSheetId="4" hidden="1">Uke!#REF!</definedName>
    <definedName name="nn" localSheetId="10" hidden="1">Uke!#REF!</definedName>
    <definedName name="nn" localSheetId="8" hidden="1">Uke!#REF!</definedName>
    <definedName name="nn" localSheetId="16" hidden="1">Uke!#REF!</definedName>
    <definedName name="nn" localSheetId="17" hidden="1">[1]Uke!#REF!</definedName>
    <definedName name="nn" localSheetId="24" hidden="1">Uke!#REF!</definedName>
    <definedName name="nn" localSheetId="2" hidden="1">Uke!#REF!</definedName>
    <definedName name="nn" hidden="1">Uke!#REF!</definedName>
    <definedName name="NVN" localSheetId="28" hidden="1">Uke!#REF!</definedName>
    <definedName name="NVN" localSheetId="4" hidden="1">Uke!#REF!</definedName>
    <definedName name="NVN" localSheetId="10" hidden="1">Uke!#REF!</definedName>
    <definedName name="NVN" localSheetId="8" hidden="1">Uke!#REF!</definedName>
    <definedName name="NVN" localSheetId="16" hidden="1">Uke!#REF!</definedName>
    <definedName name="NVN" localSheetId="17" hidden="1">[1]Uke!#REF!</definedName>
    <definedName name="NVN" localSheetId="24" hidden="1">Uke!#REF!</definedName>
    <definedName name="NVN" localSheetId="2" hidden="1">Uke!#REF!</definedName>
    <definedName name="NVN" hidden="1">Uke!#REF!</definedName>
    <definedName name="q" localSheetId="28" hidden="1">Uke!#REF!</definedName>
    <definedName name="q" localSheetId="4" hidden="1">Uke!#REF!</definedName>
    <definedName name="q" localSheetId="10" hidden="1">Uke!#REF!</definedName>
    <definedName name="q" localSheetId="8" hidden="1">Uke!#REF!</definedName>
    <definedName name="q" localSheetId="16" hidden="1">Uke!#REF!</definedName>
    <definedName name="q" localSheetId="17" hidden="1">[1]Uke!#REF!</definedName>
    <definedName name="q" localSheetId="24" hidden="1">Uke!#REF!</definedName>
    <definedName name="q" localSheetId="2" hidden="1">Uke!#REF!</definedName>
    <definedName name="q" hidden="1">Uke!#REF!</definedName>
    <definedName name="rr" localSheetId="28" hidden="1">Uke!#REF!</definedName>
    <definedName name="rr" localSheetId="4" hidden="1">Uke!#REF!</definedName>
    <definedName name="rr" localSheetId="10" hidden="1">Uke!#REF!</definedName>
    <definedName name="rr" localSheetId="8" hidden="1">Uke!#REF!</definedName>
    <definedName name="rr" localSheetId="16" hidden="1">Uke!#REF!</definedName>
    <definedName name="rr" localSheetId="17" hidden="1">[1]Uke!#REF!</definedName>
    <definedName name="rr" localSheetId="24" hidden="1">Uke!#REF!</definedName>
    <definedName name="rr" localSheetId="2" hidden="1">Uke!#REF!</definedName>
    <definedName name="rr" hidden="1">Uke!#REF!</definedName>
    <definedName name="SSS" localSheetId="28" hidden="1">Uke!#REF!</definedName>
    <definedName name="SSS" localSheetId="27" hidden="1">Uke!#REF!</definedName>
    <definedName name="SSS" localSheetId="21" hidden="1">Uke!#REF!</definedName>
    <definedName name="SSS" localSheetId="4" hidden="1">Uke!#REF!</definedName>
    <definedName name="SSS" localSheetId="10" hidden="1">Uke!#REF!</definedName>
    <definedName name="SSS" localSheetId="8" hidden="1">Uke!#REF!</definedName>
    <definedName name="SSS" localSheetId="16" hidden="1">Uke!#REF!</definedName>
    <definedName name="SSS" localSheetId="17" hidden="1">[1]Uke!#REF!</definedName>
    <definedName name="SSS" localSheetId="24" hidden="1">Uke!#REF!</definedName>
    <definedName name="SSS" localSheetId="23" hidden="1">Uke!#REF!</definedName>
    <definedName name="SSS" localSheetId="2" hidden="1">Uke!#REF!</definedName>
    <definedName name="SSS" hidden="1">Uke!#REF!</definedName>
    <definedName name="SSSS" localSheetId="28" hidden="1">Uke!#REF!</definedName>
    <definedName name="SSSS" localSheetId="4" hidden="1">Uke!#REF!</definedName>
    <definedName name="SSSS" localSheetId="10" hidden="1">Uke!#REF!</definedName>
    <definedName name="SSSS" localSheetId="8" hidden="1">Uke!#REF!</definedName>
    <definedName name="SSSS" localSheetId="16" hidden="1">Uke!#REF!</definedName>
    <definedName name="SSSS" localSheetId="17" hidden="1">[1]Uke!#REF!</definedName>
    <definedName name="SSSS" localSheetId="24" hidden="1">Uke!#REF!</definedName>
    <definedName name="SSSS" localSheetId="2" hidden="1">Uke!#REF!</definedName>
    <definedName name="SSSS" hidden="1">Uke!#REF!</definedName>
    <definedName name="T" localSheetId="28" hidden="1">Uke!#REF!</definedName>
    <definedName name="T" localSheetId="4" hidden="1">Uke!#REF!</definedName>
    <definedName name="T" localSheetId="10" hidden="1">Uke!#REF!</definedName>
    <definedName name="T" localSheetId="8" hidden="1">Uke!#REF!</definedName>
    <definedName name="T" localSheetId="16" hidden="1">Uke!#REF!</definedName>
    <definedName name="T" localSheetId="17" hidden="1">[1]Uke!#REF!</definedName>
    <definedName name="T" localSheetId="24" hidden="1">Uke!#REF!</definedName>
    <definedName name="T" localSheetId="2" hidden="1">Uke!#REF!</definedName>
    <definedName name="T" hidden="1">Uke!#REF!</definedName>
    <definedName name="TT" localSheetId="28" hidden="1">Uke!#REF!</definedName>
    <definedName name="TT" localSheetId="4" hidden="1">Uke!#REF!</definedName>
    <definedName name="TT" localSheetId="10" hidden="1">Uke!#REF!</definedName>
    <definedName name="TT" localSheetId="8" hidden="1">Uke!#REF!</definedName>
    <definedName name="TT" localSheetId="16" hidden="1">Uke!#REF!</definedName>
    <definedName name="TT" localSheetId="17" hidden="1">[1]Uke!#REF!</definedName>
    <definedName name="TT" localSheetId="24" hidden="1">Uke!#REF!</definedName>
    <definedName name="TT" localSheetId="2" hidden="1">Uke!#REF!</definedName>
    <definedName name="TT" hidden="1">Uke!#REF!</definedName>
    <definedName name="TTT" localSheetId="28" hidden="1">Uke!#REF!</definedName>
    <definedName name="TTT" localSheetId="27" hidden="1">Uke!#REF!</definedName>
    <definedName name="TTT" localSheetId="21" hidden="1">Uke!#REF!</definedName>
    <definedName name="TTT" localSheetId="4" hidden="1">Uke!#REF!</definedName>
    <definedName name="TTT" localSheetId="10" hidden="1">Uke!#REF!</definedName>
    <definedName name="TTT" localSheetId="8" hidden="1">Uke!#REF!</definedName>
    <definedName name="TTT" localSheetId="16" hidden="1">Uke!#REF!</definedName>
    <definedName name="TTT" localSheetId="17" hidden="1">[1]Uke!#REF!</definedName>
    <definedName name="TTT" localSheetId="24" hidden="1">Uke!#REF!</definedName>
    <definedName name="TTT" localSheetId="23" hidden="1">Uke!#REF!</definedName>
    <definedName name="TTT" localSheetId="2" hidden="1">Uke!#REF!</definedName>
    <definedName name="TTT" hidden="1">Uke!#REF!</definedName>
    <definedName name="u" localSheetId="28" hidden="1">Uke!#REF!</definedName>
    <definedName name="u" localSheetId="4" hidden="1">Uke!#REF!</definedName>
    <definedName name="u" localSheetId="10" hidden="1">Uke!#REF!</definedName>
    <definedName name="u" localSheetId="8" hidden="1">Uke!#REF!</definedName>
    <definedName name="u" localSheetId="16" hidden="1">Uke!#REF!</definedName>
    <definedName name="u" localSheetId="17" hidden="1">[1]Uke!#REF!</definedName>
    <definedName name="u" localSheetId="24" hidden="1">Uke!#REF!</definedName>
    <definedName name="u" localSheetId="2" hidden="1">Uke!#REF!</definedName>
    <definedName name="u" hidden="1">Uke!#REF!</definedName>
    <definedName name="_xlnm.Print_Area" localSheetId="2">Å!#REF!</definedName>
    <definedName name="_xlnm.Print_Area" localSheetId="1">År!$A$3:$U$36</definedName>
    <definedName name="v" localSheetId="28" hidden="1">Uke!#REF!</definedName>
    <definedName name="v" localSheetId="4" hidden="1">Uke!#REF!</definedName>
    <definedName name="v" localSheetId="10" hidden="1">Uke!#REF!</definedName>
    <definedName name="v" localSheetId="8" hidden="1">Uke!#REF!</definedName>
    <definedName name="v" localSheetId="16" hidden="1">Uke!#REF!</definedName>
    <definedName name="v" localSheetId="17" hidden="1">[1]Uke!#REF!</definedName>
    <definedName name="v" localSheetId="24" hidden="1">Uke!#REF!</definedName>
    <definedName name="v" localSheetId="2" hidden="1">Uke!#REF!</definedName>
    <definedName name="v" hidden="1">Uke!#REF!</definedName>
    <definedName name="vv" localSheetId="28" hidden="1">Uke!#REF!</definedName>
    <definedName name="vv" localSheetId="4" hidden="1">Uke!#REF!</definedName>
    <definedName name="vv" localSheetId="10" hidden="1">Uke!#REF!</definedName>
    <definedName name="vv" localSheetId="8" hidden="1">Uke!#REF!</definedName>
    <definedName name="vv" localSheetId="16" hidden="1">Uke!#REF!</definedName>
    <definedName name="vv" localSheetId="17" hidden="1">[1]Uke!#REF!</definedName>
    <definedName name="vv" localSheetId="24" hidden="1">Uke!#REF!</definedName>
    <definedName name="vv" localSheetId="2" hidden="1">Uke!#REF!</definedName>
    <definedName name="vv" hidden="1">Uke!#REF!</definedName>
    <definedName name="VVV" localSheetId="28" hidden="1">Uke!#REF!</definedName>
    <definedName name="VVV" localSheetId="27" hidden="1">Uke!#REF!</definedName>
    <definedName name="VVV" localSheetId="21" hidden="1">Uke!#REF!</definedName>
    <definedName name="VVV" localSheetId="4" hidden="1">Uke!#REF!</definedName>
    <definedName name="VVV" localSheetId="10" hidden="1">Uke!#REF!</definedName>
    <definedName name="VVV" localSheetId="8" hidden="1">Uke!#REF!</definedName>
    <definedName name="VVV" localSheetId="16" hidden="1">Uke!#REF!</definedName>
    <definedName name="VVV" localSheetId="17" hidden="1">[1]Uke!#REF!</definedName>
    <definedName name="VVV" localSheetId="24" hidden="1">Uke!#REF!</definedName>
    <definedName name="VVV" localSheetId="23" hidden="1">Uke!#REF!</definedName>
    <definedName name="VVV" localSheetId="2" hidden="1">Uke!#REF!</definedName>
    <definedName name="VVV" hidden="1">Uke!#REF!</definedName>
    <definedName name="w" localSheetId="28" hidden="1">Uke!#REF!</definedName>
    <definedName name="w" localSheetId="4" hidden="1">Uke!#REF!</definedName>
    <definedName name="w" localSheetId="10" hidden="1">Uke!#REF!</definedName>
    <definedName name="w" localSheetId="8" hidden="1">Uke!#REF!</definedName>
    <definedName name="w" localSheetId="16" hidden="1">Uke!#REF!</definedName>
    <definedName name="w" localSheetId="17" hidden="1">[1]Uke!#REF!</definedName>
    <definedName name="w" localSheetId="24" hidden="1">Uke!#REF!</definedName>
    <definedName name="w" localSheetId="2" hidden="1">Uke!#REF!</definedName>
    <definedName name="w" hidden="1">Uke!#REF!</definedName>
    <definedName name="XCV" localSheetId="28" hidden="1">Uke!#REF!</definedName>
    <definedName name="XCV" localSheetId="27" hidden="1">Uke!#REF!</definedName>
    <definedName name="XCV" localSheetId="4" hidden="1">Uke!#REF!</definedName>
    <definedName name="XCV" localSheetId="10" hidden="1">Uke!#REF!</definedName>
    <definedName name="XCV" localSheetId="8" hidden="1">Uke!#REF!</definedName>
    <definedName name="XCV" localSheetId="16" hidden="1">Uke!#REF!</definedName>
    <definedName name="XCV" localSheetId="17" hidden="1">[1]Uke!#REF!</definedName>
    <definedName name="XCV" localSheetId="24" hidden="1">Uke!#REF!</definedName>
    <definedName name="XCV" localSheetId="23" hidden="1">Uke!#REF!</definedName>
    <definedName name="XCV" localSheetId="2" hidden="1">Uke!#REF!</definedName>
    <definedName name="XCV" hidden="1">Uke!#REF!</definedName>
    <definedName name="XGXGF" localSheetId="28" hidden="1">Uke!#REF!</definedName>
    <definedName name="XGXGF" localSheetId="4" hidden="1">Uke!#REF!</definedName>
    <definedName name="XGXGF" localSheetId="10" hidden="1">Uke!#REF!</definedName>
    <definedName name="XGXGF" localSheetId="8" hidden="1">Uke!#REF!</definedName>
    <definedName name="XGXGF" localSheetId="16" hidden="1">Uke!#REF!</definedName>
    <definedName name="XGXGF" localSheetId="17" hidden="1">[1]Uke!#REF!</definedName>
    <definedName name="XGXGF" localSheetId="24" hidden="1">Uke!#REF!</definedName>
    <definedName name="XGXGF" localSheetId="2" hidden="1">Uke!#REF!</definedName>
    <definedName name="XGXGF" hidden="1">Uke!#REF!</definedName>
    <definedName name="XXX" localSheetId="28" hidden="1">Uke!#REF!</definedName>
    <definedName name="XXX" localSheetId="27" hidden="1">Uke!#REF!</definedName>
    <definedName name="XXX" localSheetId="21" hidden="1">Uke!#REF!</definedName>
    <definedName name="XXX" localSheetId="19" hidden="1">Uke!#REF!</definedName>
    <definedName name="XXX" localSheetId="4" hidden="1">Uke!#REF!</definedName>
    <definedName name="XXX" localSheetId="10" hidden="1">Uke!#REF!</definedName>
    <definedName name="XXX" localSheetId="8" hidden="1">Uke!#REF!</definedName>
    <definedName name="XXX" localSheetId="16" hidden="1">Uke!#REF!</definedName>
    <definedName name="XXX" localSheetId="15" hidden="1">Uke!#REF!</definedName>
    <definedName name="XXX" localSheetId="17" hidden="1">[1]Uke!#REF!</definedName>
    <definedName name="XXX" localSheetId="24" hidden="1">Uke!#REF!</definedName>
    <definedName name="XXX" localSheetId="25" hidden="1">Uke!#REF!</definedName>
    <definedName name="XXX" localSheetId="23" hidden="1">Uke!#REF!</definedName>
    <definedName name="XXX" localSheetId="2" hidden="1">Uke!#REF!</definedName>
    <definedName name="XXX" hidden="1">Uke!#REF!</definedName>
    <definedName name="YUT" localSheetId="28" hidden="1">Uke!#REF!</definedName>
    <definedName name="YUT" localSheetId="4" hidden="1">Uke!#REF!</definedName>
    <definedName name="YUT" localSheetId="10" hidden="1">Uke!#REF!</definedName>
    <definedName name="YUT" localSheetId="8" hidden="1">Uke!#REF!</definedName>
    <definedName name="YUT" localSheetId="16" hidden="1">Uke!#REF!</definedName>
    <definedName name="YUT" localSheetId="17" hidden="1">[1]Uke!#REF!</definedName>
    <definedName name="YUT" localSheetId="24" hidden="1">Uke!#REF!</definedName>
    <definedName name="YUT" localSheetId="2" hidden="1">Uke!#REF!</definedName>
    <definedName name="YUT" hidden="1">Uke!#REF!</definedName>
    <definedName name="YY" localSheetId="28" hidden="1">Uke!#REF!</definedName>
    <definedName name="YY" localSheetId="4" hidden="1">Uke!#REF!</definedName>
    <definedName name="YY" localSheetId="10" hidden="1">Uke!#REF!</definedName>
    <definedName name="YY" localSheetId="8" hidden="1">Uke!#REF!</definedName>
    <definedName name="YY" localSheetId="16" hidden="1">Uke!#REF!</definedName>
    <definedName name="YY" localSheetId="17" hidden="1">[1]Uke!#REF!</definedName>
    <definedName name="YY" localSheetId="24" hidden="1">Uke!#REF!</definedName>
    <definedName name="YY" localSheetId="2" hidden="1">Uke!#REF!</definedName>
    <definedName name="YY" hidden="1">Uke!#REF!</definedName>
    <definedName name="YYY" localSheetId="28" hidden="1">Uke!#REF!</definedName>
    <definedName name="YYY" localSheetId="4" hidden="1">Uke!#REF!</definedName>
    <definedName name="YYY" localSheetId="10" hidden="1">Uke!#REF!</definedName>
    <definedName name="YYY" localSheetId="8" hidden="1">Uke!#REF!</definedName>
    <definedName name="YYY" localSheetId="16" hidden="1">Uke!#REF!</definedName>
    <definedName name="YYY" localSheetId="17" hidden="1">[1]Uke!#REF!</definedName>
    <definedName name="YYY" localSheetId="24" hidden="1">Uke!#REF!</definedName>
    <definedName name="YYY" localSheetId="2" hidden="1">Uke!#REF!</definedName>
    <definedName name="YYY" hidden="1">Uke!#REF!</definedName>
    <definedName name="YYYY" localSheetId="28" hidden="1">Uke!#REF!</definedName>
    <definedName name="YYYY" localSheetId="4" hidden="1">Uke!#REF!</definedName>
    <definedName name="YYYY" localSheetId="10" hidden="1">Uke!#REF!</definedName>
    <definedName name="YYYY" localSheetId="8" hidden="1">Uke!#REF!</definedName>
    <definedName name="YYYY" localSheetId="16" hidden="1">Uke!#REF!</definedName>
    <definedName name="YYYY" localSheetId="17" hidden="1">[1]Uke!#REF!</definedName>
    <definedName name="YYYY" localSheetId="24" hidden="1">Uke!#REF!</definedName>
    <definedName name="YYYY" localSheetId="2" hidden="1">Uke!#REF!</definedName>
    <definedName name="YYYY" hidden="1">Uke!#REF!</definedName>
    <definedName name="zz" localSheetId="28" hidden="1">Uke!#REF!</definedName>
    <definedName name="zz" localSheetId="4" hidden="1">Uke!#REF!</definedName>
    <definedName name="zz" localSheetId="10" hidden="1">Uke!#REF!</definedName>
    <definedName name="zz" localSheetId="8" hidden="1">Uke!#REF!</definedName>
    <definedName name="zz" localSheetId="16" hidden="1">Uke!#REF!</definedName>
    <definedName name="zz" localSheetId="17" hidden="1">[1]Uke!#REF!</definedName>
    <definedName name="zz" localSheetId="24" hidden="1">Uke!#REF!</definedName>
    <definedName name="zz" localSheetId="2" hidden="1">Uke!#REF!</definedName>
    <definedName name="zz" hidden="1">Uke!#REF!</definedName>
    <definedName name="øøø" localSheetId="28" hidden="1">Uke!#REF!</definedName>
    <definedName name="øøø" localSheetId="4" hidden="1">Uke!#REF!</definedName>
    <definedName name="øøø" localSheetId="10" hidden="1">Uke!#REF!</definedName>
    <definedName name="øøø" localSheetId="8" hidden="1">Uke!#REF!</definedName>
    <definedName name="øøø" localSheetId="16" hidden="1">Uke!#REF!</definedName>
    <definedName name="øøø" localSheetId="17" hidden="1">[1]Uke!#REF!</definedName>
    <definedName name="øøø" localSheetId="24" hidden="1">Uke!#REF!</definedName>
    <definedName name="øøø" localSheetId="2" hidden="1">Uke!#REF!</definedName>
    <definedName name="øøø" hidden="1">Uke!#REF!</definedName>
    <definedName name="aa" localSheetId="28" hidden="1">Uke!#REF!</definedName>
    <definedName name="aa" localSheetId="27" hidden="1">Uke!#REF!</definedName>
    <definedName name="aa" localSheetId="21" hidden="1">Uke!#REF!</definedName>
    <definedName name="aa" localSheetId="19" hidden="1">Uke!#REF!</definedName>
    <definedName name="aa" localSheetId="4" hidden="1">Uke!#REF!</definedName>
    <definedName name="aa" localSheetId="10" hidden="1">Uke!#REF!</definedName>
    <definedName name="aa" localSheetId="8" hidden="1">Uke!#REF!</definedName>
    <definedName name="aa" localSheetId="16" hidden="1">Uke!#REF!</definedName>
    <definedName name="aa" localSheetId="17" hidden="1">[1]Uke!#REF!</definedName>
    <definedName name="aa" localSheetId="24" hidden="1">Uke!#REF!</definedName>
    <definedName name="aa" localSheetId="25" hidden="1">Uke!#REF!</definedName>
    <definedName name="aa" localSheetId="23" hidden="1">Uke!#REF!</definedName>
    <definedName name="aa" localSheetId="2" hidden="1">Uke!#REF!</definedName>
    <definedName name="aa" hidden="1">Uke!#REF!</definedName>
    <definedName name="aaa" localSheetId="28" hidden="1">Uke!#REF!</definedName>
    <definedName name="aaa" localSheetId="27" hidden="1">Uke!#REF!</definedName>
    <definedName name="aaa" localSheetId="21" hidden="1">Uke!#REF!</definedName>
    <definedName name="aaa" localSheetId="19" hidden="1">Uke!#REF!</definedName>
    <definedName name="aaa" localSheetId="4" hidden="1">Uke!#REF!</definedName>
    <definedName name="aaa" localSheetId="10" hidden="1">Uke!#REF!</definedName>
    <definedName name="aaa" localSheetId="8" hidden="1">Uke!#REF!</definedName>
    <definedName name="aaa" localSheetId="16" hidden="1">Uke!#REF!</definedName>
    <definedName name="aaa" localSheetId="17" hidden="1">[1]Uke!#REF!</definedName>
    <definedName name="aaa" localSheetId="24" hidden="1">Uke!#REF!</definedName>
    <definedName name="aaa" localSheetId="23" hidden="1">Uke!#REF!</definedName>
    <definedName name="aaa" localSheetId="2" hidden="1">Uke!#REF!</definedName>
    <definedName name="aaa" hidden="1">Uke!#REF!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0" i="68" l="1"/>
  <c r="C10" i="68"/>
  <c r="D10" i="68" s="1"/>
  <c r="E10" i="68"/>
  <c r="F10" i="68" s="1"/>
  <c r="G10" i="68"/>
  <c r="H10" i="68"/>
  <c r="P10" i="68" s="1"/>
  <c r="W10" i="68"/>
  <c r="B11" i="68"/>
  <c r="C11" i="68"/>
  <c r="D11" i="68" s="1"/>
  <c r="E11" i="68"/>
  <c r="F11" i="68" s="1"/>
  <c r="G11" i="68"/>
  <c r="H11" i="68"/>
  <c r="I11" i="68" s="1"/>
  <c r="N11" i="68" s="1"/>
  <c r="W11" i="68"/>
  <c r="B69" i="16"/>
  <c r="C69" i="16"/>
  <c r="E69" i="16"/>
  <c r="F69" i="16"/>
  <c r="H69" i="16"/>
  <c r="I69" i="16"/>
  <c r="K69" i="16"/>
  <c r="L69" i="16"/>
  <c r="M69" i="16"/>
  <c r="N69" i="16"/>
  <c r="O69" i="16"/>
  <c r="P69" i="16"/>
  <c r="R69" i="16"/>
  <c r="S69" i="16"/>
  <c r="B70" i="16"/>
  <c r="C70" i="16"/>
  <c r="E70" i="16"/>
  <c r="F70" i="16"/>
  <c r="H70" i="16"/>
  <c r="I70" i="16"/>
  <c r="K70" i="16"/>
  <c r="L70" i="16"/>
  <c r="M70" i="16"/>
  <c r="N70" i="16"/>
  <c r="O70" i="16"/>
  <c r="P70" i="16"/>
  <c r="R70" i="16"/>
  <c r="S70" i="16"/>
  <c r="B71" i="16"/>
  <c r="C71" i="16"/>
  <c r="E71" i="16"/>
  <c r="F71" i="16"/>
  <c r="H71" i="16"/>
  <c r="I71" i="16"/>
  <c r="K71" i="16"/>
  <c r="L71" i="16"/>
  <c r="M71" i="16"/>
  <c r="N71" i="16"/>
  <c r="O71" i="16"/>
  <c r="P71" i="16"/>
  <c r="R71" i="16"/>
  <c r="S71" i="16"/>
  <c r="B72" i="16"/>
  <c r="C72" i="16"/>
  <c r="E72" i="16"/>
  <c r="F72" i="16"/>
  <c r="H72" i="16"/>
  <c r="I72" i="16"/>
  <c r="K72" i="16"/>
  <c r="L72" i="16"/>
  <c r="M72" i="16"/>
  <c r="N72" i="16"/>
  <c r="O72" i="16"/>
  <c r="P72" i="16"/>
  <c r="R72" i="16"/>
  <c r="S72" i="16"/>
  <c r="B41" i="16"/>
  <c r="C41" i="16"/>
  <c r="E41" i="16"/>
  <c r="F41" i="16"/>
  <c r="H41" i="16"/>
  <c r="I41" i="16"/>
  <c r="K41" i="16"/>
  <c r="L41" i="16"/>
  <c r="M41" i="16"/>
  <c r="N41" i="16"/>
  <c r="O41" i="16"/>
  <c r="P41" i="16"/>
  <c r="R41" i="16"/>
  <c r="S41" i="16"/>
  <c r="B42" i="16"/>
  <c r="C42" i="16"/>
  <c r="E42" i="16"/>
  <c r="F42" i="16"/>
  <c r="H42" i="16"/>
  <c r="I42" i="16"/>
  <c r="K42" i="16"/>
  <c r="L42" i="16"/>
  <c r="M42" i="16"/>
  <c r="N42" i="16"/>
  <c r="O42" i="16"/>
  <c r="P42" i="16"/>
  <c r="R42" i="16"/>
  <c r="S42" i="16"/>
  <c r="B46" i="51"/>
  <c r="C46" i="51"/>
  <c r="D46" i="51" s="1"/>
  <c r="E46" i="51"/>
  <c r="F46" i="51"/>
  <c r="H46" i="51"/>
  <c r="J46" i="51"/>
  <c r="L46" i="51"/>
  <c r="M46" i="51"/>
  <c r="O46" i="51"/>
  <c r="Q46" i="51"/>
  <c r="R46" i="51"/>
  <c r="S46" i="51"/>
  <c r="U46" i="51"/>
  <c r="V46" i="51"/>
  <c r="B47" i="51"/>
  <c r="C47" i="51"/>
  <c r="D47" i="51" s="1"/>
  <c r="E47" i="51"/>
  <c r="F47" i="51"/>
  <c r="H47" i="51"/>
  <c r="J47" i="51"/>
  <c r="L47" i="51"/>
  <c r="M47" i="51"/>
  <c r="O47" i="51"/>
  <c r="Q47" i="51"/>
  <c r="R47" i="51"/>
  <c r="S47" i="51"/>
  <c r="U47" i="51"/>
  <c r="V47" i="51"/>
  <c r="B48" i="51"/>
  <c r="C48" i="51"/>
  <c r="D48" i="51" s="1"/>
  <c r="E48" i="51"/>
  <c r="F48" i="51"/>
  <c r="H48" i="51"/>
  <c r="J48" i="51"/>
  <c r="L48" i="51"/>
  <c r="M48" i="51"/>
  <c r="O48" i="51"/>
  <c r="Q48" i="51"/>
  <c r="R48" i="51"/>
  <c r="S48" i="51"/>
  <c r="U48" i="51"/>
  <c r="V48" i="51"/>
  <c r="B49" i="51"/>
  <c r="C49" i="51"/>
  <c r="D49" i="51" s="1"/>
  <c r="E49" i="51"/>
  <c r="F49" i="51"/>
  <c r="H49" i="51"/>
  <c r="J49" i="51"/>
  <c r="L49" i="51"/>
  <c r="M49" i="51"/>
  <c r="O49" i="51"/>
  <c r="Q49" i="51"/>
  <c r="R49" i="51"/>
  <c r="S49" i="51"/>
  <c r="U49" i="51"/>
  <c r="V49" i="51"/>
  <c r="B50" i="51"/>
  <c r="C50" i="51"/>
  <c r="D50" i="51" s="1"/>
  <c r="E50" i="51"/>
  <c r="F50" i="51"/>
  <c r="H50" i="51"/>
  <c r="J50" i="51"/>
  <c r="L50" i="51"/>
  <c r="M50" i="51"/>
  <c r="O50" i="51"/>
  <c r="Q50" i="51"/>
  <c r="R50" i="51"/>
  <c r="S50" i="51"/>
  <c r="U50" i="51"/>
  <c r="V50" i="51"/>
  <c r="B51" i="51"/>
  <c r="C51" i="51"/>
  <c r="D51" i="51" s="1"/>
  <c r="E51" i="51"/>
  <c r="F51" i="51"/>
  <c r="H51" i="51"/>
  <c r="J51" i="51"/>
  <c r="L51" i="51"/>
  <c r="M51" i="51"/>
  <c r="O51" i="51"/>
  <c r="Q51" i="51"/>
  <c r="R51" i="51"/>
  <c r="S51" i="51"/>
  <c r="U51" i="51"/>
  <c r="V51" i="51"/>
  <c r="B52" i="51"/>
  <c r="C52" i="51"/>
  <c r="D52" i="51" s="1"/>
  <c r="E52" i="51"/>
  <c r="F52" i="51"/>
  <c r="H52" i="51"/>
  <c r="J52" i="51"/>
  <c r="L52" i="51"/>
  <c r="M52" i="51"/>
  <c r="O52" i="51"/>
  <c r="Q52" i="51"/>
  <c r="R52" i="51"/>
  <c r="S52" i="51"/>
  <c r="U52" i="51"/>
  <c r="V52" i="51"/>
  <c r="B53" i="51"/>
  <c r="C53" i="51"/>
  <c r="D53" i="51" s="1"/>
  <c r="E53" i="51"/>
  <c r="F53" i="51"/>
  <c r="H53" i="51"/>
  <c r="J53" i="51"/>
  <c r="L53" i="51"/>
  <c r="M53" i="51"/>
  <c r="O53" i="51"/>
  <c r="Q53" i="51"/>
  <c r="R53" i="51"/>
  <c r="S53" i="51"/>
  <c r="U53" i="51"/>
  <c r="V53" i="51"/>
  <c r="H11" i="51"/>
  <c r="J11" i="51"/>
  <c r="L11" i="51"/>
  <c r="M11" i="51"/>
  <c r="O11" i="51"/>
  <c r="H12" i="51"/>
  <c r="J12" i="51"/>
  <c r="L12" i="51"/>
  <c r="M12" i="51"/>
  <c r="O12" i="51"/>
  <c r="H13" i="51"/>
  <c r="J13" i="51"/>
  <c r="L13" i="51"/>
  <c r="M13" i="51"/>
  <c r="O13" i="51"/>
  <c r="H14" i="51"/>
  <c r="J14" i="51"/>
  <c r="L14" i="51"/>
  <c r="M14" i="51"/>
  <c r="O14" i="51"/>
  <c r="H15" i="51"/>
  <c r="J15" i="51"/>
  <c r="L15" i="51"/>
  <c r="M15" i="51"/>
  <c r="O15" i="51"/>
  <c r="H16" i="51"/>
  <c r="J16" i="51"/>
  <c r="L16" i="51"/>
  <c r="M16" i="51"/>
  <c r="O16" i="51"/>
  <c r="H17" i="51"/>
  <c r="J17" i="51"/>
  <c r="L17" i="51"/>
  <c r="M17" i="51"/>
  <c r="O17" i="51"/>
  <c r="H18" i="51"/>
  <c r="J18" i="51"/>
  <c r="L18" i="51"/>
  <c r="M18" i="51"/>
  <c r="O18" i="51"/>
  <c r="H19" i="51"/>
  <c r="J19" i="51"/>
  <c r="L19" i="51"/>
  <c r="M19" i="51"/>
  <c r="O19" i="51"/>
  <c r="H20" i="51"/>
  <c r="J20" i="51"/>
  <c r="L20" i="51"/>
  <c r="M20" i="51"/>
  <c r="O20" i="51"/>
  <c r="H21" i="51"/>
  <c r="J21" i="51"/>
  <c r="L21" i="51"/>
  <c r="M21" i="51"/>
  <c r="O21" i="51"/>
  <c r="H22" i="51"/>
  <c r="J22" i="51"/>
  <c r="L22" i="51"/>
  <c r="M22" i="51"/>
  <c r="O22" i="51"/>
  <c r="H23" i="51"/>
  <c r="J23" i="51"/>
  <c r="L23" i="51"/>
  <c r="M23" i="51"/>
  <c r="O23" i="51"/>
  <c r="B38" i="48"/>
  <c r="C38" i="48"/>
  <c r="D38" i="48" s="1"/>
  <c r="E38" i="48"/>
  <c r="F38" i="48"/>
  <c r="G38" i="48"/>
  <c r="H38" i="48"/>
  <c r="J38" i="48"/>
  <c r="K38" i="48"/>
  <c r="M38" i="48"/>
  <c r="O38" i="48"/>
  <c r="P38" i="48"/>
  <c r="Q38" i="48"/>
  <c r="B39" i="48"/>
  <c r="C39" i="48"/>
  <c r="D39" i="48" s="1"/>
  <c r="E39" i="48"/>
  <c r="F39" i="48"/>
  <c r="G39" i="48"/>
  <c r="H39" i="48"/>
  <c r="J39" i="48"/>
  <c r="K39" i="48"/>
  <c r="M39" i="48"/>
  <c r="O39" i="48"/>
  <c r="P39" i="48"/>
  <c r="Q39" i="48"/>
  <c r="B40" i="48"/>
  <c r="C40" i="48"/>
  <c r="D40" i="48" s="1"/>
  <c r="E40" i="48"/>
  <c r="F40" i="48"/>
  <c r="G40" i="48"/>
  <c r="H40" i="48"/>
  <c r="J40" i="48"/>
  <c r="K40" i="48"/>
  <c r="M40" i="48"/>
  <c r="O40" i="48"/>
  <c r="P40" i="48"/>
  <c r="Q40" i="48"/>
  <c r="B42" i="48"/>
  <c r="C42" i="48"/>
  <c r="D42" i="48" s="1"/>
  <c r="E42" i="48"/>
  <c r="F42" i="48"/>
  <c r="G42" i="48"/>
  <c r="H42" i="48"/>
  <c r="J42" i="48"/>
  <c r="K42" i="48"/>
  <c r="M42" i="48"/>
  <c r="O42" i="48"/>
  <c r="P42" i="48"/>
  <c r="Q42" i="48"/>
  <c r="B43" i="48"/>
  <c r="C43" i="48"/>
  <c r="D43" i="48" s="1"/>
  <c r="E43" i="48"/>
  <c r="F43" i="48"/>
  <c r="G43" i="48"/>
  <c r="H43" i="48"/>
  <c r="J43" i="48"/>
  <c r="K43" i="48"/>
  <c r="M43" i="48"/>
  <c r="O43" i="48"/>
  <c r="P43" i="48"/>
  <c r="Q43" i="48"/>
  <c r="B44" i="48"/>
  <c r="C44" i="48"/>
  <c r="D44" i="48" s="1"/>
  <c r="E44" i="48"/>
  <c r="F44" i="48"/>
  <c r="G44" i="48"/>
  <c r="H44" i="48"/>
  <c r="J44" i="48"/>
  <c r="K44" i="48"/>
  <c r="M44" i="48"/>
  <c r="O44" i="48"/>
  <c r="P44" i="48"/>
  <c r="Q44" i="48"/>
  <c r="B18" i="48"/>
  <c r="C18" i="48"/>
  <c r="D18" i="48" s="1"/>
  <c r="E18" i="48"/>
  <c r="F18" i="48"/>
  <c r="K18" i="48" s="1"/>
  <c r="B26" i="48"/>
  <c r="C26" i="48"/>
  <c r="D26" i="48" s="1"/>
  <c r="E26" i="48"/>
  <c r="F26" i="48"/>
  <c r="G26" i="48"/>
  <c r="H26" i="48"/>
  <c r="J26" i="48"/>
  <c r="K26" i="48"/>
  <c r="M26" i="48"/>
  <c r="O26" i="48"/>
  <c r="P26" i="48"/>
  <c r="Q26" i="48"/>
  <c r="B27" i="48"/>
  <c r="C27" i="48"/>
  <c r="D27" i="48" s="1"/>
  <c r="E27" i="48"/>
  <c r="F27" i="48"/>
  <c r="G27" i="48"/>
  <c r="H27" i="48"/>
  <c r="J27" i="48"/>
  <c r="K27" i="48"/>
  <c r="M27" i="48"/>
  <c r="O27" i="48"/>
  <c r="P27" i="48"/>
  <c r="Q27" i="48"/>
  <c r="B28" i="48"/>
  <c r="C28" i="48"/>
  <c r="D28" i="48" s="1"/>
  <c r="E28" i="48"/>
  <c r="F28" i="48"/>
  <c r="G28" i="48"/>
  <c r="H28" i="48"/>
  <c r="J28" i="48"/>
  <c r="K28" i="48"/>
  <c r="M28" i="48"/>
  <c r="O28" i="48"/>
  <c r="P28" i="48"/>
  <c r="Q28" i="48"/>
  <c r="B30" i="48"/>
  <c r="C30" i="48"/>
  <c r="D30" i="48" s="1"/>
  <c r="E30" i="48"/>
  <c r="F30" i="48"/>
  <c r="G30" i="48"/>
  <c r="H30" i="48"/>
  <c r="J30" i="48"/>
  <c r="K30" i="48"/>
  <c r="M30" i="48"/>
  <c r="O30" i="48"/>
  <c r="P30" i="48"/>
  <c r="Q30" i="48"/>
  <c r="B31" i="48"/>
  <c r="C31" i="48"/>
  <c r="D31" i="48" s="1"/>
  <c r="E31" i="48"/>
  <c r="F31" i="48"/>
  <c r="G31" i="48"/>
  <c r="H31" i="48"/>
  <c r="J31" i="48"/>
  <c r="K31" i="48"/>
  <c r="M31" i="48"/>
  <c r="O31" i="48"/>
  <c r="P31" i="48"/>
  <c r="Q31" i="48"/>
  <c r="B32" i="48"/>
  <c r="C32" i="48"/>
  <c r="D32" i="48" s="1"/>
  <c r="E32" i="48"/>
  <c r="F32" i="48"/>
  <c r="G32" i="48"/>
  <c r="H32" i="48"/>
  <c r="J32" i="48"/>
  <c r="K32" i="48"/>
  <c r="M32" i="48"/>
  <c r="O32" i="48"/>
  <c r="P32" i="48"/>
  <c r="Q32" i="48"/>
  <c r="B19" i="48"/>
  <c r="C19" i="48"/>
  <c r="D19" i="48" s="1"/>
  <c r="E19" i="48"/>
  <c r="F19" i="48"/>
  <c r="B20" i="48"/>
  <c r="C20" i="48"/>
  <c r="D20" i="48" s="1"/>
  <c r="E20" i="48"/>
  <c r="F20" i="48"/>
  <c r="M20" i="48" s="1"/>
  <c r="Q11" i="51"/>
  <c r="Q12" i="51"/>
  <c r="Q13" i="51"/>
  <c r="Q14" i="51"/>
  <c r="Q15" i="51"/>
  <c r="Q16" i="51"/>
  <c r="Q17" i="51"/>
  <c r="Q18" i="51"/>
  <c r="Q19" i="51"/>
  <c r="Q20" i="51"/>
  <c r="Q21" i="51"/>
  <c r="Q22" i="51"/>
  <c r="Q23" i="51"/>
  <c r="B16" i="51"/>
  <c r="C16" i="51"/>
  <c r="D16" i="51" s="1"/>
  <c r="E16" i="51"/>
  <c r="F16" i="51"/>
  <c r="R16" i="51"/>
  <c r="S16" i="51"/>
  <c r="U16" i="51"/>
  <c r="V16" i="51"/>
  <c r="B17" i="51"/>
  <c r="C17" i="51"/>
  <c r="D17" i="51" s="1"/>
  <c r="E17" i="51"/>
  <c r="F17" i="51"/>
  <c r="R17" i="51"/>
  <c r="S17" i="51"/>
  <c r="U17" i="51"/>
  <c r="V17" i="51"/>
  <c r="B18" i="51"/>
  <c r="C18" i="51"/>
  <c r="D18" i="51" s="1"/>
  <c r="E18" i="51"/>
  <c r="F18" i="51"/>
  <c r="R18" i="51"/>
  <c r="S18" i="51"/>
  <c r="U18" i="51"/>
  <c r="V18" i="51"/>
  <c r="B19" i="51"/>
  <c r="C19" i="51"/>
  <c r="D19" i="51" s="1"/>
  <c r="E19" i="51"/>
  <c r="F19" i="51"/>
  <c r="R19" i="51"/>
  <c r="S19" i="51"/>
  <c r="U19" i="51"/>
  <c r="V19" i="51"/>
  <c r="B20" i="51"/>
  <c r="C20" i="51"/>
  <c r="D20" i="51" s="1"/>
  <c r="E20" i="51"/>
  <c r="F20" i="51"/>
  <c r="R20" i="51"/>
  <c r="S20" i="51"/>
  <c r="U20" i="51"/>
  <c r="V20" i="51"/>
  <c r="B21" i="51"/>
  <c r="C21" i="51"/>
  <c r="D21" i="51" s="1"/>
  <c r="E21" i="51"/>
  <c r="F21" i="51"/>
  <c r="R21" i="51"/>
  <c r="S21" i="51"/>
  <c r="U21" i="51"/>
  <c r="V21" i="51"/>
  <c r="B22" i="51"/>
  <c r="C22" i="51"/>
  <c r="D22" i="51" s="1"/>
  <c r="E22" i="51"/>
  <c r="F22" i="51"/>
  <c r="R22" i="51"/>
  <c r="S22" i="51"/>
  <c r="U22" i="51"/>
  <c r="V22" i="51"/>
  <c r="B23" i="51"/>
  <c r="C23" i="51"/>
  <c r="D23" i="51" s="1"/>
  <c r="E23" i="51"/>
  <c r="F23" i="51"/>
  <c r="R23" i="51"/>
  <c r="S23" i="51"/>
  <c r="U23" i="51"/>
  <c r="V23" i="51"/>
  <c r="G72" i="16" l="1"/>
  <c r="T47" i="51"/>
  <c r="R43" i="48"/>
  <c r="T53" i="51"/>
  <c r="R39" i="48"/>
  <c r="J11" i="16"/>
  <c r="R38" i="48"/>
  <c r="T49" i="51"/>
  <c r="G42" i="16"/>
  <c r="T46" i="51"/>
  <c r="Q41" i="16"/>
  <c r="T51" i="51"/>
  <c r="T52" i="51"/>
  <c r="T48" i="51"/>
  <c r="G71" i="16"/>
  <c r="R28" i="48"/>
  <c r="R42" i="48"/>
  <c r="T50" i="51"/>
  <c r="Q42" i="16"/>
  <c r="S10" i="68"/>
  <c r="R10" i="68"/>
  <c r="M10" i="68"/>
  <c r="S11" i="68"/>
  <c r="I10" i="68"/>
  <c r="V10" i="68" s="1"/>
  <c r="R11" i="68"/>
  <c r="P11" i="68"/>
  <c r="T10" i="68"/>
  <c r="O10" i="68"/>
  <c r="O11" i="68"/>
  <c r="M11" i="68"/>
  <c r="V11" i="68"/>
  <c r="T11" i="68"/>
  <c r="Q72" i="16"/>
  <c r="Q71" i="16"/>
  <c r="Q70" i="16"/>
  <c r="Q69" i="16"/>
  <c r="R18" i="48"/>
  <c r="T19" i="51"/>
  <c r="T18" i="51"/>
  <c r="O18" i="48"/>
  <c r="R40" i="48"/>
  <c r="R44" i="48"/>
  <c r="J18" i="48"/>
  <c r="R31" i="48"/>
  <c r="G18" i="48"/>
  <c r="J19" i="48"/>
  <c r="R27" i="48"/>
  <c r="Q18" i="48"/>
  <c r="P18" i="48"/>
  <c r="H18" i="48"/>
  <c r="I18" i="48" s="1"/>
  <c r="R26" i="48"/>
  <c r="M18" i="48"/>
  <c r="N18" i="48" s="1"/>
  <c r="L18" i="48"/>
  <c r="R32" i="48"/>
  <c r="R19" i="48"/>
  <c r="Q19" i="48"/>
  <c r="P20" i="48"/>
  <c r="K20" i="48"/>
  <c r="K19" i="48"/>
  <c r="R30" i="48"/>
  <c r="J20" i="48"/>
  <c r="R20" i="48"/>
  <c r="H20" i="48"/>
  <c r="Q20" i="48"/>
  <c r="G20" i="48"/>
  <c r="O20" i="48"/>
  <c r="P19" i="48"/>
  <c r="H19" i="48"/>
  <c r="O19" i="48"/>
  <c r="G19" i="48"/>
  <c r="M19" i="48"/>
  <c r="T20" i="51"/>
  <c r="T21" i="51"/>
  <c r="T16" i="51"/>
  <c r="T23" i="51"/>
  <c r="T22" i="51"/>
  <c r="T17" i="51"/>
  <c r="N10" i="68" l="1"/>
  <c r="B26" i="51"/>
  <c r="C26" i="51"/>
  <c r="D26" i="51" s="1"/>
  <c r="E26" i="51"/>
  <c r="F26" i="51"/>
  <c r="H26" i="51"/>
  <c r="I11" i="51" s="1"/>
  <c r="J26" i="51"/>
  <c r="K11" i="51" s="1"/>
  <c r="L26" i="51"/>
  <c r="M26" i="51"/>
  <c r="N11" i="51" s="1"/>
  <c r="O26" i="51"/>
  <c r="P11" i="51" s="1"/>
  <c r="Q26" i="51"/>
  <c r="R26" i="51"/>
  <c r="S26" i="51"/>
  <c r="U26" i="51"/>
  <c r="V26" i="51"/>
  <c r="B27" i="51"/>
  <c r="C27" i="51"/>
  <c r="D27" i="51" s="1"/>
  <c r="E27" i="51"/>
  <c r="F27" i="51"/>
  <c r="H27" i="51"/>
  <c r="I12" i="51" s="1"/>
  <c r="J27" i="51"/>
  <c r="K12" i="51" s="1"/>
  <c r="L27" i="51"/>
  <c r="M27" i="51"/>
  <c r="N12" i="51" s="1"/>
  <c r="O27" i="51"/>
  <c r="P12" i="51" s="1"/>
  <c r="Q27" i="51"/>
  <c r="R27" i="51"/>
  <c r="S27" i="51"/>
  <c r="U27" i="51"/>
  <c r="V27" i="51"/>
  <c r="B28" i="51"/>
  <c r="C28" i="51"/>
  <c r="D28" i="51" s="1"/>
  <c r="E28" i="51"/>
  <c r="F28" i="51"/>
  <c r="H28" i="51"/>
  <c r="I13" i="51" s="1"/>
  <c r="J28" i="51"/>
  <c r="K13" i="51" s="1"/>
  <c r="L28" i="51"/>
  <c r="M28" i="51"/>
  <c r="N13" i="51" s="1"/>
  <c r="O28" i="51"/>
  <c r="P13" i="51" s="1"/>
  <c r="Q28" i="51"/>
  <c r="R28" i="51"/>
  <c r="S28" i="51"/>
  <c r="U28" i="51"/>
  <c r="V28" i="51"/>
  <c r="B29" i="51"/>
  <c r="C29" i="51"/>
  <c r="D29" i="51" s="1"/>
  <c r="E29" i="51"/>
  <c r="F29" i="51"/>
  <c r="H29" i="51"/>
  <c r="I14" i="51" s="1"/>
  <c r="J29" i="51"/>
  <c r="K14" i="51" s="1"/>
  <c r="L29" i="51"/>
  <c r="M29" i="51"/>
  <c r="N14" i="51" s="1"/>
  <c r="O29" i="51"/>
  <c r="P14" i="51" s="1"/>
  <c r="Q29" i="51"/>
  <c r="R29" i="51"/>
  <c r="S29" i="51"/>
  <c r="U29" i="51"/>
  <c r="V29" i="51"/>
  <c r="B30" i="51"/>
  <c r="C30" i="51"/>
  <c r="D30" i="51" s="1"/>
  <c r="E30" i="51"/>
  <c r="F30" i="51"/>
  <c r="H30" i="51"/>
  <c r="I15" i="51" s="1"/>
  <c r="J30" i="51"/>
  <c r="K15" i="51" s="1"/>
  <c r="L30" i="51"/>
  <c r="M30" i="51"/>
  <c r="N15" i="51" s="1"/>
  <c r="O30" i="51"/>
  <c r="P15" i="51" s="1"/>
  <c r="Q30" i="51"/>
  <c r="R30" i="51"/>
  <c r="S30" i="51"/>
  <c r="U30" i="51"/>
  <c r="V30" i="51"/>
  <c r="B31" i="51"/>
  <c r="C31" i="51"/>
  <c r="D31" i="51" s="1"/>
  <c r="E31" i="51"/>
  <c r="F31" i="51"/>
  <c r="G16" i="51" s="1"/>
  <c r="H31" i="51"/>
  <c r="I16" i="51" s="1"/>
  <c r="J31" i="51"/>
  <c r="K16" i="51" s="1"/>
  <c r="L31" i="51"/>
  <c r="M31" i="51"/>
  <c r="N16" i="51" s="1"/>
  <c r="O31" i="51"/>
  <c r="P16" i="51" s="1"/>
  <c r="Q31" i="51"/>
  <c r="R31" i="51"/>
  <c r="S31" i="51"/>
  <c r="U31" i="51"/>
  <c r="V31" i="51"/>
  <c r="B32" i="51"/>
  <c r="C32" i="51"/>
  <c r="D32" i="51" s="1"/>
  <c r="E32" i="51"/>
  <c r="F32" i="51"/>
  <c r="G17" i="51" s="1"/>
  <c r="H32" i="51"/>
  <c r="I17" i="51" s="1"/>
  <c r="J32" i="51"/>
  <c r="K17" i="51" s="1"/>
  <c r="L32" i="51"/>
  <c r="M32" i="51"/>
  <c r="N17" i="51" s="1"/>
  <c r="O32" i="51"/>
  <c r="P17" i="51" s="1"/>
  <c r="Q32" i="51"/>
  <c r="R32" i="51"/>
  <c r="S32" i="51"/>
  <c r="U32" i="51"/>
  <c r="V32" i="51"/>
  <c r="B33" i="51"/>
  <c r="C33" i="51"/>
  <c r="D33" i="51" s="1"/>
  <c r="E33" i="51"/>
  <c r="F33" i="51"/>
  <c r="G18" i="51" s="1"/>
  <c r="H33" i="51"/>
  <c r="I18" i="51" s="1"/>
  <c r="J33" i="51"/>
  <c r="K18" i="51" s="1"/>
  <c r="L33" i="51"/>
  <c r="M33" i="51"/>
  <c r="N18" i="51" s="1"/>
  <c r="O33" i="51"/>
  <c r="P18" i="51" s="1"/>
  <c r="Q33" i="51"/>
  <c r="R33" i="51"/>
  <c r="S33" i="51"/>
  <c r="U33" i="51"/>
  <c r="V33" i="51"/>
  <c r="B34" i="51"/>
  <c r="C34" i="51"/>
  <c r="D34" i="51" s="1"/>
  <c r="E34" i="51"/>
  <c r="F34" i="51"/>
  <c r="G19" i="51" s="1"/>
  <c r="H34" i="51"/>
  <c r="I19" i="51" s="1"/>
  <c r="J34" i="51"/>
  <c r="K19" i="51" s="1"/>
  <c r="L34" i="51"/>
  <c r="M34" i="51"/>
  <c r="N19" i="51" s="1"/>
  <c r="O34" i="51"/>
  <c r="P19" i="51" s="1"/>
  <c r="Q34" i="51"/>
  <c r="R34" i="51"/>
  <c r="S34" i="51"/>
  <c r="U34" i="51"/>
  <c r="V34" i="51"/>
  <c r="B35" i="51"/>
  <c r="C35" i="51"/>
  <c r="D35" i="51" s="1"/>
  <c r="E35" i="51"/>
  <c r="F35" i="51"/>
  <c r="G20" i="51" s="1"/>
  <c r="H35" i="51"/>
  <c r="I20" i="51" s="1"/>
  <c r="J35" i="51"/>
  <c r="K20" i="51" s="1"/>
  <c r="L35" i="51"/>
  <c r="M35" i="51"/>
  <c r="N20" i="51" s="1"/>
  <c r="O35" i="51"/>
  <c r="P20" i="51" s="1"/>
  <c r="Q35" i="51"/>
  <c r="R35" i="51"/>
  <c r="S35" i="51"/>
  <c r="U35" i="51"/>
  <c r="V35" i="51"/>
  <c r="B36" i="51"/>
  <c r="C36" i="51"/>
  <c r="D36" i="51" s="1"/>
  <c r="E36" i="51"/>
  <c r="F36" i="51"/>
  <c r="G21" i="51" s="1"/>
  <c r="H36" i="51"/>
  <c r="I21" i="51" s="1"/>
  <c r="J36" i="51"/>
  <c r="K21" i="51" s="1"/>
  <c r="L36" i="51"/>
  <c r="M36" i="51"/>
  <c r="N21" i="51" s="1"/>
  <c r="O36" i="51"/>
  <c r="P21" i="51" s="1"/>
  <c r="Q36" i="51"/>
  <c r="R36" i="51"/>
  <c r="S36" i="51"/>
  <c r="U36" i="51"/>
  <c r="V36" i="51"/>
  <c r="B37" i="51"/>
  <c r="C37" i="51"/>
  <c r="D37" i="51" s="1"/>
  <c r="E37" i="51"/>
  <c r="F37" i="51"/>
  <c r="G22" i="51" s="1"/>
  <c r="H37" i="51"/>
  <c r="I22" i="51" s="1"/>
  <c r="J37" i="51"/>
  <c r="K22" i="51" s="1"/>
  <c r="L37" i="51"/>
  <c r="M37" i="51"/>
  <c r="N22" i="51" s="1"/>
  <c r="O37" i="51"/>
  <c r="P22" i="51" s="1"/>
  <c r="Q37" i="51"/>
  <c r="R37" i="51"/>
  <c r="S37" i="51"/>
  <c r="U37" i="51"/>
  <c r="V37" i="51"/>
  <c r="B38" i="51"/>
  <c r="C38" i="51"/>
  <c r="D38" i="51" s="1"/>
  <c r="E38" i="51"/>
  <c r="F38" i="51"/>
  <c r="G23" i="51" s="1"/>
  <c r="H38" i="51"/>
  <c r="I23" i="51" s="1"/>
  <c r="J38" i="51"/>
  <c r="K23" i="51" s="1"/>
  <c r="L38" i="51"/>
  <c r="M38" i="51"/>
  <c r="N23" i="51" s="1"/>
  <c r="O38" i="51"/>
  <c r="P23" i="51" s="1"/>
  <c r="Q38" i="51"/>
  <c r="R38" i="51"/>
  <c r="S38" i="51"/>
  <c r="U38" i="51"/>
  <c r="V38" i="51"/>
  <c r="B34" i="2"/>
  <c r="F34" i="2"/>
  <c r="H34" i="2"/>
  <c r="J34" i="2"/>
  <c r="L34" i="2"/>
  <c r="N34" i="2"/>
  <c r="O34" i="2"/>
  <c r="P34" i="2"/>
  <c r="B35" i="2"/>
  <c r="F35" i="2"/>
  <c r="H35" i="2"/>
  <c r="J35" i="2"/>
  <c r="L35" i="2"/>
  <c r="N35" i="2"/>
  <c r="O35" i="2"/>
  <c r="P35" i="2"/>
  <c r="B19" i="68"/>
  <c r="C19" i="68"/>
  <c r="D19" i="68" s="1"/>
  <c r="E19" i="68"/>
  <c r="F19" i="68" s="1"/>
  <c r="G19" i="68"/>
  <c r="H19" i="68"/>
  <c r="I19" i="68" s="1"/>
  <c r="W19" i="68"/>
  <c r="B20" i="68"/>
  <c r="C20" i="68"/>
  <c r="D20" i="68" s="1"/>
  <c r="E20" i="68"/>
  <c r="F20" i="68" s="1"/>
  <c r="G20" i="68"/>
  <c r="H20" i="68"/>
  <c r="M20" i="68" s="1"/>
  <c r="W20" i="68"/>
  <c r="B21" i="68"/>
  <c r="C21" i="68"/>
  <c r="D21" i="68" s="1"/>
  <c r="E21" i="68"/>
  <c r="F21" i="68" s="1"/>
  <c r="G21" i="68"/>
  <c r="H21" i="68"/>
  <c r="M21" i="68" s="1"/>
  <c r="W21" i="68"/>
  <c r="B23" i="68"/>
  <c r="C23" i="68"/>
  <c r="D23" i="68" s="1"/>
  <c r="E23" i="68"/>
  <c r="F23" i="68" s="1"/>
  <c r="G23" i="68"/>
  <c r="H23" i="68"/>
  <c r="M23" i="68" s="1"/>
  <c r="W23" i="68"/>
  <c r="F10" i="46"/>
  <c r="F11" i="46"/>
  <c r="F12" i="46"/>
  <c r="G35" i="2" l="1"/>
  <c r="C35" i="2"/>
  <c r="T26" i="51"/>
  <c r="T36" i="51"/>
  <c r="T35" i="51"/>
  <c r="T32" i="51"/>
  <c r="T31" i="51"/>
  <c r="T37" i="51"/>
  <c r="T28" i="51"/>
  <c r="T33" i="51"/>
  <c r="T29" i="51"/>
  <c r="T27" i="51"/>
  <c r="T34" i="51"/>
  <c r="T38" i="51"/>
  <c r="T30" i="51"/>
  <c r="Q35" i="2"/>
  <c r="Q34" i="2"/>
  <c r="M35" i="2"/>
  <c r="I35" i="2"/>
  <c r="R35" i="2"/>
  <c r="R34" i="2"/>
  <c r="E35" i="2"/>
  <c r="S23" i="68"/>
  <c r="R19" i="68"/>
  <c r="S19" i="68"/>
  <c r="P23" i="68"/>
  <c r="O21" i="68"/>
  <c r="P20" i="68"/>
  <c r="T19" i="68"/>
  <c r="T21" i="68"/>
  <c r="S21" i="68"/>
  <c r="R21" i="68"/>
  <c r="P21" i="68"/>
  <c r="T23" i="68"/>
  <c r="O20" i="68"/>
  <c r="R23" i="68"/>
  <c r="I20" i="68"/>
  <c r="O23" i="68"/>
  <c r="I21" i="68"/>
  <c r="T20" i="68"/>
  <c r="P19" i="68"/>
  <c r="S20" i="68"/>
  <c r="O19" i="68"/>
  <c r="I23" i="68"/>
  <c r="N23" i="68" s="1"/>
  <c r="R20" i="68"/>
  <c r="N19" i="68"/>
  <c r="V19" i="68"/>
  <c r="M19" i="68"/>
  <c r="A31" i="46"/>
  <c r="A32" i="46" s="1"/>
  <c r="A33" i="46" s="1"/>
  <c r="A34" i="46" s="1"/>
  <c r="A35" i="46" s="1"/>
  <c r="A36" i="46" s="1"/>
  <c r="A37" i="46" s="1"/>
  <c r="A38" i="46" s="1"/>
  <c r="A39" i="46" s="1"/>
  <c r="A40" i="46" s="1"/>
  <c r="A41" i="46" s="1"/>
  <c r="A42" i="46" s="1"/>
  <c r="A43" i="46" s="1"/>
  <c r="A44" i="46" s="1"/>
  <c r="A45" i="46" s="1"/>
  <c r="A46" i="46" s="1"/>
  <c r="A30" i="46"/>
  <c r="S35" i="2" l="1"/>
  <c r="V23" i="68"/>
  <c r="N21" i="68"/>
  <c r="V21" i="68"/>
  <c r="N20" i="68"/>
  <c r="V20" i="68"/>
  <c r="B30" i="46"/>
  <c r="C30" i="46"/>
  <c r="D30" i="46"/>
  <c r="E30" i="46" s="1"/>
  <c r="F30" i="46"/>
  <c r="H30" i="46"/>
  <c r="I30" i="46"/>
  <c r="J30" i="46"/>
  <c r="K30" i="46"/>
  <c r="M30" i="46"/>
  <c r="P30" i="46"/>
  <c r="R30" i="46"/>
  <c r="S30" i="46"/>
  <c r="T30" i="46"/>
  <c r="V30" i="46"/>
  <c r="B31" i="46"/>
  <c r="C31" i="46"/>
  <c r="D31" i="46"/>
  <c r="E31" i="46" s="1"/>
  <c r="F31" i="46"/>
  <c r="H31" i="46"/>
  <c r="I31" i="46"/>
  <c r="J31" i="46"/>
  <c r="K31" i="46"/>
  <c r="M31" i="46"/>
  <c r="P31" i="46"/>
  <c r="R31" i="46"/>
  <c r="S31" i="46"/>
  <c r="T31" i="46"/>
  <c r="V31" i="46"/>
  <c r="B32" i="46"/>
  <c r="C32" i="46"/>
  <c r="D32" i="46"/>
  <c r="E32" i="46" s="1"/>
  <c r="F32" i="46"/>
  <c r="H32" i="46"/>
  <c r="I32" i="46"/>
  <c r="J32" i="46"/>
  <c r="K32" i="46"/>
  <c r="M32" i="46"/>
  <c r="P32" i="46"/>
  <c r="R32" i="46"/>
  <c r="S32" i="46"/>
  <c r="T32" i="46"/>
  <c r="V32" i="46"/>
  <c r="B33" i="46"/>
  <c r="C33" i="46"/>
  <c r="D33" i="46"/>
  <c r="E33" i="46" s="1"/>
  <c r="F33" i="46"/>
  <c r="H33" i="46"/>
  <c r="I33" i="46"/>
  <c r="J33" i="46"/>
  <c r="K33" i="46"/>
  <c r="M33" i="46"/>
  <c r="P33" i="46"/>
  <c r="R33" i="46"/>
  <c r="S33" i="46"/>
  <c r="T33" i="46"/>
  <c r="V33" i="46"/>
  <c r="B34" i="46"/>
  <c r="C34" i="46"/>
  <c r="D34" i="46"/>
  <c r="E34" i="46" s="1"/>
  <c r="F34" i="46"/>
  <c r="H34" i="46"/>
  <c r="I34" i="46"/>
  <c r="J34" i="46"/>
  <c r="K34" i="46"/>
  <c r="M34" i="46"/>
  <c r="P34" i="46"/>
  <c r="R34" i="46"/>
  <c r="S34" i="46"/>
  <c r="T34" i="46"/>
  <c r="V34" i="46"/>
  <c r="B35" i="46"/>
  <c r="C35" i="46"/>
  <c r="D35" i="46"/>
  <c r="E35" i="46" s="1"/>
  <c r="F35" i="46"/>
  <c r="H35" i="46"/>
  <c r="I35" i="46"/>
  <c r="J35" i="46"/>
  <c r="K35" i="46"/>
  <c r="M35" i="46"/>
  <c r="P35" i="46"/>
  <c r="R35" i="46"/>
  <c r="S35" i="46"/>
  <c r="T35" i="46"/>
  <c r="V35" i="46"/>
  <c r="B36" i="46"/>
  <c r="C36" i="46"/>
  <c r="D36" i="46"/>
  <c r="E36" i="46" s="1"/>
  <c r="F36" i="46"/>
  <c r="H36" i="46"/>
  <c r="I36" i="46"/>
  <c r="J36" i="46"/>
  <c r="K36" i="46"/>
  <c r="M36" i="46"/>
  <c r="P36" i="46"/>
  <c r="R36" i="46"/>
  <c r="S36" i="46"/>
  <c r="T36" i="46"/>
  <c r="V36" i="46"/>
  <c r="B37" i="46"/>
  <c r="C37" i="46"/>
  <c r="D37" i="46"/>
  <c r="E37" i="46" s="1"/>
  <c r="F37" i="46"/>
  <c r="H37" i="46"/>
  <c r="I37" i="46"/>
  <c r="J37" i="46"/>
  <c r="K37" i="46"/>
  <c r="M37" i="46"/>
  <c r="P37" i="46"/>
  <c r="R37" i="46"/>
  <c r="S37" i="46"/>
  <c r="T37" i="46"/>
  <c r="V37" i="46"/>
  <c r="B38" i="46"/>
  <c r="C38" i="46"/>
  <c r="D38" i="46"/>
  <c r="E38" i="46" s="1"/>
  <c r="F38" i="46"/>
  <c r="H38" i="46"/>
  <c r="I38" i="46"/>
  <c r="J38" i="46"/>
  <c r="K38" i="46"/>
  <c r="M38" i="46"/>
  <c r="P38" i="46"/>
  <c r="R38" i="46"/>
  <c r="S38" i="46"/>
  <c r="T38" i="46"/>
  <c r="V38" i="46"/>
  <c r="B39" i="46"/>
  <c r="C39" i="46"/>
  <c r="D39" i="46"/>
  <c r="E39" i="46" s="1"/>
  <c r="F39" i="46"/>
  <c r="H39" i="46"/>
  <c r="I39" i="46"/>
  <c r="J39" i="46"/>
  <c r="K39" i="46"/>
  <c r="M39" i="46"/>
  <c r="P39" i="46"/>
  <c r="R39" i="46"/>
  <c r="S39" i="46"/>
  <c r="T39" i="46"/>
  <c r="V39" i="46"/>
  <c r="B40" i="46"/>
  <c r="C40" i="46"/>
  <c r="D40" i="46"/>
  <c r="E40" i="46" s="1"/>
  <c r="F40" i="46"/>
  <c r="H40" i="46"/>
  <c r="I40" i="46"/>
  <c r="J40" i="46"/>
  <c r="K40" i="46"/>
  <c r="M40" i="46"/>
  <c r="P40" i="46"/>
  <c r="R40" i="46"/>
  <c r="S40" i="46"/>
  <c r="T40" i="46"/>
  <c r="V40" i="46"/>
  <c r="B41" i="46"/>
  <c r="C41" i="46"/>
  <c r="D41" i="46"/>
  <c r="E41" i="46" s="1"/>
  <c r="F41" i="46"/>
  <c r="H41" i="46"/>
  <c r="I41" i="46"/>
  <c r="J41" i="46"/>
  <c r="K41" i="46"/>
  <c r="M41" i="46"/>
  <c r="P41" i="46"/>
  <c r="R41" i="46"/>
  <c r="S41" i="46"/>
  <c r="T41" i="46"/>
  <c r="V41" i="46"/>
  <c r="B42" i="46"/>
  <c r="C42" i="46"/>
  <c r="D42" i="46"/>
  <c r="E42" i="46" s="1"/>
  <c r="F42" i="46"/>
  <c r="H42" i="46"/>
  <c r="I42" i="46"/>
  <c r="J42" i="46"/>
  <c r="K42" i="46"/>
  <c r="M42" i="46"/>
  <c r="P42" i="46"/>
  <c r="R42" i="46"/>
  <c r="S42" i="46"/>
  <c r="T42" i="46"/>
  <c r="V42" i="46"/>
  <c r="B43" i="46"/>
  <c r="C43" i="46"/>
  <c r="D43" i="46"/>
  <c r="E43" i="46" s="1"/>
  <c r="F43" i="46"/>
  <c r="H43" i="46"/>
  <c r="I43" i="46"/>
  <c r="J43" i="46"/>
  <c r="K43" i="46"/>
  <c r="M43" i="46"/>
  <c r="P43" i="46"/>
  <c r="R43" i="46"/>
  <c r="S43" i="46"/>
  <c r="T43" i="46"/>
  <c r="V43" i="46"/>
  <c r="B44" i="46"/>
  <c r="C44" i="46"/>
  <c r="D44" i="46"/>
  <c r="E44" i="46" s="1"/>
  <c r="F44" i="46"/>
  <c r="H44" i="46"/>
  <c r="I44" i="46"/>
  <c r="J44" i="46"/>
  <c r="K44" i="46"/>
  <c r="M44" i="46"/>
  <c r="P44" i="46"/>
  <c r="R44" i="46"/>
  <c r="S44" i="46"/>
  <c r="T44" i="46"/>
  <c r="V44" i="46"/>
  <c r="B45" i="46"/>
  <c r="C45" i="46"/>
  <c r="D45" i="46"/>
  <c r="E45" i="46" s="1"/>
  <c r="F45" i="46"/>
  <c r="H45" i="46"/>
  <c r="I45" i="46"/>
  <c r="J45" i="46"/>
  <c r="K45" i="46"/>
  <c r="M45" i="46"/>
  <c r="P45" i="46"/>
  <c r="R45" i="46"/>
  <c r="S45" i="46"/>
  <c r="T45" i="46"/>
  <c r="V45" i="46"/>
  <c r="B46" i="46"/>
  <c r="C46" i="46"/>
  <c r="D46" i="46"/>
  <c r="E46" i="46" s="1"/>
  <c r="F46" i="46"/>
  <c r="H46" i="46"/>
  <c r="I46" i="46"/>
  <c r="J46" i="46"/>
  <c r="K46" i="46"/>
  <c r="M46" i="46"/>
  <c r="P46" i="46"/>
  <c r="R46" i="46"/>
  <c r="S46" i="46"/>
  <c r="T46" i="46"/>
  <c r="V46" i="46"/>
  <c r="B49" i="46"/>
  <c r="C49" i="46"/>
  <c r="D49" i="46"/>
  <c r="E49" i="46" s="1"/>
  <c r="F49" i="46"/>
  <c r="H49" i="46"/>
  <c r="I49" i="46"/>
  <c r="J49" i="46"/>
  <c r="K49" i="46"/>
  <c r="M49" i="46"/>
  <c r="P49" i="46"/>
  <c r="R49" i="46"/>
  <c r="S49" i="46"/>
  <c r="T49" i="46"/>
  <c r="V49" i="46"/>
  <c r="B50" i="46"/>
  <c r="C50" i="46"/>
  <c r="D50" i="46"/>
  <c r="E50" i="46" s="1"/>
  <c r="F50" i="46"/>
  <c r="H50" i="46"/>
  <c r="I50" i="46"/>
  <c r="J50" i="46"/>
  <c r="K50" i="46"/>
  <c r="M50" i="46"/>
  <c r="P50" i="46"/>
  <c r="R50" i="46"/>
  <c r="S50" i="46"/>
  <c r="T50" i="46"/>
  <c r="V50" i="46"/>
  <c r="B51" i="46"/>
  <c r="C51" i="46"/>
  <c r="D51" i="46"/>
  <c r="E51" i="46" s="1"/>
  <c r="F51" i="46"/>
  <c r="H51" i="46"/>
  <c r="I51" i="46"/>
  <c r="J51" i="46"/>
  <c r="K51" i="46"/>
  <c r="M51" i="46"/>
  <c r="P51" i="46"/>
  <c r="R51" i="46"/>
  <c r="S51" i="46"/>
  <c r="T51" i="46"/>
  <c r="V51" i="46"/>
  <c r="B52" i="46"/>
  <c r="C52" i="46"/>
  <c r="D52" i="46"/>
  <c r="E52" i="46" s="1"/>
  <c r="F52" i="46"/>
  <c r="H52" i="46"/>
  <c r="I52" i="46"/>
  <c r="J52" i="46"/>
  <c r="K52" i="46"/>
  <c r="M52" i="46"/>
  <c r="P52" i="46"/>
  <c r="R52" i="46"/>
  <c r="S52" i="46"/>
  <c r="T52" i="46"/>
  <c r="V52" i="46"/>
  <c r="B53" i="46"/>
  <c r="C53" i="46"/>
  <c r="D53" i="46"/>
  <c r="E53" i="46" s="1"/>
  <c r="F53" i="46"/>
  <c r="H53" i="46"/>
  <c r="I53" i="46"/>
  <c r="J53" i="46"/>
  <c r="K53" i="46"/>
  <c r="M53" i="46"/>
  <c r="P53" i="46"/>
  <c r="R53" i="46"/>
  <c r="S53" i="46"/>
  <c r="T53" i="46"/>
  <c r="V53" i="46"/>
  <c r="B54" i="46"/>
  <c r="C54" i="46"/>
  <c r="D54" i="46"/>
  <c r="E54" i="46" s="1"/>
  <c r="F54" i="46"/>
  <c r="H54" i="46"/>
  <c r="I54" i="46"/>
  <c r="J54" i="46"/>
  <c r="K54" i="46"/>
  <c r="M54" i="46"/>
  <c r="P54" i="46"/>
  <c r="R54" i="46"/>
  <c r="S54" i="46"/>
  <c r="T54" i="46"/>
  <c r="V54" i="46"/>
  <c r="B55" i="46"/>
  <c r="C55" i="46"/>
  <c r="D55" i="46"/>
  <c r="E55" i="46" s="1"/>
  <c r="F55" i="46"/>
  <c r="H55" i="46"/>
  <c r="I55" i="46"/>
  <c r="J55" i="46"/>
  <c r="K55" i="46"/>
  <c r="M55" i="46"/>
  <c r="P55" i="46"/>
  <c r="R55" i="46"/>
  <c r="S55" i="46"/>
  <c r="T55" i="46"/>
  <c r="V55" i="46"/>
  <c r="B56" i="46"/>
  <c r="C56" i="46"/>
  <c r="D56" i="46"/>
  <c r="E56" i="46" s="1"/>
  <c r="F56" i="46"/>
  <c r="H56" i="46"/>
  <c r="I56" i="46"/>
  <c r="J56" i="46"/>
  <c r="K56" i="46"/>
  <c r="M56" i="46"/>
  <c r="P56" i="46"/>
  <c r="R56" i="46"/>
  <c r="S56" i="46"/>
  <c r="T56" i="46"/>
  <c r="V56" i="46"/>
  <c r="B57" i="46"/>
  <c r="C57" i="46"/>
  <c r="D57" i="46"/>
  <c r="E57" i="46" s="1"/>
  <c r="F57" i="46"/>
  <c r="H57" i="46"/>
  <c r="I57" i="46"/>
  <c r="J57" i="46"/>
  <c r="K57" i="46"/>
  <c r="M57" i="46"/>
  <c r="P57" i="46"/>
  <c r="R57" i="46"/>
  <c r="S57" i="46"/>
  <c r="T57" i="46"/>
  <c r="V57" i="46"/>
  <c r="B58" i="46"/>
  <c r="C58" i="46"/>
  <c r="D58" i="46"/>
  <c r="E58" i="46" s="1"/>
  <c r="F58" i="46"/>
  <c r="H58" i="46"/>
  <c r="I58" i="46"/>
  <c r="J58" i="46"/>
  <c r="K58" i="46"/>
  <c r="M58" i="46"/>
  <c r="P58" i="46"/>
  <c r="R58" i="46"/>
  <c r="S58" i="46"/>
  <c r="T58" i="46"/>
  <c r="V58" i="46"/>
  <c r="B59" i="46"/>
  <c r="C59" i="46"/>
  <c r="D59" i="46"/>
  <c r="E59" i="46" s="1"/>
  <c r="F59" i="46"/>
  <c r="H59" i="46"/>
  <c r="I59" i="46"/>
  <c r="J59" i="46"/>
  <c r="K59" i="46"/>
  <c r="M59" i="46"/>
  <c r="P59" i="46"/>
  <c r="R59" i="46"/>
  <c r="S59" i="46"/>
  <c r="T59" i="46"/>
  <c r="V59" i="46"/>
  <c r="B60" i="46"/>
  <c r="C60" i="46"/>
  <c r="D60" i="46"/>
  <c r="E60" i="46" s="1"/>
  <c r="F60" i="46"/>
  <c r="H60" i="46"/>
  <c r="I60" i="46"/>
  <c r="J60" i="46"/>
  <c r="K60" i="46"/>
  <c r="M60" i="46"/>
  <c r="P60" i="46"/>
  <c r="R60" i="46"/>
  <c r="S60" i="46"/>
  <c r="T60" i="46"/>
  <c r="V60" i="46"/>
  <c r="B61" i="46"/>
  <c r="C61" i="46"/>
  <c r="D61" i="46"/>
  <c r="E61" i="46" s="1"/>
  <c r="F61" i="46"/>
  <c r="H61" i="46"/>
  <c r="I61" i="46"/>
  <c r="J61" i="46"/>
  <c r="K61" i="46"/>
  <c r="M61" i="46"/>
  <c r="P61" i="46"/>
  <c r="R61" i="46"/>
  <c r="S61" i="46"/>
  <c r="T61" i="46"/>
  <c r="V61" i="46"/>
  <c r="B62" i="46"/>
  <c r="C62" i="46"/>
  <c r="D62" i="46"/>
  <c r="E62" i="46" s="1"/>
  <c r="F62" i="46"/>
  <c r="H62" i="46"/>
  <c r="I62" i="46"/>
  <c r="J62" i="46"/>
  <c r="K62" i="46"/>
  <c r="M62" i="46"/>
  <c r="P62" i="46"/>
  <c r="R62" i="46"/>
  <c r="S62" i="46"/>
  <c r="T62" i="46"/>
  <c r="V62" i="46"/>
  <c r="B63" i="46"/>
  <c r="C63" i="46"/>
  <c r="D63" i="46"/>
  <c r="E63" i="46" s="1"/>
  <c r="F63" i="46"/>
  <c r="H63" i="46"/>
  <c r="I63" i="46"/>
  <c r="J63" i="46"/>
  <c r="K63" i="46"/>
  <c r="M63" i="46"/>
  <c r="P63" i="46"/>
  <c r="R63" i="46"/>
  <c r="S63" i="46"/>
  <c r="T63" i="46"/>
  <c r="V63" i="46"/>
  <c r="B64" i="46"/>
  <c r="C64" i="46"/>
  <c r="D64" i="46"/>
  <c r="E64" i="46" s="1"/>
  <c r="F64" i="46"/>
  <c r="H64" i="46"/>
  <c r="I64" i="46"/>
  <c r="J64" i="46"/>
  <c r="K64" i="46"/>
  <c r="M64" i="46"/>
  <c r="P64" i="46"/>
  <c r="R64" i="46"/>
  <c r="S64" i="46"/>
  <c r="T64" i="46"/>
  <c r="V64" i="46"/>
  <c r="B65" i="46"/>
  <c r="C65" i="46"/>
  <c r="D65" i="46"/>
  <c r="E65" i="46" s="1"/>
  <c r="F65" i="46"/>
  <c r="H65" i="46"/>
  <c r="I65" i="46"/>
  <c r="J65" i="46"/>
  <c r="K65" i="46"/>
  <c r="M65" i="46"/>
  <c r="P65" i="46"/>
  <c r="R65" i="46"/>
  <c r="S65" i="46"/>
  <c r="T65" i="46"/>
  <c r="V65" i="46"/>
  <c r="B29" i="46"/>
  <c r="C29" i="46"/>
  <c r="D29" i="46"/>
  <c r="E29" i="46" s="1"/>
  <c r="F29" i="46"/>
  <c r="H29" i="46"/>
  <c r="I29" i="46"/>
  <c r="J29" i="46"/>
  <c r="K29" i="46"/>
  <c r="M29" i="46"/>
  <c r="P29" i="46"/>
  <c r="R29" i="46"/>
  <c r="S29" i="46"/>
  <c r="T29" i="46"/>
  <c r="V29" i="46"/>
  <c r="B33" i="2"/>
  <c r="F33" i="2"/>
  <c r="G34" i="2" s="1"/>
  <c r="H33" i="2"/>
  <c r="I34" i="2" s="1"/>
  <c r="J33" i="2"/>
  <c r="L33" i="2"/>
  <c r="M34" i="2" s="1"/>
  <c r="N33" i="2"/>
  <c r="O33" i="2"/>
  <c r="P33" i="2"/>
  <c r="B67" i="16"/>
  <c r="C67" i="16"/>
  <c r="E67" i="16"/>
  <c r="F67" i="16"/>
  <c r="G69" i="16" s="1"/>
  <c r="H67" i="16"/>
  <c r="I67" i="16"/>
  <c r="K67" i="16"/>
  <c r="L67" i="16"/>
  <c r="M67" i="16"/>
  <c r="N67" i="16"/>
  <c r="O67" i="16"/>
  <c r="P67" i="16"/>
  <c r="R67" i="16"/>
  <c r="S67" i="16"/>
  <c r="B68" i="16"/>
  <c r="C68" i="16"/>
  <c r="E68" i="16"/>
  <c r="F68" i="16"/>
  <c r="G70" i="16" s="1"/>
  <c r="H68" i="16"/>
  <c r="I68" i="16"/>
  <c r="K68" i="16"/>
  <c r="L68" i="16"/>
  <c r="M68" i="16"/>
  <c r="N68" i="16"/>
  <c r="O68" i="16"/>
  <c r="P68" i="16"/>
  <c r="R68" i="16"/>
  <c r="S68" i="16"/>
  <c r="B40" i="16"/>
  <c r="C40" i="16"/>
  <c r="E40" i="16"/>
  <c r="F40" i="16"/>
  <c r="G41" i="16" s="1"/>
  <c r="H40" i="16"/>
  <c r="I40" i="16"/>
  <c r="K40" i="16"/>
  <c r="L40" i="16"/>
  <c r="M40" i="16"/>
  <c r="N40" i="16"/>
  <c r="O40" i="16"/>
  <c r="P40" i="16"/>
  <c r="R40" i="16"/>
  <c r="S40" i="16"/>
  <c r="E34" i="2" l="1"/>
  <c r="C34" i="2"/>
  <c r="J12" i="16"/>
  <c r="U30" i="46"/>
  <c r="Q33" i="2"/>
  <c r="U39" i="46"/>
  <c r="U31" i="46"/>
  <c r="U46" i="46"/>
  <c r="U38" i="46"/>
  <c r="U65" i="46"/>
  <c r="U61" i="46"/>
  <c r="U44" i="46"/>
  <c r="U40" i="46"/>
  <c r="U37" i="46"/>
  <c r="U33" i="46"/>
  <c r="U60" i="46"/>
  <c r="U35" i="46"/>
  <c r="U59" i="46"/>
  <c r="U51" i="46"/>
  <c r="U36" i="46"/>
  <c r="U32" i="46"/>
  <c r="U29" i="46"/>
  <c r="U62" i="46"/>
  <c r="U54" i="46"/>
  <c r="U43" i="46"/>
  <c r="U34" i="46"/>
  <c r="U63" i="46"/>
  <c r="U55" i="46"/>
  <c r="U45" i="46"/>
  <c r="U64" i="46"/>
  <c r="U56" i="46"/>
  <c r="U41" i="46"/>
  <c r="U42" i="46"/>
  <c r="U57" i="46"/>
  <c r="U52" i="46"/>
  <c r="U58" i="46"/>
  <c r="U53" i="46"/>
  <c r="U49" i="46"/>
  <c r="U50" i="46"/>
  <c r="Q40" i="16"/>
  <c r="R33" i="2"/>
  <c r="S34" i="2" s="1"/>
  <c r="Q68" i="16"/>
  <c r="Q67" i="16"/>
  <c r="B59" i="1"/>
  <c r="C59" i="1"/>
  <c r="E59" i="1"/>
  <c r="D59" i="1" s="1"/>
  <c r="Q59" i="1" s="1"/>
  <c r="H59" i="1"/>
  <c r="I59" i="1"/>
  <c r="B60" i="1"/>
  <c r="C60" i="1"/>
  <c r="E60" i="1"/>
  <c r="J60" i="1" s="1"/>
  <c r="H60" i="1"/>
  <c r="I60" i="1"/>
  <c r="P60" i="1" l="1"/>
  <c r="N59" i="1"/>
  <c r="J59" i="1"/>
  <c r="R59" i="1"/>
  <c r="P59" i="1"/>
  <c r="O59" i="1"/>
  <c r="O60" i="1"/>
  <c r="D60" i="1"/>
  <c r="Q60" i="1" s="1"/>
  <c r="N60" i="1"/>
  <c r="L60" i="1"/>
  <c r="G60" i="1"/>
  <c r="G59" i="1"/>
  <c r="R60" i="1"/>
  <c r="L59" i="1"/>
  <c r="S60" i="1" l="1"/>
  <c r="S59" i="1"/>
  <c r="D12" i="16"/>
  <c r="B12" i="16"/>
  <c r="C12" i="16"/>
  <c r="E12" i="16"/>
  <c r="F12" i="16"/>
  <c r="H12" i="16"/>
  <c r="I12" i="16"/>
  <c r="K12" i="16"/>
  <c r="L12" i="16"/>
  <c r="M12" i="16"/>
  <c r="N12" i="16"/>
  <c r="O12" i="16"/>
  <c r="P12" i="16"/>
  <c r="R12" i="16"/>
  <c r="S12" i="16"/>
  <c r="B44" i="16"/>
  <c r="C44" i="16"/>
  <c r="E44" i="16"/>
  <c r="F44" i="16"/>
  <c r="H44" i="16"/>
  <c r="I44" i="16"/>
  <c r="K44" i="16"/>
  <c r="L44" i="16"/>
  <c r="M44" i="16"/>
  <c r="N44" i="16"/>
  <c r="O44" i="16"/>
  <c r="P44" i="16"/>
  <c r="R44" i="16"/>
  <c r="S44" i="16"/>
  <c r="B45" i="16"/>
  <c r="C45" i="16"/>
  <c r="E45" i="16"/>
  <c r="F45" i="16"/>
  <c r="H45" i="16"/>
  <c r="I45" i="16"/>
  <c r="K45" i="16"/>
  <c r="L45" i="16"/>
  <c r="M45" i="16"/>
  <c r="N45" i="16"/>
  <c r="O45" i="16"/>
  <c r="P45" i="16"/>
  <c r="R45" i="16"/>
  <c r="S45" i="16"/>
  <c r="B46" i="16"/>
  <c r="C46" i="16"/>
  <c r="E46" i="16"/>
  <c r="F46" i="16"/>
  <c r="H46" i="16"/>
  <c r="I46" i="16"/>
  <c r="K46" i="16"/>
  <c r="L46" i="16"/>
  <c r="M46" i="16"/>
  <c r="N46" i="16"/>
  <c r="O46" i="16"/>
  <c r="P46" i="16"/>
  <c r="R46" i="16"/>
  <c r="S46" i="16"/>
  <c r="B47" i="16"/>
  <c r="C47" i="16"/>
  <c r="E47" i="16"/>
  <c r="F47" i="16"/>
  <c r="H47" i="16"/>
  <c r="I47" i="16"/>
  <c r="K47" i="16"/>
  <c r="L47" i="16"/>
  <c r="M47" i="16"/>
  <c r="N47" i="16"/>
  <c r="O47" i="16"/>
  <c r="P47" i="16"/>
  <c r="R47" i="16"/>
  <c r="S47" i="16"/>
  <c r="B48" i="16"/>
  <c r="C48" i="16"/>
  <c r="E48" i="16"/>
  <c r="F48" i="16"/>
  <c r="H48" i="16"/>
  <c r="I48" i="16"/>
  <c r="K48" i="16"/>
  <c r="L48" i="16"/>
  <c r="M48" i="16"/>
  <c r="N48" i="16"/>
  <c r="O48" i="16"/>
  <c r="P48" i="16"/>
  <c r="R48" i="16"/>
  <c r="S48" i="16"/>
  <c r="B49" i="16"/>
  <c r="C49" i="16"/>
  <c r="E49" i="16"/>
  <c r="F49" i="16"/>
  <c r="H49" i="16"/>
  <c r="I49" i="16"/>
  <c r="K49" i="16"/>
  <c r="L49" i="16"/>
  <c r="M49" i="16"/>
  <c r="N49" i="16"/>
  <c r="O49" i="16"/>
  <c r="P49" i="16"/>
  <c r="R49" i="16"/>
  <c r="S49" i="16"/>
  <c r="B50" i="16"/>
  <c r="C50" i="16"/>
  <c r="E50" i="16"/>
  <c r="F50" i="16"/>
  <c r="H50" i="16"/>
  <c r="I50" i="16"/>
  <c r="K50" i="16"/>
  <c r="L50" i="16"/>
  <c r="M50" i="16"/>
  <c r="N50" i="16"/>
  <c r="O50" i="16"/>
  <c r="P50" i="16"/>
  <c r="R50" i="16"/>
  <c r="S50" i="16"/>
  <c r="B51" i="16"/>
  <c r="C51" i="16"/>
  <c r="E51" i="16"/>
  <c r="F51" i="16"/>
  <c r="H51" i="16"/>
  <c r="I51" i="16"/>
  <c r="K51" i="16"/>
  <c r="L51" i="16"/>
  <c r="M51" i="16"/>
  <c r="N51" i="16"/>
  <c r="O51" i="16"/>
  <c r="P51" i="16"/>
  <c r="R51" i="16"/>
  <c r="S51" i="16"/>
  <c r="B52" i="16"/>
  <c r="C52" i="16"/>
  <c r="E52" i="16"/>
  <c r="F52" i="16"/>
  <c r="H52" i="16"/>
  <c r="I52" i="16"/>
  <c r="K52" i="16"/>
  <c r="L52" i="16"/>
  <c r="M52" i="16"/>
  <c r="N52" i="16"/>
  <c r="O52" i="16"/>
  <c r="P52" i="16"/>
  <c r="R52" i="16"/>
  <c r="S52" i="16"/>
  <c r="B53" i="16"/>
  <c r="C53" i="16"/>
  <c r="E53" i="16"/>
  <c r="F53" i="16"/>
  <c r="H53" i="16"/>
  <c r="I53" i="16"/>
  <c r="K53" i="16"/>
  <c r="L53" i="16"/>
  <c r="M53" i="16"/>
  <c r="N53" i="16"/>
  <c r="O53" i="16"/>
  <c r="P53" i="16"/>
  <c r="R53" i="16"/>
  <c r="S53" i="16"/>
  <c r="B54" i="16"/>
  <c r="C54" i="16"/>
  <c r="E54" i="16"/>
  <c r="F54" i="16"/>
  <c r="H54" i="16"/>
  <c r="I54" i="16"/>
  <c r="K54" i="16"/>
  <c r="L54" i="16"/>
  <c r="M54" i="16"/>
  <c r="N54" i="16"/>
  <c r="O54" i="16"/>
  <c r="P54" i="16"/>
  <c r="R54" i="16"/>
  <c r="S54" i="16"/>
  <c r="B55" i="16"/>
  <c r="C55" i="16"/>
  <c r="E55" i="16"/>
  <c r="F55" i="16"/>
  <c r="H55" i="16"/>
  <c r="I55" i="16"/>
  <c r="K55" i="16"/>
  <c r="L55" i="16"/>
  <c r="M55" i="16"/>
  <c r="N55" i="16"/>
  <c r="O55" i="16"/>
  <c r="P55" i="16"/>
  <c r="R55" i="16"/>
  <c r="S55" i="16"/>
  <c r="B56" i="16"/>
  <c r="C56" i="16"/>
  <c r="E56" i="16"/>
  <c r="F56" i="16"/>
  <c r="H56" i="16"/>
  <c r="I56" i="16"/>
  <c r="K56" i="16"/>
  <c r="L56" i="16"/>
  <c r="M56" i="16"/>
  <c r="N56" i="16"/>
  <c r="O56" i="16"/>
  <c r="P56" i="16"/>
  <c r="R56" i="16"/>
  <c r="S56" i="16"/>
  <c r="B57" i="16"/>
  <c r="C57" i="16"/>
  <c r="E57" i="16"/>
  <c r="F57" i="16"/>
  <c r="H57" i="16"/>
  <c r="I57" i="16"/>
  <c r="K57" i="16"/>
  <c r="L57" i="16"/>
  <c r="M57" i="16"/>
  <c r="N57" i="16"/>
  <c r="O57" i="16"/>
  <c r="P57" i="16"/>
  <c r="R57" i="16"/>
  <c r="S57" i="16"/>
  <c r="B58" i="16"/>
  <c r="C58" i="16"/>
  <c r="E58" i="16"/>
  <c r="F58" i="16"/>
  <c r="H58" i="16"/>
  <c r="I58" i="16"/>
  <c r="K58" i="16"/>
  <c r="L58" i="16"/>
  <c r="M58" i="16"/>
  <c r="N58" i="16"/>
  <c r="O58" i="16"/>
  <c r="P58" i="16"/>
  <c r="R58" i="16"/>
  <c r="S58" i="16"/>
  <c r="B59" i="16"/>
  <c r="C59" i="16"/>
  <c r="E59" i="16"/>
  <c r="F59" i="16"/>
  <c r="H59" i="16"/>
  <c r="I59" i="16"/>
  <c r="K59" i="16"/>
  <c r="L59" i="16"/>
  <c r="M59" i="16"/>
  <c r="N59" i="16"/>
  <c r="O59" i="16"/>
  <c r="P59" i="16"/>
  <c r="R59" i="16"/>
  <c r="S59" i="16"/>
  <c r="B60" i="16"/>
  <c r="C60" i="16"/>
  <c r="E60" i="16"/>
  <c r="F60" i="16"/>
  <c r="H60" i="16"/>
  <c r="I60" i="16"/>
  <c r="K60" i="16"/>
  <c r="L60" i="16"/>
  <c r="M60" i="16"/>
  <c r="N60" i="16"/>
  <c r="O60" i="16"/>
  <c r="P60" i="16"/>
  <c r="R60" i="16"/>
  <c r="S60" i="16"/>
  <c r="B61" i="16"/>
  <c r="C61" i="16"/>
  <c r="E61" i="16"/>
  <c r="F61" i="16"/>
  <c r="H61" i="16"/>
  <c r="I61" i="16"/>
  <c r="K61" i="16"/>
  <c r="L61" i="16"/>
  <c r="M61" i="16"/>
  <c r="N61" i="16"/>
  <c r="O61" i="16"/>
  <c r="P61" i="16"/>
  <c r="R61" i="16"/>
  <c r="S61" i="16"/>
  <c r="B62" i="16"/>
  <c r="C62" i="16"/>
  <c r="E62" i="16"/>
  <c r="F62" i="16"/>
  <c r="H62" i="16"/>
  <c r="I62" i="16"/>
  <c r="K62" i="16"/>
  <c r="L62" i="16"/>
  <c r="M62" i="16"/>
  <c r="N62" i="16"/>
  <c r="O62" i="16"/>
  <c r="P62" i="16"/>
  <c r="R62" i="16"/>
  <c r="S62" i="16"/>
  <c r="B63" i="16"/>
  <c r="C63" i="16"/>
  <c r="E63" i="16"/>
  <c r="F63" i="16"/>
  <c r="H63" i="16"/>
  <c r="I63" i="16"/>
  <c r="K63" i="16"/>
  <c r="L63" i="16"/>
  <c r="M63" i="16"/>
  <c r="N63" i="16"/>
  <c r="O63" i="16"/>
  <c r="P63" i="16"/>
  <c r="R63" i="16"/>
  <c r="S63" i="16"/>
  <c r="B64" i="16"/>
  <c r="C64" i="16"/>
  <c r="E64" i="16"/>
  <c r="F64" i="16"/>
  <c r="H64" i="16"/>
  <c r="I64" i="16"/>
  <c r="K64" i="16"/>
  <c r="L64" i="16"/>
  <c r="M64" i="16"/>
  <c r="N64" i="16"/>
  <c r="O64" i="16"/>
  <c r="P64" i="16"/>
  <c r="R64" i="16"/>
  <c r="S64" i="16"/>
  <c r="B65" i="16"/>
  <c r="C65" i="16"/>
  <c r="E65" i="16"/>
  <c r="F65" i="16"/>
  <c r="G67" i="16" s="1"/>
  <c r="H65" i="16"/>
  <c r="I65" i="16"/>
  <c r="K65" i="16"/>
  <c r="L65" i="16"/>
  <c r="M65" i="16"/>
  <c r="N65" i="16"/>
  <c r="O65" i="16"/>
  <c r="P65" i="16"/>
  <c r="R65" i="16"/>
  <c r="S65" i="16"/>
  <c r="B66" i="16"/>
  <c r="C66" i="16"/>
  <c r="E66" i="16"/>
  <c r="F66" i="16"/>
  <c r="G68" i="16" s="1"/>
  <c r="H66" i="16"/>
  <c r="I66" i="16"/>
  <c r="K66" i="16"/>
  <c r="L66" i="16"/>
  <c r="M66" i="16"/>
  <c r="N66" i="16"/>
  <c r="O66" i="16"/>
  <c r="P66" i="16"/>
  <c r="R66" i="16"/>
  <c r="S66" i="16"/>
  <c r="D11" i="16"/>
  <c r="B39" i="16"/>
  <c r="C39" i="16"/>
  <c r="E39" i="16"/>
  <c r="F39" i="16"/>
  <c r="G40" i="16" s="1"/>
  <c r="H39" i="16"/>
  <c r="I39" i="16"/>
  <c r="K39" i="16"/>
  <c r="L39" i="16"/>
  <c r="M39" i="16"/>
  <c r="N39" i="16"/>
  <c r="O39" i="16"/>
  <c r="P39" i="16"/>
  <c r="R39" i="16"/>
  <c r="S39" i="16"/>
  <c r="B11" i="16"/>
  <c r="C11" i="16"/>
  <c r="E11" i="16"/>
  <c r="F11" i="16"/>
  <c r="H11" i="16"/>
  <c r="I11" i="16"/>
  <c r="K11" i="16"/>
  <c r="L11" i="16"/>
  <c r="M11" i="16"/>
  <c r="N11" i="16"/>
  <c r="O11" i="16"/>
  <c r="P11" i="16"/>
  <c r="R11" i="16"/>
  <c r="S11" i="16"/>
  <c r="B36" i="16"/>
  <c r="C36" i="16"/>
  <c r="E36" i="16"/>
  <c r="F36" i="16"/>
  <c r="H36" i="16"/>
  <c r="I36" i="16"/>
  <c r="K36" i="16"/>
  <c r="L36" i="16"/>
  <c r="M36" i="16"/>
  <c r="N36" i="16"/>
  <c r="O36" i="16"/>
  <c r="P36" i="16"/>
  <c r="R36" i="16"/>
  <c r="S36" i="16"/>
  <c r="B37" i="16"/>
  <c r="C37" i="16"/>
  <c r="E37" i="16"/>
  <c r="F37" i="16"/>
  <c r="H37" i="16"/>
  <c r="I37" i="16"/>
  <c r="K37" i="16"/>
  <c r="L37" i="16"/>
  <c r="M37" i="16"/>
  <c r="N37" i="16"/>
  <c r="O37" i="16"/>
  <c r="P37" i="16"/>
  <c r="R37" i="16"/>
  <c r="S37" i="16"/>
  <c r="B38" i="16"/>
  <c r="C38" i="16"/>
  <c r="E38" i="16"/>
  <c r="F38" i="16"/>
  <c r="H38" i="16"/>
  <c r="I38" i="16"/>
  <c r="K38" i="16"/>
  <c r="L38" i="16"/>
  <c r="M38" i="16"/>
  <c r="N38" i="16"/>
  <c r="O38" i="16"/>
  <c r="P38" i="16"/>
  <c r="R38" i="16"/>
  <c r="S38" i="16"/>
  <c r="G45" i="16" l="1"/>
  <c r="Q38" i="16"/>
  <c r="Q44" i="16"/>
  <c r="G65" i="16"/>
  <c r="Q36" i="16"/>
  <c r="G66" i="16"/>
  <c r="G62" i="16"/>
  <c r="G54" i="16"/>
  <c r="G46" i="16"/>
  <c r="Q12" i="16"/>
  <c r="Q54" i="16"/>
  <c r="G55" i="16"/>
  <c r="G51" i="16"/>
  <c r="Q39" i="16"/>
  <c r="G56" i="16"/>
  <c r="G52" i="16"/>
  <c r="G48" i="16"/>
  <c r="G61" i="16"/>
  <c r="G64" i="16"/>
  <c r="G60" i="16"/>
  <c r="Q50" i="16"/>
  <c r="Q45" i="16"/>
  <c r="G47" i="16"/>
  <c r="Q46" i="16"/>
  <c r="G53" i="16"/>
  <c r="Q52" i="16"/>
  <c r="G50" i="16"/>
  <c r="Q58" i="16"/>
  <c r="Q37" i="16"/>
  <c r="G58" i="16"/>
  <c r="Q57" i="16"/>
  <c r="Q49" i="16"/>
  <c r="G57" i="16"/>
  <c r="G49" i="16"/>
  <c r="G38" i="16"/>
  <c r="Q55" i="16"/>
  <c r="Q56" i="16"/>
  <c r="Q48" i="16"/>
  <c r="G63" i="16"/>
  <c r="G59" i="16"/>
  <c r="Q51" i="16"/>
  <c r="Q47" i="16"/>
  <c r="G37" i="16"/>
  <c r="Q11" i="16"/>
  <c r="Q53" i="16"/>
  <c r="G12" i="16"/>
  <c r="Q66" i="16"/>
  <c r="Q65" i="16"/>
  <c r="Q64" i="16"/>
  <c r="Q63" i="16"/>
  <c r="Q62" i="16"/>
  <c r="Q61" i="16"/>
  <c r="Q60" i="16"/>
  <c r="Q59" i="16"/>
  <c r="G11" i="16"/>
  <c r="G39" i="16"/>
  <c r="B32" i="2"/>
  <c r="F32" i="2"/>
  <c r="G33" i="2" s="1"/>
  <c r="H32" i="2"/>
  <c r="I33" i="2" s="1"/>
  <c r="J32" i="2"/>
  <c r="L32" i="2"/>
  <c r="M33" i="2" s="1"/>
  <c r="N32" i="2"/>
  <c r="O32" i="2"/>
  <c r="P32" i="2"/>
  <c r="E33" i="2" l="1"/>
  <c r="C33" i="2"/>
  <c r="Q32" i="2"/>
  <c r="R32" i="2"/>
  <c r="S33" i="2" s="1"/>
  <c r="F14" i="46" l="1"/>
  <c r="F15" i="46"/>
  <c r="F16" i="46"/>
  <c r="F17" i="46"/>
  <c r="F18" i="46"/>
  <c r="F19" i="46"/>
  <c r="F20" i="46"/>
  <c r="F21" i="46"/>
  <c r="F22" i="46"/>
  <c r="F23" i="46"/>
  <c r="F24" i="46"/>
  <c r="F25" i="46"/>
  <c r="F26" i="46"/>
  <c r="F27" i="46"/>
  <c r="F13" i="46"/>
  <c r="B229" i="68" l="1"/>
  <c r="C229" i="68"/>
  <c r="D229" i="68" s="1"/>
  <c r="E229" i="68"/>
  <c r="F229" i="68" s="1"/>
  <c r="G229" i="68"/>
  <c r="H229" i="68"/>
  <c r="I229" i="68" s="1"/>
  <c r="N229" i="68" s="1"/>
  <c r="W229" i="68"/>
  <c r="B231" i="68"/>
  <c r="C231" i="68"/>
  <c r="D231" i="68" s="1"/>
  <c r="E231" i="68"/>
  <c r="F231" i="68" s="1"/>
  <c r="G231" i="68"/>
  <c r="H231" i="68"/>
  <c r="I231" i="68" s="1"/>
  <c r="N231" i="68" s="1"/>
  <c r="W231" i="68"/>
  <c r="B232" i="68"/>
  <c r="C232" i="68"/>
  <c r="D232" i="68" s="1"/>
  <c r="E232" i="68"/>
  <c r="F232" i="68" s="1"/>
  <c r="G232" i="68"/>
  <c r="K232" i="68" s="1"/>
  <c r="H232" i="68"/>
  <c r="I232" i="68" s="1"/>
  <c r="N232" i="68" s="1"/>
  <c r="W232" i="68"/>
  <c r="B233" i="68"/>
  <c r="C233" i="68"/>
  <c r="D233" i="68" s="1"/>
  <c r="E233" i="68"/>
  <c r="F233" i="68" s="1"/>
  <c r="G233" i="68"/>
  <c r="K233" i="68" s="1"/>
  <c r="H233" i="68"/>
  <c r="I233" i="68" s="1"/>
  <c r="N233" i="68" s="1"/>
  <c r="W233" i="68"/>
  <c r="B234" i="68"/>
  <c r="C234" i="68"/>
  <c r="D234" i="68" s="1"/>
  <c r="E234" i="68"/>
  <c r="F234" i="68" s="1"/>
  <c r="G234" i="68"/>
  <c r="K234" i="68" s="1"/>
  <c r="H234" i="68"/>
  <c r="M234" i="68" s="1"/>
  <c r="W234" i="68"/>
  <c r="B235" i="68"/>
  <c r="C235" i="68"/>
  <c r="D235" i="68" s="1"/>
  <c r="E235" i="68"/>
  <c r="F235" i="68" s="1"/>
  <c r="G235" i="68"/>
  <c r="K235" i="68" s="1"/>
  <c r="H235" i="68"/>
  <c r="O235" i="68" s="1"/>
  <c r="W235" i="68"/>
  <c r="B236" i="68"/>
  <c r="C236" i="68"/>
  <c r="D236" i="68" s="1"/>
  <c r="E236" i="68"/>
  <c r="F236" i="68" s="1"/>
  <c r="G236" i="68"/>
  <c r="K236" i="68" s="1"/>
  <c r="H236" i="68"/>
  <c r="O236" i="68" s="1"/>
  <c r="W236" i="68"/>
  <c r="B237" i="68"/>
  <c r="C237" i="68"/>
  <c r="D237" i="68" s="1"/>
  <c r="E237" i="68"/>
  <c r="F237" i="68" s="1"/>
  <c r="G237" i="68"/>
  <c r="K237" i="68" s="1"/>
  <c r="H237" i="68"/>
  <c r="R237" i="68" s="1"/>
  <c r="W237" i="68"/>
  <c r="B238" i="68"/>
  <c r="C238" i="68"/>
  <c r="D238" i="68" s="1"/>
  <c r="E238" i="68"/>
  <c r="F238" i="68" s="1"/>
  <c r="G238" i="68"/>
  <c r="K238" i="68" s="1"/>
  <c r="H238" i="68"/>
  <c r="S238" i="68" s="1"/>
  <c r="W238" i="68"/>
  <c r="B239" i="68"/>
  <c r="C239" i="68"/>
  <c r="D239" i="68" s="1"/>
  <c r="E239" i="68"/>
  <c r="F239" i="68" s="1"/>
  <c r="G239" i="68"/>
  <c r="K239" i="68" s="1"/>
  <c r="H239" i="68"/>
  <c r="O239" i="68" s="1"/>
  <c r="W239" i="68"/>
  <c r="B240" i="68"/>
  <c r="C240" i="68"/>
  <c r="D240" i="68" s="1"/>
  <c r="E240" i="68"/>
  <c r="F240" i="68" s="1"/>
  <c r="G240" i="68"/>
  <c r="K240" i="68" s="1"/>
  <c r="H240" i="68"/>
  <c r="I240" i="68" s="1"/>
  <c r="N240" i="68" s="1"/>
  <c r="W240" i="68"/>
  <c r="B241" i="68"/>
  <c r="C241" i="68"/>
  <c r="D241" i="68" s="1"/>
  <c r="E241" i="68"/>
  <c r="F241" i="68" s="1"/>
  <c r="G241" i="68"/>
  <c r="K241" i="68" s="1"/>
  <c r="H241" i="68"/>
  <c r="O241" i="68" s="1"/>
  <c r="W241" i="68"/>
  <c r="B242" i="68"/>
  <c r="C242" i="68"/>
  <c r="D242" i="68" s="1"/>
  <c r="E242" i="68"/>
  <c r="F242" i="68" s="1"/>
  <c r="G242" i="68"/>
  <c r="K242" i="68" s="1"/>
  <c r="H242" i="68"/>
  <c r="W242" i="68"/>
  <c r="B216" i="68"/>
  <c r="C216" i="68"/>
  <c r="D216" i="68" s="1"/>
  <c r="E216" i="68"/>
  <c r="F216" i="68" s="1"/>
  <c r="G216" i="68"/>
  <c r="H216" i="68"/>
  <c r="I216" i="68" s="1"/>
  <c r="W216" i="68"/>
  <c r="B218" i="68"/>
  <c r="C218" i="68"/>
  <c r="D218" i="68" s="1"/>
  <c r="E218" i="68"/>
  <c r="F218" i="68" s="1"/>
  <c r="G218" i="68"/>
  <c r="H218" i="68"/>
  <c r="I218" i="68" s="1"/>
  <c r="W218" i="68"/>
  <c r="B219" i="68"/>
  <c r="C219" i="68"/>
  <c r="D219" i="68" s="1"/>
  <c r="E219" i="68"/>
  <c r="F219" i="68" s="1"/>
  <c r="G219" i="68"/>
  <c r="H219" i="68"/>
  <c r="I219" i="68" s="1"/>
  <c r="W219" i="68"/>
  <c r="B220" i="68"/>
  <c r="C220" i="68"/>
  <c r="D220" i="68" s="1"/>
  <c r="E220" i="68"/>
  <c r="F220" i="68" s="1"/>
  <c r="G220" i="68"/>
  <c r="H220" i="68"/>
  <c r="I220" i="68" s="1"/>
  <c r="W220" i="68"/>
  <c r="B221" i="68"/>
  <c r="C221" i="68"/>
  <c r="D221" i="68" s="1"/>
  <c r="E221" i="68"/>
  <c r="F221" i="68" s="1"/>
  <c r="G221" i="68"/>
  <c r="H221" i="68"/>
  <c r="I221" i="68" s="1"/>
  <c r="N221" i="68" s="1"/>
  <c r="W221" i="68"/>
  <c r="B222" i="68"/>
  <c r="C222" i="68"/>
  <c r="D222" i="68" s="1"/>
  <c r="E222" i="68"/>
  <c r="F222" i="68" s="1"/>
  <c r="G222" i="68"/>
  <c r="H222" i="68"/>
  <c r="I222" i="68" s="1"/>
  <c r="W222" i="68"/>
  <c r="B223" i="68"/>
  <c r="C223" i="68"/>
  <c r="D223" i="68" s="1"/>
  <c r="E223" i="68"/>
  <c r="F223" i="68" s="1"/>
  <c r="G223" i="68"/>
  <c r="H223" i="68"/>
  <c r="I223" i="68" s="1"/>
  <c r="W223" i="68"/>
  <c r="B224" i="68"/>
  <c r="C224" i="68"/>
  <c r="D224" i="68" s="1"/>
  <c r="E224" i="68"/>
  <c r="F224" i="68" s="1"/>
  <c r="G224" i="68"/>
  <c r="H224" i="68"/>
  <c r="I224" i="68" s="1"/>
  <c r="N224" i="68" s="1"/>
  <c r="W224" i="68"/>
  <c r="B225" i="68"/>
  <c r="C225" i="68"/>
  <c r="D225" i="68" s="1"/>
  <c r="E225" i="68"/>
  <c r="F225" i="68" s="1"/>
  <c r="G225" i="68"/>
  <c r="H225" i="68"/>
  <c r="I225" i="68" s="1"/>
  <c r="N225" i="68" s="1"/>
  <c r="W225" i="68"/>
  <c r="B226" i="68"/>
  <c r="C226" i="68"/>
  <c r="D226" i="68" s="1"/>
  <c r="E226" i="68"/>
  <c r="F226" i="68" s="1"/>
  <c r="G226" i="68"/>
  <c r="H226" i="68"/>
  <c r="I226" i="68" s="1"/>
  <c r="N226" i="68" s="1"/>
  <c r="W226" i="68"/>
  <c r="B227" i="68"/>
  <c r="C227" i="68"/>
  <c r="D227" i="68" s="1"/>
  <c r="E227" i="68"/>
  <c r="F227" i="68" s="1"/>
  <c r="G227" i="68"/>
  <c r="H227" i="68"/>
  <c r="I227" i="68" s="1"/>
  <c r="N227" i="68" s="1"/>
  <c r="W227" i="68"/>
  <c r="B228" i="68"/>
  <c r="C228" i="68"/>
  <c r="D228" i="68" s="1"/>
  <c r="E228" i="68"/>
  <c r="F228" i="68" s="1"/>
  <c r="G228" i="68"/>
  <c r="H228" i="68"/>
  <c r="I228" i="68" s="1"/>
  <c r="N228" i="68" s="1"/>
  <c r="W228" i="68"/>
  <c r="B203" i="68"/>
  <c r="C203" i="68"/>
  <c r="D203" i="68" s="1"/>
  <c r="E203" i="68"/>
  <c r="F203" i="68" s="1"/>
  <c r="G203" i="68"/>
  <c r="H203" i="68"/>
  <c r="O203" i="68" s="1"/>
  <c r="W203" i="68"/>
  <c r="B205" i="68"/>
  <c r="C205" i="68"/>
  <c r="D205" i="68" s="1"/>
  <c r="E205" i="68"/>
  <c r="F205" i="68" s="1"/>
  <c r="G205" i="68"/>
  <c r="H205" i="68"/>
  <c r="W205" i="68"/>
  <c r="B206" i="68"/>
  <c r="C206" i="68"/>
  <c r="D206" i="68" s="1"/>
  <c r="E206" i="68"/>
  <c r="F206" i="68" s="1"/>
  <c r="G206" i="68"/>
  <c r="H206" i="68"/>
  <c r="I206" i="68" s="1"/>
  <c r="N206" i="68" s="1"/>
  <c r="W206" i="68"/>
  <c r="B207" i="68"/>
  <c r="C207" i="68"/>
  <c r="D207" i="68" s="1"/>
  <c r="E207" i="68"/>
  <c r="F207" i="68" s="1"/>
  <c r="G207" i="68"/>
  <c r="H207" i="68"/>
  <c r="I207" i="68" s="1"/>
  <c r="N207" i="68" s="1"/>
  <c r="W207" i="68"/>
  <c r="B208" i="68"/>
  <c r="C208" i="68"/>
  <c r="D208" i="68" s="1"/>
  <c r="E208" i="68"/>
  <c r="F208" i="68" s="1"/>
  <c r="G208" i="68"/>
  <c r="H208" i="68"/>
  <c r="S208" i="68" s="1"/>
  <c r="W208" i="68"/>
  <c r="B209" i="68"/>
  <c r="C209" i="68"/>
  <c r="D209" i="68" s="1"/>
  <c r="E209" i="68"/>
  <c r="F209" i="68" s="1"/>
  <c r="G209" i="68"/>
  <c r="H209" i="68"/>
  <c r="R209" i="68" s="1"/>
  <c r="W209" i="68"/>
  <c r="B210" i="68"/>
  <c r="C210" i="68"/>
  <c r="D210" i="68" s="1"/>
  <c r="E210" i="68"/>
  <c r="F210" i="68" s="1"/>
  <c r="G210" i="68"/>
  <c r="H210" i="68"/>
  <c r="I210" i="68" s="1"/>
  <c r="W210" i="68"/>
  <c r="B211" i="68"/>
  <c r="C211" i="68"/>
  <c r="D211" i="68" s="1"/>
  <c r="E211" i="68"/>
  <c r="F211" i="68" s="1"/>
  <c r="G211" i="68"/>
  <c r="H211" i="68"/>
  <c r="I211" i="68" s="1"/>
  <c r="W211" i="68"/>
  <c r="B212" i="68"/>
  <c r="C212" i="68"/>
  <c r="D212" i="68" s="1"/>
  <c r="E212" i="68"/>
  <c r="F212" i="68" s="1"/>
  <c r="G212" i="68"/>
  <c r="H212" i="68"/>
  <c r="M212" i="68" s="1"/>
  <c r="W212" i="68"/>
  <c r="B213" i="68"/>
  <c r="C213" i="68"/>
  <c r="D213" i="68" s="1"/>
  <c r="E213" i="68"/>
  <c r="F213" i="68" s="1"/>
  <c r="G213" i="68"/>
  <c r="H213" i="68"/>
  <c r="M213" i="68" s="1"/>
  <c r="W213" i="68"/>
  <c r="B214" i="68"/>
  <c r="C214" i="68"/>
  <c r="D214" i="68" s="1"/>
  <c r="E214" i="68"/>
  <c r="F214" i="68" s="1"/>
  <c r="G214" i="68"/>
  <c r="H214" i="68"/>
  <c r="I214" i="68" s="1"/>
  <c r="N214" i="68" s="1"/>
  <c r="W214" i="68"/>
  <c r="B215" i="68"/>
  <c r="C215" i="68"/>
  <c r="D215" i="68" s="1"/>
  <c r="E215" i="68"/>
  <c r="F215" i="68" s="1"/>
  <c r="G215" i="68"/>
  <c r="H215" i="68"/>
  <c r="I215" i="68" s="1"/>
  <c r="N215" i="68" s="1"/>
  <c r="W215" i="68"/>
  <c r="B190" i="68"/>
  <c r="C190" i="68"/>
  <c r="D190" i="68" s="1"/>
  <c r="E190" i="68"/>
  <c r="F190" i="68" s="1"/>
  <c r="G190" i="68"/>
  <c r="H190" i="68"/>
  <c r="M190" i="68" s="1"/>
  <c r="W190" i="68"/>
  <c r="B192" i="68"/>
  <c r="C192" i="68"/>
  <c r="D192" i="68" s="1"/>
  <c r="E192" i="68"/>
  <c r="F192" i="68" s="1"/>
  <c r="G192" i="68"/>
  <c r="H192" i="68"/>
  <c r="T192" i="68" s="1"/>
  <c r="W192" i="68"/>
  <c r="B193" i="68"/>
  <c r="C193" i="68"/>
  <c r="D193" i="68" s="1"/>
  <c r="E193" i="68"/>
  <c r="F193" i="68" s="1"/>
  <c r="G193" i="68"/>
  <c r="H193" i="68"/>
  <c r="I193" i="68" s="1"/>
  <c r="N193" i="68" s="1"/>
  <c r="W193" i="68"/>
  <c r="B194" i="68"/>
  <c r="C194" i="68"/>
  <c r="D194" i="68" s="1"/>
  <c r="E194" i="68"/>
  <c r="F194" i="68" s="1"/>
  <c r="G194" i="68"/>
  <c r="H194" i="68"/>
  <c r="I194" i="68" s="1"/>
  <c r="W194" i="68"/>
  <c r="B195" i="68"/>
  <c r="C195" i="68"/>
  <c r="D195" i="68" s="1"/>
  <c r="E195" i="68"/>
  <c r="F195" i="68" s="1"/>
  <c r="G195" i="68"/>
  <c r="H195" i="68"/>
  <c r="O195" i="68" s="1"/>
  <c r="W195" i="68"/>
  <c r="B196" i="68"/>
  <c r="C196" i="68"/>
  <c r="D196" i="68" s="1"/>
  <c r="E196" i="68"/>
  <c r="F196" i="68" s="1"/>
  <c r="G196" i="68"/>
  <c r="H196" i="68"/>
  <c r="P196" i="68" s="1"/>
  <c r="W196" i="68"/>
  <c r="B197" i="68"/>
  <c r="C197" i="68"/>
  <c r="D197" i="68" s="1"/>
  <c r="E197" i="68"/>
  <c r="F197" i="68" s="1"/>
  <c r="G197" i="68"/>
  <c r="H197" i="68"/>
  <c r="P197" i="68" s="1"/>
  <c r="W197" i="68"/>
  <c r="B198" i="68"/>
  <c r="C198" i="68"/>
  <c r="D198" i="68" s="1"/>
  <c r="E198" i="68"/>
  <c r="F198" i="68" s="1"/>
  <c r="G198" i="68"/>
  <c r="K198" i="68" s="1"/>
  <c r="H198" i="68"/>
  <c r="O198" i="68" s="1"/>
  <c r="W198" i="68"/>
  <c r="B199" i="68"/>
  <c r="C199" i="68"/>
  <c r="D199" i="68" s="1"/>
  <c r="E199" i="68"/>
  <c r="F199" i="68" s="1"/>
  <c r="G199" i="68"/>
  <c r="K199" i="68" s="1"/>
  <c r="H199" i="68"/>
  <c r="R199" i="68" s="1"/>
  <c r="W199" i="68"/>
  <c r="B200" i="68"/>
  <c r="C200" i="68"/>
  <c r="D200" i="68" s="1"/>
  <c r="E200" i="68"/>
  <c r="F200" i="68" s="1"/>
  <c r="G200" i="68"/>
  <c r="H200" i="68"/>
  <c r="W200" i="68"/>
  <c r="B201" i="68"/>
  <c r="C201" i="68"/>
  <c r="D201" i="68" s="1"/>
  <c r="E201" i="68"/>
  <c r="F201" i="68" s="1"/>
  <c r="G201" i="68"/>
  <c r="H201" i="68"/>
  <c r="I201" i="68" s="1"/>
  <c r="N201" i="68" s="1"/>
  <c r="W201" i="68"/>
  <c r="B202" i="68"/>
  <c r="C202" i="68"/>
  <c r="D202" i="68" s="1"/>
  <c r="E202" i="68"/>
  <c r="F202" i="68" s="1"/>
  <c r="G202" i="68"/>
  <c r="H202" i="68"/>
  <c r="I202" i="68" s="1"/>
  <c r="N202" i="68" s="1"/>
  <c r="W202" i="68"/>
  <c r="B177" i="68"/>
  <c r="C177" i="68"/>
  <c r="D177" i="68" s="1"/>
  <c r="E177" i="68"/>
  <c r="F177" i="68" s="1"/>
  <c r="G177" i="68"/>
  <c r="K177" i="68" s="1"/>
  <c r="H177" i="68"/>
  <c r="M177" i="68" s="1"/>
  <c r="W177" i="68"/>
  <c r="B179" i="68"/>
  <c r="C179" i="68"/>
  <c r="D179" i="68" s="1"/>
  <c r="E179" i="68"/>
  <c r="F179" i="68" s="1"/>
  <c r="G179" i="68"/>
  <c r="H179" i="68"/>
  <c r="I179" i="68" s="1"/>
  <c r="N179" i="68" s="1"/>
  <c r="W179" i="68"/>
  <c r="B180" i="68"/>
  <c r="C180" i="68"/>
  <c r="D180" i="68" s="1"/>
  <c r="E180" i="68"/>
  <c r="F180" i="68" s="1"/>
  <c r="G180" i="68"/>
  <c r="H180" i="68"/>
  <c r="I180" i="68" s="1"/>
  <c r="N180" i="68" s="1"/>
  <c r="W180" i="68"/>
  <c r="B181" i="68"/>
  <c r="C181" i="68"/>
  <c r="D181" i="68" s="1"/>
  <c r="E181" i="68"/>
  <c r="F181" i="68" s="1"/>
  <c r="G181" i="68"/>
  <c r="H181" i="68"/>
  <c r="I181" i="68" s="1"/>
  <c r="W181" i="68"/>
  <c r="B182" i="68"/>
  <c r="C182" i="68"/>
  <c r="D182" i="68" s="1"/>
  <c r="E182" i="68"/>
  <c r="F182" i="68" s="1"/>
  <c r="G182" i="68"/>
  <c r="H182" i="68"/>
  <c r="R182" i="68" s="1"/>
  <c r="W182" i="68"/>
  <c r="B183" i="68"/>
  <c r="C183" i="68"/>
  <c r="D183" i="68" s="1"/>
  <c r="E183" i="68"/>
  <c r="F183" i="68" s="1"/>
  <c r="G183" i="68"/>
  <c r="H183" i="68"/>
  <c r="R183" i="68" s="1"/>
  <c r="W183" i="68"/>
  <c r="B184" i="68"/>
  <c r="C184" i="68"/>
  <c r="D184" i="68" s="1"/>
  <c r="E184" i="68"/>
  <c r="F184" i="68" s="1"/>
  <c r="G184" i="68"/>
  <c r="H184" i="68"/>
  <c r="O184" i="68" s="1"/>
  <c r="W184" i="68"/>
  <c r="B185" i="68"/>
  <c r="C185" i="68"/>
  <c r="D185" i="68" s="1"/>
  <c r="E185" i="68"/>
  <c r="F185" i="68" s="1"/>
  <c r="G185" i="68"/>
  <c r="H185" i="68"/>
  <c r="O185" i="68" s="1"/>
  <c r="W185" i="68"/>
  <c r="B186" i="68"/>
  <c r="C186" i="68"/>
  <c r="D186" i="68" s="1"/>
  <c r="E186" i="68"/>
  <c r="F186" i="68" s="1"/>
  <c r="G186" i="68"/>
  <c r="H186" i="68"/>
  <c r="M186" i="68" s="1"/>
  <c r="W186" i="68"/>
  <c r="B187" i="68"/>
  <c r="C187" i="68"/>
  <c r="D187" i="68" s="1"/>
  <c r="E187" i="68"/>
  <c r="F187" i="68" s="1"/>
  <c r="G187" i="68"/>
  <c r="H187" i="68"/>
  <c r="W187" i="68"/>
  <c r="B188" i="68"/>
  <c r="C188" i="68"/>
  <c r="D188" i="68" s="1"/>
  <c r="E188" i="68"/>
  <c r="F188" i="68" s="1"/>
  <c r="G188" i="68"/>
  <c r="H188" i="68"/>
  <c r="I188" i="68" s="1"/>
  <c r="N188" i="68" s="1"/>
  <c r="W188" i="68"/>
  <c r="B189" i="68"/>
  <c r="C189" i="68"/>
  <c r="D189" i="68" s="1"/>
  <c r="E189" i="68"/>
  <c r="F189" i="68" s="1"/>
  <c r="G189" i="68"/>
  <c r="H189" i="68"/>
  <c r="O189" i="68" s="1"/>
  <c r="W189" i="68"/>
  <c r="B164" i="68"/>
  <c r="C164" i="68"/>
  <c r="D164" i="68" s="1"/>
  <c r="E164" i="68"/>
  <c r="F164" i="68" s="1"/>
  <c r="G164" i="68"/>
  <c r="H164" i="68"/>
  <c r="M164" i="68" s="1"/>
  <c r="W164" i="68"/>
  <c r="B166" i="68"/>
  <c r="C166" i="68"/>
  <c r="D166" i="68" s="1"/>
  <c r="E166" i="68"/>
  <c r="F166" i="68" s="1"/>
  <c r="G166" i="68"/>
  <c r="H166" i="68"/>
  <c r="W166" i="68"/>
  <c r="B167" i="68"/>
  <c r="C167" i="68"/>
  <c r="D167" i="68" s="1"/>
  <c r="E167" i="68"/>
  <c r="F167" i="68" s="1"/>
  <c r="G167" i="68"/>
  <c r="K167" i="68" s="1"/>
  <c r="H167" i="68"/>
  <c r="I167" i="68" s="1"/>
  <c r="N167" i="68" s="1"/>
  <c r="W167" i="68"/>
  <c r="B168" i="68"/>
  <c r="C168" i="68"/>
  <c r="D168" i="68" s="1"/>
  <c r="E168" i="68"/>
  <c r="F168" i="68" s="1"/>
  <c r="G168" i="68"/>
  <c r="H168" i="68"/>
  <c r="M168" i="68" s="1"/>
  <c r="W168" i="68"/>
  <c r="B169" i="68"/>
  <c r="C169" i="68"/>
  <c r="D169" i="68" s="1"/>
  <c r="E169" i="68"/>
  <c r="F169" i="68" s="1"/>
  <c r="G169" i="68"/>
  <c r="H169" i="68"/>
  <c r="R169" i="68" s="1"/>
  <c r="W169" i="68"/>
  <c r="B170" i="68"/>
  <c r="C170" i="68"/>
  <c r="D170" i="68" s="1"/>
  <c r="E170" i="68"/>
  <c r="F170" i="68" s="1"/>
  <c r="G170" i="68"/>
  <c r="K170" i="68" s="1"/>
  <c r="H170" i="68"/>
  <c r="P170" i="68" s="1"/>
  <c r="W170" i="68"/>
  <c r="B171" i="68"/>
  <c r="C171" i="68"/>
  <c r="D171" i="68" s="1"/>
  <c r="E171" i="68"/>
  <c r="F171" i="68" s="1"/>
  <c r="G171" i="68"/>
  <c r="K171" i="68" s="1"/>
  <c r="H171" i="68"/>
  <c r="O171" i="68" s="1"/>
  <c r="W171" i="68"/>
  <c r="B172" i="68"/>
  <c r="C172" i="68"/>
  <c r="D172" i="68" s="1"/>
  <c r="E172" i="68"/>
  <c r="F172" i="68" s="1"/>
  <c r="G172" i="68"/>
  <c r="K172" i="68" s="1"/>
  <c r="H172" i="68"/>
  <c r="I172" i="68" s="1"/>
  <c r="N172" i="68" s="1"/>
  <c r="W172" i="68"/>
  <c r="B173" i="68"/>
  <c r="C173" i="68"/>
  <c r="D173" i="68" s="1"/>
  <c r="E173" i="68"/>
  <c r="F173" i="68" s="1"/>
  <c r="G173" i="68"/>
  <c r="K173" i="68" s="1"/>
  <c r="H173" i="68"/>
  <c r="P173" i="68" s="1"/>
  <c r="W173" i="68"/>
  <c r="B174" i="68"/>
  <c r="C174" i="68"/>
  <c r="D174" i="68" s="1"/>
  <c r="E174" i="68"/>
  <c r="F174" i="68" s="1"/>
  <c r="G174" i="68"/>
  <c r="K174" i="68" s="1"/>
  <c r="H174" i="68"/>
  <c r="V174" i="68" s="1"/>
  <c r="W174" i="68"/>
  <c r="B175" i="68"/>
  <c r="C175" i="68"/>
  <c r="D175" i="68" s="1"/>
  <c r="E175" i="68"/>
  <c r="F175" i="68" s="1"/>
  <c r="G175" i="68"/>
  <c r="K175" i="68" s="1"/>
  <c r="H175" i="68"/>
  <c r="I175" i="68" s="1"/>
  <c r="N175" i="68" s="1"/>
  <c r="W175" i="68"/>
  <c r="B176" i="68"/>
  <c r="C176" i="68"/>
  <c r="D176" i="68" s="1"/>
  <c r="E176" i="68"/>
  <c r="F176" i="68" s="1"/>
  <c r="G176" i="68"/>
  <c r="K176" i="68" s="1"/>
  <c r="H176" i="68"/>
  <c r="I176" i="68" s="1"/>
  <c r="N176" i="68" s="1"/>
  <c r="W176" i="68"/>
  <c r="B151" i="68"/>
  <c r="C151" i="68"/>
  <c r="D151" i="68" s="1"/>
  <c r="E151" i="68"/>
  <c r="F151" i="68" s="1"/>
  <c r="G151" i="68"/>
  <c r="H151" i="68"/>
  <c r="M151" i="68" s="1"/>
  <c r="W151" i="68"/>
  <c r="B153" i="68"/>
  <c r="C153" i="68"/>
  <c r="D153" i="68" s="1"/>
  <c r="E153" i="68"/>
  <c r="F153" i="68" s="1"/>
  <c r="G153" i="68"/>
  <c r="H153" i="68"/>
  <c r="I153" i="68" s="1"/>
  <c r="N153" i="68" s="1"/>
  <c r="W153" i="68"/>
  <c r="B154" i="68"/>
  <c r="C154" i="68"/>
  <c r="D154" i="68" s="1"/>
  <c r="E154" i="68"/>
  <c r="F154" i="68" s="1"/>
  <c r="G154" i="68"/>
  <c r="H154" i="68"/>
  <c r="I154" i="68" s="1"/>
  <c r="N154" i="68" s="1"/>
  <c r="W154" i="68"/>
  <c r="B155" i="68"/>
  <c r="C155" i="68"/>
  <c r="D155" i="68" s="1"/>
  <c r="E155" i="68"/>
  <c r="F155" i="68" s="1"/>
  <c r="G155" i="68"/>
  <c r="H155" i="68"/>
  <c r="O155" i="68" s="1"/>
  <c r="W155" i="68"/>
  <c r="B156" i="68"/>
  <c r="C156" i="68"/>
  <c r="D156" i="68" s="1"/>
  <c r="E156" i="68"/>
  <c r="F156" i="68" s="1"/>
  <c r="G156" i="68"/>
  <c r="H156" i="68"/>
  <c r="R156" i="68" s="1"/>
  <c r="W156" i="68"/>
  <c r="B157" i="68"/>
  <c r="C157" i="68"/>
  <c r="D157" i="68" s="1"/>
  <c r="E157" i="68"/>
  <c r="F157" i="68" s="1"/>
  <c r="G157" i="68"/>
  <c r="H157" i="68"/>
  <c r="P157" i="68" s="1"/>
  <c r="W157" i="68"/>
  <c r="B158" i="68"/>
  <c r="C158" i="68"/>
  <c r="D158" i="68" s="1"/>
  <c r="E158" i="68"/>
  <c r="F158" i="68" s="1"/>
  <c r="G158" i="68"/>
  <c r="H158" i="68"/>
  <c r="O158" i="68" s="1"/>
  <c r="W158" i="68"/>
  <c r="B159" i="68"/>
  <c r="C159" i="68"/>
  <c r="D159" i="68" s="1"/>
  <c r="E159" i="68"/>
  <c r="F159" i="68" s="1"/>
  <c r="G159" i="68"/>
  <c r="H159" i="68"/>
  <c r="P159" i="68" s="1"/>
  <c r="W159" i="68"/>
  <c r="B160" i="68"/>
  <c r="C160" i="68"/>
  <c r="D160" i="68" s="1"/>
  <c r="E160" i="68"/>
  <c r="F160" i="68" s="1"/>
  <c r="G160" i="68"/>
  <c r="H160" i="68"/>
  <c r="M160" i="68" s="1"/>
  <c r="W160" i="68"/>
  <c r="B161" i="68"/>
  <c r="C161" i="68"/>
  <c r="D161" i="68" s="1"/>
  <c r="E161" i="68"/>
  <c r="F161" i="68" s="1"/>
  <c r="G161" i="68"/>
  <c r="H161" i="68"/>
  <c r="W161" i="68"/>
  <c r="B162" i="68"/>
  <c r="C162" i="68"/>
  <c r="D162" i="68" s="1"/>
  <c r="E162" i="68"/>
  <c r="F162" i="68" s="1"/>
  <c r="G162" i="68"/>
  <c r="H162" i="68"/>
  <c r="I162" i="68" s="1"/>
  <c r="N162" i="68" s="1"/>
  <c r="W162" i="68"/>
  <c r="B163" i="68"/>
  <c r="C163" i="68"/>
  <c r="D163" i="68" s="1"/>
  <c r="E163" i="68"/>
  <c r="F163" i="68" s="1"/>
  <c r="G163" i="68"/>
  <c r="H163" i="68"/>
  <c r="T163" i="68" s="1"/>
  <c r="W163" i="68"/>
  <c r="B138" i="68"/>
  <c r="C138" i="68"/>
  <c r="D138" i="68" s="1"/>
  <c r="E138" i="68"/>
  <c r="F138" i="68" s="1"/>
  <c r="G138" i="68"/>
  <c r="H138" i="68"/>
  <c r="O138" i="68" s="1"/>
  <c r="W138" i="68"/>
  <c r="B140" i="68"/>
  <c r="C140" i="68"/>
  <c r="D140" i="68" s="1"/>
  <c r="E140" i="68"/>
  <c r="F140" i="68" s="1"/>
  <c r="G140" i="68"/>
  <c r="H140" i="68"/>
  <c r="I140" i="68" s="1"/>
  <c r="W140" i="68"/>
  <c r="B141" i="68"/>
  <c r="C141" i="68"/>
  <c r="D141" i="68" s="1"/>
  <c r="E141" i="68"/>
  <c r="F141" i="68" s="1"/>
  <c r="G141" i="68"/>
  <c r="H141" i="68"/>
  <c r="I141" i="68" s="1"/>
  <c r="N141" i="68" s="1"/>
  <c r="W141" i="68"/>
  <c r="B142" i="68"/>
  <c r="C142" i="68"/>
  <c r="D142" i="68" s="1"/>
  <c r="E142" i="68"/>
  <c r="F142" i="68" s="1"/>
  <c r="G142" i="68"/>
  <c r="H142" i="68"/>
  <c r="I142" i="68" s="1"/>
  <c r="N142" i="68" s="1"/>
  <c r="W142" i="68"/>
  <c r="B143" i="68"/>
  <c r="C143" i="68"/>
  <c r="D143" i="68" s="1"/>
  <c r="E143" i="68"/>
  <c r="F143" i="68" s="1"/>
  <c r="G143" i="68"/>
  <c r="H143" i="68"/>
  <c r="I143" i="68" s="1"/>
  <c r="W143" i="68"/>
  <c r="B144" i="68"/>
  <c r="C144" i="68"/>
  <c r="D144" i="68" s="1"/>
  <c r="E144" i="68"/>
  <c r="F144" i="68" s="1"/>
  <c r="G144" i="68"/>
  <c r="H144" i="68"/>
  <c r="I144" i="68" s="1"/>
  <c r="N144" i="68" s="1"/>
  <c r="W144" i="68"/>
  <c r="B145" i="68"/>
  <c r="C145" i="68"/>
  <c r="D145" i="68" s="1"/>
  <c r="E145" i="68"/>
  <c r="F145" i="68" s="1"/>
  <c r="G145" i="68"/>
  <c r="H145" i="68"/>
  <c r="P145" i="68" s="1"/>
  <c r="W145" i="68"/>
  <c r="B146" i="68"/>
  <c r="C146" i="68"/>
  <c r="D146" i="68" s="1"/>
  <c r="E146" i="68"/>
  <c r="F146" i="68" s="1"/>
  <c r="G146" i="68"/>
  <c r="H146" i="68"/>
  <c r="O146" i="68" s="1"/>
  <c r="W146" i="68"/>
  <c r="B147" i="68"/>
  <c r="C147" i="68"/>
  <c r="D147" i="68" s="1"/>
  <c r="E147" i="68"/>
  <c r="F147" i="68" s="1"/>
  <c r="G147" i="68"/>
  <c r="H147" i="68"/>
  <c r="O147" i="68" s="1"/>
  <c r="W147" i="68"/>
  <c r="B148" i="68"/>
  <c r="C148" i="68"/>
  <c r="D148" i="68" s="1"/>
  <c r="E148" i="68"/>
  <c r="F148" i="68" s="1"/>
  <c r="G148" i="68"/>
  <c r="H148" i="68"/>
  <c r="W148" i="68"/>
  <c r="B149" i="68"/>
  <c r="C149" i="68"/>
  <c r="D149" i="68" s="1"/>
  <c r="E149" i="68"/>
  <c r="F149" i="68" s="1"/>
  <c r="G149" i="68"/>
  <c r="H149" i="68"/>
  <c r="I149" i="68" s="1"/>
  <c r="N149" i="68" s="1"/>
  <c r="W149" i="68"/>
  <c r="B150" i="68"/>
  <c r="C150" i="68"/>
  <c r="D150" i="68" s="1"/>
  <c r="E150" i="68"/>
  <c r="F150" i="68" s="1"/>
  <c r="G150" i="68"/>
  <c r="H150" i="68"/>
  <c r="I150" i="68" s="1"/>
  <c r="N150" i="68" s="1"/>
  <c r="W150" i="68"/>
  <c r="B125" i="68"/>
  <c r="C125" i="68"/>
  <c r="D125" i="68" s="1"/>
  <c r="E125" i="68"/>
  <c r="F125" i="68" s="1"/>
  <c r="G125" i="68"/>
  <c r="H125" i="68"/>
  <c r="I125" i="68" s="1"/>
  <c r="W125" i="68"/>
  <c r="B127" i="68"/>
  <c r="C127" i="68"/>
  <c r="D127" i="68" s="1"/>
  <c r="E127" i="68"/>
  <c r="F127" i="68" s="1"/>
  <c r="G127" i="68"/>
  <c r="H127" i="68"/>
  <c r="S127" i="68" s="1"/>
  <c r="W127" i="68"/>
  <c r="B128" i="68"/>
  <c r="C128" i="68"/>
  <c r="D128" i="68" s="1"/>
  <c r="E128" i="68"/>
  <c r="F128" i="68" s="1"/>
  <c r="G128" i="68"/>
  <c r="H128" i="68"/>
  <c r="I128" i="68" s="1"/>
  <c r="N128" i="68" s="1"/>
  <c r="W128" i="68"/>
  <c r="B129" i="68"/>
  <c r="C129" i="68"/>
  <c r="D129" i="68" s="1"/>
  <c r="E129" i="68"/>
  <c r="F129" i="68" s="1"/>
  <c r="G129" i="68"/>
  <c r="H129" i="68"/>
  <c r="I129" i="68" s="1"/>
  <c r="W129" i="68"/>
  <c r="B130" i="68"/>
  <c r="C130" i="68"/>
  <c r="D130" i="68" s="1"/>
  <c r="E130" i="68"/>
  <c r="F130" i="68" s="1"/>
  <c r="G130" i="68"/>
  <c r="H130" i="68"/>
  <c r="M130" i="68" s="1"/>
  <c r="W130" i="68"/>
  <c r="B131" i="68"/>
  <c r="C131" i="68"/>
  <c r="D131" i="68" s="1"/>
  <c r="E131" i="68"/>
  <c r="F131" i="68" s="1"/>
  <c r="G131" i="68"/>
  <c r="H131" i="68"/>
  <c r="P131" i="68" s="1"/>
  <c r="W131" i="68"/>
  <c r="B132" i="68"/>
  <c r="C132" i="68"/>
  <c r="D132" i="68" s="1"/>
  <c r="E132" i="68"/>
  <c r="F132" i="68" s="1"/>
  <c r="G132" i="68"/>
  <c r="H132" i="68"/>
  <c r="O132" i="68" s="1"/>
  <c r="W132" i="68"/>
  <c r="B133" i="68"/>
  <c r="C133" i="68"/>
  <c r="D133" i="68" s="1"/>
  <c r="E133" i="68"/>
  <c r="F133" i="68" s="1"/>
  <c r="G133" i="68"/>
  <c r="H133" i="68"/>
  <c r="O133" i="68" s="1"/>
  <c r="W133" i="68"/>
  <c r="B134" i="68"/>
  <c r="C134" i="68"/>
  <c r="D134" i="68" s="1"/>
  <c r="E134" i="68"/>
  <c r="F134" i="68" s="1"/>
  <c r="G134" i="68"/>
  <c r="H134" i="68"/>
  <c r="M134" i="68" s="1"/>
  <c r="W134" i="68"/>
  <c r="B135" i="68"/>
  <c r="C135" i="68"/>
  <c r="D135" i="68" s="1"/>
  <c r="E135" i="68"/>
  <c r="F135" i="68" s="1"/>
  <c r="G135" i="68"/>
  <c r="H135" i="68"/>
  <c r="W135" i="68"/>
  <c r="B136" i="68"/>
  <c r="C136" i="68"/>
  <c r="D136" i="68" s="1"/>
  <c r="E136" i="68"/>
  <c r="F136" i="68" s="1"/>
  <c r="G136" i="68"/>
  <c r="H136" i="68"/>
  <c r="I136" i="68" s="1"/>
  <c r="N136" i="68" s="1"/>
  <c r="W136" i="68"/>
  <c r="B137" i="68"/>
  <c r="C137" i="68"/>
  <c r="D137" i="68" s="1"/>
  <c r="E137" i="68"/>
  <c r="F137" i="68" s="1"/>
  <c r="G137" i="68"/>
  <c r="H137" i="68"/>
  <c r="P137" i="68" s="1"/>
  <c r="W137" i="68"/>
  <c r="B112" i="68"/>
  <c r="C112" i="68"/>
  <c r="D112" i="68" s="1"/>
  <c r="E112" i="68"/>
  <c r="F112" i="68" s="1"/>
  <c r="G112" i="68"/>
  <c r="H112" i="68"/>
  <c r="M112" i="68" s="1"/>
  <c r="W112" i="68"/>
  <c r="B114" i="68"/>
  <c r="C114" i="68"/>
  <c r="D114" i="68" s="1"/>
  <c r="E114" i="68"/>
  <c r="F114" i="68" s="1"/>
  <c r="G114" i="68"/>
  <c r="H114" i="68"/>
  <c r="W114" i="68"/>
  <c r="B115" i="68"/>
  <c r="C115" i="68"/>
  <c r="D115" i="68" s="1"/>
  <c r="E115" i="68"/>
  <c r="F115" i="68" s="1"/>
  <c r="G115" i="68"/>
  <c r="K115" i="68" s="1"/>
  <c r="H115" i="68"/>
  <c r="I115" i="68" s="1"/>
  <c r="N115" i="68" s="1"/>
  <c r="W115" i="68"/>
  <c r="B116" i="68"/>
  <c r="C116" i="68"/>
  <c r="D116" i="68" s="1"/>
  <c r="E116" i="68"/>
  <c r="F116" i="68" s="1"/>
  <c r="G116" i="68"/>
  <c r="K116" i="68" s="1"/>
  <c r="H116" i="68"/>
  <c r="I116" i="68" s="1"/>
  <c r="N116" i="68" s="1"/>
  <c r="W116" i="68"/>
  <c r="B117" i="68"/>
  <c r="C117" i="68"/>
  <c r="D117" i="68" s="1"/>
  <c r="E117" i="68"/>
  <c r="F117" i="68" s="1"/>
  <c r="G117" i="68"/>
  <c r="H117" i="68"/>
  <c r="M117" i="68" s="1"/>
  <c r="W117" i="68"/>
  <c r="B118" i="68"/>
  <c r="C118" i="68"/>
  <c r="D118" i="68" s="1"/>
  <c r="E118" i="68"/>
  <c r="F118" i="68" s="1"/>
  <c r="G118" i="68"/>
  <c r="K118" i="68" s="1"/>
  <c r="H118" i="68"/>
  <c r="P118" i="68" s="1"/>
  <c r="W118" i="68"/>
  <c r="B119" i="68"/>
  <c r="C119" i="68"/>
  <c r="D119" i="68" s="1"/>
  <c r="E119" i="68"/>
  <c r="F119" i="68" s="1"/>
  <c r="G119" i="68"/>
  <c r="H119" i="68"/>
  <c r="O119" i="68" s="1"/>
  <c r="W119" i="68"/>
  <c r="B120" i="68"/>
  <c r="C120" i="68"/>
  <c r="D120" i="68" s="1"/>
  <c r="E120" i="68"/>
  <c r="F120" i="68" s="1"/>
  <c r="G120" i="68"/>
  <c r="K120" i="68" s="1"/>
  <c r="H120" i="68"/>
  <c r="O120" i="68" s="1"/>
  <c r="W120" i="68"/>
  <c r="B121" i="68"/>
  <c r="C121" i="68"/>
  <c r="D121" i="68" s="1"/>
  <c r="E121" i="68"/>
  <c r="F121" i="68" s="1"/>
  <c r="G121" i="68"/>
  <c r="K121" i="68" s="1"/>
  <c r="H121" i="68"/>
  <c r="M121" i="68" s="1"/>
  <c r="W121" i="68"/>
  <c r="B122" i="68"/>
  <c r="C122" i="68"/>
  <c r="D122" i="68" s="1"/>
  <c r="E122" i="68"/>
  <c r="F122" i="68" s="1"/>
  <c r="G122" i="68"/>
  <c r="K122" i="68" s="1"/>
  <c r="H122" i="68"/>
  <c r="V122" i="68" s="1"/>
  <c r="W122" i="68"/>
  <c r="B123" i="68"/>
  <c r="C123" i="68"/>
  <c r="D123" i="68" s="1"/>
  <c r="E123" i="68"/>
  <c r="F123" i="68" s="1"/>
  <c r="G123" i="68"/>
  <c r="K123" i="68" s="1"/>
  <c r="H123" i="68"/>
  <c r="I123" i="68" s="1"/>
  <c r="N123" i="68" s="1"/>
  <c r="W123" i="68"/>
  <c r="B124" i="68"/>
  <c r="C124" i="68"/>
  <c r="D124" i="68" s="1"/>
  <c r="E124" i="68"/>
  <c r="F124" i="68" s="1"/>
  <c r="G124" i="68"/>
  <c r="K124" i="68" s="1"/>
  <c r="H124" i="68"/>
  <c r="I124" i="68" s="1"/>
  <c r="N124" i="68" s="1"/>
  <c r="W124" i="68"/>
  <c r="B99" i="68"/>
  <c r="C99" i="68"/>
  <c r="D99" i="68" s="1"/>
  <c r="E99" i="68"/>
  <c r="F99" i="68" s="1"/>
  <c r="G99" i="68"/>
  <c r="H99" i="68"/>
  <c r="I99" i="68" s="1"/>
  <c r="W99" i="68"/>
  <c r="B101" i="68"/>
  <c r="C101" i="68"/>
  <c r="D101" i="68" s="1"/>
  <c r="E101" i="68"/>
  <c r="F101" i="68" s="1"/>
  <c r="G101" i="68"/>
  <c r="H101" i="68"/>
  <c r="R101" i="68" s="1"/>
  <c r="W101" i="68"/>
  <c r="B102" i="68"/>
  <c r="C102" i="68"/>
  <c r="D102" i="68" s="1"/>
  <c r="E102" i="68"/>
  <c r="F102" i="68" s="1"/>
  <c r="G102" i="68"/>
  <c r="H102" i="68"/>
  <c r="I102" i="68" s="1"/>
  <c r="N102" i="68" s="1"/>
  <c r="W102" i="68"/>
  <c r="B103" i="68"/>
  <c r="C103" i="68"/>
  <c r="D103" i="68" s="1"/>
  <c r="E103" i="68"/>
  <c r="F103" i="68" s="1"/>
  <c r="G103" i="68"/>
  <c r="H103" i="68"/>
  <c r="M103" i="68" s="1"/>
  <c r="W103" i="68"/>
  <c r="B104" i="68"/>
  <c r="C104" i="68"/>
  <c r="D104" i="68" s="1"/>
  <c r="E104" i="68"/>
  <c r="F104" i="68" s="1"/>
  <c r="G104" i="68"/>
  <c r="H104" i="68"/>
  <c r="R104" i="68" s="1"/>
  <c r="W104" i="68"/>
  <c r="B105" i="68"/>
  <c r="C105" i="68"/>
  <c r="D105" i="68" s="1"/>
  <c r="E105" i="68"/>
  <c r="F105" i="68" s="1"/>
  <c r="G105" i="68"/>
  <c r="H105" i="68"/>
  <c r="P105" i="68" s="1"/>
  <c r="W105" i="68"/>
  <c r="B106" i="68"/>
  <c r="C106" i="68"/>
  <c r="D106" i="68" s="1"/>
  <c r="E106" i="68"/>
  <c r="F106" i="68" s="1"/>
  <c r="G106" i="68"/>
  <c r="H106" i="68"/>
  <c r="I106" i="68" s="1"/>
  <c r="W106" i="68"/>
  <c r="B107" i="68"/>
  <c r="C107" i="68"/>
  <c r="D107" i="68" s="1"/>
  <c r="E107" i="68"/>
  <c r="F107" i="68" s="1"/>
  <c r="G107" i="68"/>
  <c r="H107" i="68"/>
  <c r="M107" i="68" s="1"/>
  <c r="W107" i="68"/>
  <c r="B108" i="68"/>
  <c r="C108" i="68"/>
  <c r="D108" i="68" s="1"/>
  <c r="E108" i="68"/>
  <c r="F108" i="68" s="1"/>
  <c r="G108" i="68"/>
  <c r="H108" i="68"/>
  <c r="P108" i="68" s="1"/>
  <c r="W108" i="68"/>
  <c r="B109" i="68"/>
  <c r="C109" i="68"/>
  <c r="D109" i="68" s="1"/>
  <c r="E109" i="68"/>
  <c r="F109" i="68" s="1"/>
  <c r="G109" i="68"/>
  <c r="H109" i="68"/>
  <c r="M109" i="68" s="1"/>
  <c r="W109" i="68"/>
  <c r="B110" i="68"/>
  <c r="C110" i="68"/>
  <c r="D110" i="68" s="1"/>
  <c r="E110" i="68"/>
  <c r="F110" i="68" s="1"/>
  <c r="G110" i="68"/>
  <c r="H110" i="68"/>
  <c r="I110" i="68" s="1"/>
  <c r="N110" i="68" s="1"/>
  <c r="W110" i="68"/>
  <c r="B111" i="68"/>
  <c r="C111" i="68"/>
  <c r="D111" i="68" s="1"/>
  <c r="E111" i="68"/>
  <c r="F111" i="68" s="1"/>
  <c r="G111" i="68"/>
  <c r="H111" i="68"/>
  <c r="M111" i="68" s="1"/>
  <c r="W111" i="68"/>
  <c r="B86" i="68"/>
  <c r="C86" i="68"/>
  <c r="D86" i="68" s="1"/>
  <c r="E86" i="68"/>
  <c r="F86" i="68" s="1"/>
  <c r="G86" i="68"/>
  <c r="H86" i="68"/>
  <c r="I86" i="68" s="1"/>
  <c r="W86" i="68"/>
  <c r="B88" i="68"/>
  <c r="C88" i="68"/>
  <c r="D88" i="68" s="1"/>
  <c r="E88" i="68"/>
  <c r="F88" i="68" s="1"/>
  <c r="G88" i="68"/>
  <c r="H88" i="68"/>
  <c r="M88" i="68" s="1"/>
  <c r="W88" i="68"/>
  <c r="B89" i="68"/>
  <c r="C89" i="68"/>
  <c r="D89" i="68" s="1"/>
  <c r="E89" i="68"/>
  <c r="F89" i="68" s="1"/>
  <c r="G89" i="68"/>
  <c r="H89" i="68"/>
  <c r="I89" i="68" s="1"/>
  <c r="N89" i="68" s="1"/>
  <c r="W89" i="68"/>
  <c r="B90" i="68"/>
  <c r="C90" i="68"/>
  <c r="D90" i="68" s="1"/>
  <c r="E90" i="68"/>
  <c r="F90" i="68" s="1"/>
  <c r="G90" i="68"/>
  <c r="H90" i="68"/>
  <c r="I90" i="68" s="1"/>
  <c r="N90" i="68" s="1"/>
  <c r="W90" i="68"/>
  <c r="B91" i="68"/>
  <c r="C91" i="68"/>
  <c r="D91" i="68" s="1"/>
  <c r="E91" i="68"/>
  <c r="F91" i="68" s="1"/>
  <c r="G91" i="68"/>
  <c r="H91" i="68"/>
  <c r="I91" i="68" s="1"/>
  <c r="N91" i="68" s="1"/>
  <c r="W91" i="68"/>
  <c r="B92" i="68"/>
  <c r="C92" i="68"/>
  <c r="D92" i="68" s="1"/>
  <c r="E92" i="68"/>
  <c r="F92" i="68" s="1"/>
  <c r="G92" i="68"/>
  <c r="H92" i="68"/>
  <c r="R92" i="68" s="1"/>
  <c r="W92" i="68"/>
  <c r="B93" i="68"/>
  <c r="C93" i="68"/>
  <c r="D93" i="68" s="1"/>
  <c r="E93" i="68"/>
  <c r="F93" i="68" s="1"/>
  <c r="G93" i="68"/>
  <c r="H93" i="68"/>
  <c r="P93" i="68" s="1"/>
  <c r="W93" i="68"/>
  <c r="B94" i="68"/>
  <c r="C94" i="68"/>
  <c r="D94" i="68" s="1"/>
  <c r="E94" i="68"/>
  <c r="F94" i="68" s="1"/>
  <c r="G94" i="68"/>
  <c r="H94" i="68"/>
  <c r="O94" i="68" s="1"/>
  <c r="W94" i="68"/>
  <c r="B95" i="68"/>
  <c r="C95" i="68"/>
  <c r="D95" i="68" s="1"/>
  <c r="E95" i="68"/>
  <c r="F95" i="68" s="1"/>
  <c r="G95" i="68"/>
  <c r="H95" i="68"/>
  <c r="O95" i="68" s="1"/>
  <c r="W95" i="68"/>
  <c r="B96" i="68"/>
  <c r="C96" i="68"/>
  <c r="D96" i="68" s="1"/>
  <c r="E96" i="68"/>
  <c r="F96" i="68" s="1"/>
  <c r="G96" i="68"/>
  <c r="H96" i="68"/>
  <c r="M96" i="68" s="1"/>
  <c r="W96" i="68"/>
  <c r="B97" i="68"/>
  <c r="C97" i="68"/>
  <c r="D97" i="68" s="1"/>
  <c r="E97" i="68"/>
  <c r="F97" i="68" s="1"/>
  <c r="G97" i="68"/>
  <c r="H97" i="68"/>
  <c r="I97" i="68" s="1"/>
  <c r="N97" i="68" s="1"/>
  <c r="W97" i="68"/>
  <c r="B98" i="68"/>
  <c r="C98" i="68"/>
  <c r="D98" i="68" s="1"/>
  <c r="E98" i="68"/>
  <c r="F98" i="68" s="1"/>
  <c r="G98" i="68"/>
  <c r="H98" i="68"/>
  <c r="I98" i="68" s="1"/>
  <c r="N98" i="68" s="1"/>
  <c r="W98" i="68"/>
  <c r="B73" i="68"/>
  <c r="C73" i="68"/>
  <c r="D73" i="68" s="1"/>
  <c r="E73" i="68"/>
  <c r="F73" i="68" s="1"/>
  <c r="G73" i="68"/>
  <c r="H73" i="68"/>
  <c r="M73" i="68" s="1"/>
  <c r="W73" i="68"/>
  <c r="B75" i="68"/>
  <c r="C75" i="68"/>
  <c r="D75" i="68" s="1"/>
  <c r="E75" i="68"/>
  <c r="F75" i="68" s="1"/>
  <c r="G75" i="68"/>
  <c r="H75" i="68"/>
  <c r="M75" i="68" s="1"/>
  <c r="W75" i="68"/>
  <c r="B76" i="68"/>
  <c r="C76" i="68"/>
  <c r="D76" i="68" s="1"/>
  <c r="E76" i="68"/>
  <c r="F76" i="68" s="1"/>
  <c r="G76" i="68"/>
  <c r="H76" i="68"/>
  <c r="I76" i="68" s="1"/>
  <c r="N76" i="68" s="1"/>
  <c r="W76" i="68"/>
  <c r="B77" i="68"/>
  <c r="C77" i="68"/>
  <c r="D77" i="68" s="1"/>
  <c r="E77" i="68"/>
  <c r="F77" i="68" s="1"/>
  <c r="G77" i="68"/>
  <c r="H77" i="68"/>
  <c r="I77" i="68" s="1"/>
  <c r="N77" i="68" s="1"/>
  <c r="W77" i="68"/>
  <c r="B78" i="68"/>
  <c r="C78" i="68"/>
  <c r="D78" i="68" s="1"/>
  <c r="E78" i="68"/>
  <c r="F78" i="68" s="1"/>
  <c r="G78" i="68"/>
  <c r="H78" i="68"/>
  <c r="I78" i="68" s="1"/>
  <c r="N78" i="68" s="1"/>
  <c r="W78" i="68"/>
  <c r="B79" i="68"/>
  <c r="C79" i="68"/>
  <c r="D79" i="68" s="1"/>
  <c r="E79" i="68"/>
  <c r="F79" i="68" s="1"/>
  <c r="G79" i="68"/>
  <c r="H79" i="68"/>
  <c r="P79" i="68" s="1"/>
  <c r="W79" i="68"/>
  <c r="B80" i="68"/>
  <c r="C80" i="68"/>
  <c r="D80" i="68" s="1"/>
  <c r="E80" i="68"/>
  <c r="F80" i="68" s="1"/>
  <c r="G80" i="68"/>
  <c r="H80" i="68"/>
  <c r="P80" i="68" s="1"/>
  <c r="W80" i="68"/>
  <c r="B81" i="68"/>
  <c r="C81" i="68"/>
  <c r="D81" i="68" s="1"/>
  <c r="E81" i="68"/>
  <c r="F81" i="68" s="1"/>
  <c r="G81" i="68"/>
  <c r="K81" i="68" s="1"/>
  <c r="H81" i="68"/>
  <c r="O81" i="68" s="1"/>
  <c r="W81" i="68"/>
  <c r="B82" i="68"/>
  <c r="C82" i="68"/>
  <c r="D82" i="68" s="1"/>
  <c r="E82" i="68"/>
  <c r="F82" i="68" s="1"/>
  <c r="G82" i="68"/>
  <c r="H82" i="68"/>
  <c r="M82" i="68" s="1"/>
  <c r="W82" i="68"/>
  <c r="B83" i="68"/>
  <c r="C83" i="68"/>
  <c r="D83" i="68" s="1"/>
  <c r="E83" i="68"/>
  <c r="F83" i="68" s="1"/>
  <c r="G83" i="68"/>
  <c r="H83" i="68"/>
  <c r="P83" i="68" s="1"/>
  <c r="W83" i="68"/>
  <c r="B84" i="68"/>
  <c r="C84" i="68"/>
  <c r="D84" i="68" s="1"/>
  <c r="E84" i="68"/>
  <c r="F84" i="68" s="1"/>
  <c r="G84" i="68"/>
  <c r="K84" i="68" s="1"/>
  <c r="H84" i="68"/>
  <c r="I84" i="68" s="1"/>
  <c r="N84" i="68" s="1"/>
  <c r="W84" i="68"/>
  <c r="B85" i="68"/>
  <c r="C85" i="68"/>
  <c r="D85" i="68" s="1"/>
  <c r="E85" i="68"/>
  <c r="F85" i="68" s="1"/>
  <c r="G85" i="68"/>
  <c r="H85" i="68"/>
  <c r="P85" i="68" s="1"/>
  <c r="W85" i="68"/>
  <c r="B60" i="68"/>
  <c r="C60" i="68"/>
  <c r="D60" i="68" s="1"/>
  <c r="E60" i="68"/>
  <c r="F60" i="68" s="1"/>
  <c r="G60" i="68"/>
  <c r="H60" i="68"/>
  <c r="M60" i="68" s="1"/>
  <c r="W60" i="68"/>
  <c r="B62" i="68"/>
  <c r="C62" i="68"/>
  <c r="D62" i="68" s="1"/>
  <c r="E62" i="68"/>
  <c r="F62" i="68" s="1"/>
  <c r="G62" i="68"/>
  <c r="H62" i="68"/>
  <c r="P62" i="68" s="1"/>
  <c r="W62" i="68"/>
  <c r="B63" i="68"/>
  <c r="C63" i="68"/>
  <c r="D63" i="68" s="1"/>
  <c r="E63" i="68"/>
  <c r="F63" i="68" s="1"/>
  <c r="G63" i="68"/>
  <c r="H63" i="68"/>
  <c r="I63" i="68" s="1"/>
  <c r="N63" i="68" s="1"/>
  <c r="W63" i="68"/>
  <c r="B64" i="68"/>
  <c r="C64" i="68"/>
  <c r="D64" i="68" s="1"/>
  <c r="E64" i="68"/>
  <c r="F64" i="68" s="1"/>
  <c r="G64" i="68"/>
  <c r="H64" i="68"/>
  <c r="S64" i="68" s="1"/>
  <c r="W64" i="68"/>
  <c r="B65" i="68"/>
  <c r="C65" i="68"/>
  <c r="D65" i="68" s="1"/>
  <c r="E65" i="68"/>
  <c r="F65" i="68" s="1"/>
  <c r="G65" i="68"/>
  <c r="H65" i="68"/>
  <c r="R65" i="68" s="1"/>
  <c r="W65" i="68"/>
  <c r="B66" i="68"/>
  <c r="C66" i="68"/>
  <c r="D66" i="68" s="1"/>
  <c r="E66" i="68"/>
  <c r="F66" i="68" s="1"/>
  <c r="G66" i="68"/>
  <c r="H66" i="68"/>
  <c r="P66" i="68" s="1"/>
  <c r="W66" i="68"/>
  <c r="B67" i="68"/>
  <c r="C67" i="68"/>
  <c r="D67" i="68" s="1"/>
  <c r="E67" i="68"/>
  <c r="F67" i="68" s="1"/>
  <c r="G67" i="68"/>
  <c r="H67" i="68"/>
  <c r="O67" i="68" s="1"/>
  <c r="W67" i="68"/>
  <c r="B68" i="68"/>
  <c r="C68" i="68"/>
  <c r="D68" i="68" s="1"/>
  <c r="E68" i="68"/>
  <c r="F68" i="68" s="1"/>
  <c r="G68" i="68"/>
  <c r="H68" i="68"/>
  <c r="O68" i="68" s="1"/>
  <c r="W68" i="68"/>
  <c r="B69" i="68"/>
  <c r="C69" i="68"/>
  <c r="D69" i="68" s="1"/>
  <c r="E69" i="68"/>
  <c r="F69" i="68" s="1"/>
  <c r="G69" i="68"/>
  <c r="H69" i="68"/>
  <c r="M69" i="68" s="1"/>
  <c r="W69" i="68"/>
  <c r="B70" i="68"/>
  <c r="C70" i="68"/>
  <c r="D70" i="68" s="1"/>
  <c r="E70" i="68"/>
  <c r="F70" i="68" s="1"/>
  <c r="G70" i="68"/>
  <c r="H70" i="68"/>
  <c r="W70" i="68"/>
  <c r="B71" i="68"/>
  <c r="C71" i="68"/>
  <c r="D71" i="68" s="1"/>
  <c r="E71" i="68"/>
  <c r="F71" i="68" s="1"/>
  <c r="G71" i="68"/>
  <c r="H71" i="68"/>
  <c r="I71" i="68" s="1"/>
  <c r="N71" i="68" s="1"/>
  <c r="W71" i="68"/>
  <c r="B72" i="68"/>
  <c r="C72" i="68"/>
  <c r="D72" i="68" s="1"/>
  <c r="E72" i="68"/>
  <c r="F72" i="68" s="1"/>
  <c r="G72" i="68"/>
  <c r="K72" i="68" s="1"/>
  <c r="H72" i="68"/>
  <c r="I72" i="68" s="1"/>
  <c r="N72" i="68" s="1"/>
  <c r="W72" i="68"/>
  <c r="B47" i="68"/>
  <c r="C47" i="68"/>
  <c r="D47" i="68" s="1"/>
  <c r="E47" i="68"/>
  <c r="F47" i="68" s="1"/>
  <c r="G47" i="68"/>
  <c r="K47" i="68" s="1"/>
  <c r="H47" i="68"/>
  <c r="M47" i="68" s="1"/>
  <c r="W47" i="68"/>
  <c r="B49" i="68"/>
  <c r="C49" i="68"/>
  <c r="D49" i="68" s="1"/>
  <c r="E49" i="68"/>
  <c r="F49" i="68" s="1"/>
  <c r="G49" i="68"/>
  <c r="K49" i="68" s="1"/>
  <c r="H49" i="68"/>
  <c r="V49" i="68" s="1"/>
  <c r="W49" i="68"/>
  <c r="B50" i="68"/>
  <c r="C50" i="68"/>
  <c r="D50" i="68" s="1"/>
  <c r="E50" i="68"/>
  <c r="F50" i="68" s="1"/>
  <c r="G50" i="68"/>
  <c r="K50" i="68" s="1"/>
  <c r="H50" i="68"/>
  <c r="I50" i="68" s="1"/>
  <c r="N50" i="68" s="1"/>
  <c r="W50" i="68"/>
  <c r="B51" i="68"/>
  <c r="C51" i="68"/>
  <c r="D51" i="68" s="1"/>
  <c r="E51" i="68"/>
  <c r="F51" i="68" s="1"/>
  <c r="G51" i="68"/>
  <c r="K51" i="68" s="1"/>
  <c r="H51" i="68"/>
  <c r="I51" i="68" s="1"/>
  <c r="N51" i="68" s="1"/>
  <c r="W51" i="68"/>
  <c r="B52" i="68"/>
  <c r="C52" i="68"/>
  <c r="D52" i="68" s="1"/>
  <c r="E52" i="68"/>
  <c r="F52" i="68" s="1"/>
  <c r="G52" i="68"/>
  <c r="K52" i="68" s="1"/>
  <c r="H52" i="68"/>
  <c r="I52" i="68" s="1"/>
  <c r="N52" i="68" s="1"/>
  <c r="W52" i="68"/>
  <c r="B53" i="68"/>
  <c r="C53" i="68"/>
  <c r="D53" i="68" s="1"/>
  <c r="E53" i="68"/>
  <c r="F53" i="68" s="1"/>
  <c r="G53" i="68"/>
  <c r="K53" i="68" s="1"/>
  <c r="H53" i="68"/>
  <c r="P53" i="68" s="1"/>
  <c r="W53" i="68"/>
  <c r="B54" i="68"/>
  <c r="C54" i="68"/>
  <c r="D54" i="68" s="1"/>
  <c r="E54" i="68"/>
  <c r="F54" i="68" s="1"/>
  <c r="G54" i="68"/>
  <c r="K54" i="68" s="1"/>
  <c r="H54" i="68"/>
  <c r="O54" i="68" s="1"/>
  <c r="W54" i="68"/>
  <c r="B55" i="68"/>
  <c r="C55" i="68"/>
  <c r="D55" i="68" s="1"/>
  <c r="E55" i="68"/>
  <c r="F55" i="68" s="1"/>
  <c r="G55" i="68"/>
  <c r="K55" i="68" s="1"/>
  <c r="H55" i="68"/>
  <c r="R55" i="68" s="1"/>
  <c r="W55" i="68"/>
  <c r="B56" i="68"/>
  <c r="C56" i="68"/>
  <c r="D56" i="68" s="1"/>
  <c r="E56" i="68"/>
  <c r="F56" i="68" s="1"/>
  <c r="G56" i="68"/>
  <c r="K56" i="68" s="1"/>
  <c r="H56" i="68"/>
  <c r="M56" i="68" s="1"/>
  <c r="W56" i="68"/>
  <c r="B57" i="68"/>
  <c r="C57" i="68"/>
  <c r="D57" i="68" s="1"/>
  <c r="E57" i="68"/>
  <c r="F57" i="68" s="1"/>
  <c r="G57" i="68"/>
  <c r="K57" i="68" s="1"/>
  <c r="H57" i="68"/>
  <c r="V57" i="68" s="1"/>
  <c r="W57" i="68"/>
  <c r="B58" i="68"/>
  <c r="C58" i="68"/>
  <c r="D58" i="68" s="1"/>
  <c r="E58" i="68"/>
  <c r="F58" i="68" s="1"/>
  <c r="G58" i="68"/>
  <c r="K58" i="68" s="1"/>
  <c r="H58" i="68"/>
  <c r="I58" i="68" s="1"/>
  <c r="N58" i="68" s="1"/>
  <c r="W58" i="68"/>
  <c r="B59" i="68"/>
  <c r="C59" i="68"/>
  <c r="D59" i="68" s="1"/>
  <c r="E59" i="68"/>
  <c r="F59" i="68" s="1"/>
  <c r="G59" i="68"/>
  <c r="K59" i="68" s="1"/>
  <c r="H59" i="68"/>
  <c r="I59" i="68" s="1"/>
  <c r="N59" i="68" s="1"/>
  <c r="W59" i="68"/>
  <c r="B34" i="68"/>
  <c r="C34" i="68"/>
  <c r="D34" i="68" s="1"/>
  <c r="E34" i="68"/>
  <c r="F34" i="68" s="1"/>
  <c r="G34" i="68"/>
  <c r="H34" i="68"/>
  <c r="M34" i="68" s="1"/>
  <c r="W34" i="68"/>
  <c r="B36" i="68"/>
  <c r="C36" i="68"/>
  <c r="D36" i="68" s="1"/>
  <c r="E36" i="68"/>
  <c r="F36" i="68" s="1"/>
  <c r="G36" i="68"/>
  <c r="K36" i="68" s="1"/>
  <c r="H36" i="68"/>
  <c r="W36" i="68"/>
  <c r="B37" i="68"/>
  <c r="C37" i="68"/>
  <c r="D37" i="68" s="1"/>
  <c r="E37" i="68"/>
  <c r="F37" i="68" s="1"/>
  <c r="G37" i="68"/>
  <c r="K37" i="68" s="1"/>
  <c r="H37" i="68"/>
  <c r="I37" i="68" s="1"/>
  <c r="N37" i="68" s="1"/>
  <c r="W37" i="68"/>
  <c r="B38" i="68"/>
  <c r="C38" i="68"/>
  <c r="D38" i="68" s="1"/>
  <c r="E38" i="68"/>
  <c r="F38" i="68" s="1"/>
  <c r="G38" i="68"/>
  <c r="H38" i="68"/>
  <c r="I38" i="68" s="1"/>
  <c r="N38" i="68" s="1"/>
  <c r="W38" i="68"/>
  <c r="B39" i="68"/>
  <c r="C39" i="68"/>
  <c r="D39" i="68" s="1"/>
  <c r="E39" i="68"/>
  <c r="F39" i="68" s="1"/>
  <c r="G39" i="68"/>
  <c r="K39" i="68" s="1"/>
  <c r="H39" i="68"/>
  <c r="M39" i="68" s="1"/>
  <c r="W39" i="68"/>
  <c r="B40" i="68"/>
  <c r="C40" i="68"/>
  <c r="D40" i="68" s="1"/>
  <c r="E40" i="68"/>
  <c r="F40" i="68" s="1"/>
  <c r="G40" i="68"/>
  <c r="K40" i="68" s="1"/>
  <c r="H40" i="68"/>
  <c r="P40" i="68" s="1"/>
  <c r="W40" i="68"/>
  <c r="B41" i="68"/>
  <c r="C41" i="68"/>
  <c r="D41" i="68" s="1"/>
  <c r="E41" i="68"/>
  <c r="F41" i="68" s="1"/>
  <c r="G41" i="68"/>
  <c r="H41" i="68"/>
  <c r="O41" i="68" s="1"/>
  <c r="W41" i="68"/>
  <c r="B42" i="68"/>
  <c r="C42" i="68"/>
  <c r="D42" i="68" s="1"/>
  <c r="E42" i="68"/>
  <c r="F42" i="68" s="1"/>
  <c r="G42" i="68"/>
  <c r="K42" i="68" s="1"/>
  <c r="H42" i="68"/>
  <c r="I42" i="68" s="1"/>
  <c r="N42" i="68" s="1"/>
  <c r="W42" i="68"/>
  <c r="B43" i="68"/>
  <c r="C43" i="68"/>
  <c r="D43" i="68" s="1"/>
  <c r="E43" i="68"/>
  <c r="F43" i="68" s="1"/>
  <c r="G43" i="68"/>
  <c r="K43" i="68" s="1"/>
  <c r="H43" i="68"/>
  <c r="M43" i="68" s="1"/>
  <c r="W43" i="68"/>
  <c r="B44" i="68"/>
  <c r="C44" i="68"/>
  <c r="D44" i="68" s="1"/>
  <c r="E44" i="68"/>
  <c r="F44" i="68" s="1"/>
  <c r="G44" i="68"/>
  <c r="K44" i="68" s="1"/>
  <c r="H44" i="68"/>
  <c r="V44" i="68" s="1"/>
  <c r="W44" i="68"/>
  <c r="B45" i="68"/>
  <c r="C45" i="68"/>
  <c r="D45" i="68" s="1"/>
  <c r="E45" i="68"/>
  <c r="F45" i="68" s="1"/>
  <c r="G45" i="68"/>
  <c r="K45" i="68" s="1"/>
  <c r="H45" i="68"/>
  <c r="I45" i="68" s="1"/>
  <c r="N45" i="68" s="1"/>
  <c r="W45" i="68"/>
  <c r="B46" i="68"/>
  <c r="C46" i="68"/>
  <c r="D46" i="68" s="1"/>
  <c r="E46" i="68"/>
  <c r="F46" i="68" s="1"/>
  <c r="G46" i="68"/>
  <c r="K46" i="68" s="1"/>
  <c r="H46" i="68"/>
  <c r="I46" i="68" s="1"/>
  <c r="N46" i="68" s="1"/>
  <c r="W46" i="68"/>
  <c r="W24" i="68"/>
  <c r="W25" i="68"/>
  <c r="W26" i="68"/>
  <c r="W27" i="68"/>
  <c r="W28" i="68"/>
  <c r="W29" i="68"/>
  <c r="W30" i="68"/>
  <c r="W31" i="68"/>
  <c r="W32" i="68"/>
  <c r="W33" i="68"/>
  <c r="W12" i="68"/>
  <c r="W13" i="68"/>
  <c r="W14" i="68"/>
  <c r="W15" i="68"/>
  <c r="W16" i="68"/>
  <c r="W17" i="68"/>
  <c r="W18" i="68"/>
  <c r="B24" i="68"/>
  <c r="C24" i="68"/>
  <c r="D24" i="68" s="1"/>
  <c r="E24" i="68"/>
  <c r="F24" i="68" s="1"/>
  <c r="G24" i="68"/>
  <c r="H24" i="68"/>
  <c r="R24" i="68" s="1"/>
  <c r="B25" i="68"/>
  <c r="C25" i="68"/>
  <c r="D25" i="68" s="1"/>
  <c r="E25" i="68"/>
  <c r="F25" i="68" s="1"/>
  <c r="G25" i="68"/>
  <c r="H25" i="68"/>
  <c r="I25" i="68" s="1"/>
  <c r="N25" i="68" s="1"/>
  <c r="B26" i="68"/>
  <c r="C26" i="68"/>
  <c r="D26" i="68" s="1"/>
  <c r="E26" i="68"/>
  <c r="F26" i="68" s="1"/>
  <c r="G26" i="68"/>
  <c r="H26" i="68"/>
  <c r="I26" i="68" s="1"/>
  <c r="N26" i="68" s="1"/>
  <c r="B27" i="68"/>
  <c r="C27" i="68"/>
  <c r="D27" i="68" s="1"/>
  <c r="E27" i="68"/>
  <c r="F27" i="68" s="1"/>
  <c r="G27" i="68"/>
  <c r="H27" i="68"/>
  <c r="T27" i="68" s="1"/>
  <c r="B28" i="68"/>
  <c r="C28" i="68"/>
  <c r="D28" i="68" s="1"/>
  <c r="E28" i="68"/>
  <c r="F28" i="68" s="1"/>
  <c r="G28" i="68"/>
  <c r="H28" i="68"/>
  <c r="B29" i="68"/>
  <c r="C29" i="68"/>
  <c r="D29" i="68" s="1"/>
  <c r="E29" i="68"/>
  <c r="F29" i="68" s="1"/>
  <c r="G29" i="68"/>
  <c r="H29" i="68"/>
  <c r="I29" i="68" s="1"/>
  <c r="B30" i="68"/>
  <c r="C30" i="68"/>
  <c r="D30" i="68" s="1"/>
  <c r="E30" i="68"/>
  <c r="F30" i="68" s="1"/>
  <c r="G30" i="68"/>
  <c r="H30" i="68"/>
  <c r="O30" i="68" s="1"/>
  <c r="B31" i="68"/>
  <c r="C31" i="68"/>
  <c r="D31" i="68" s="1"/>
  <c r="E31" i="68"/>
  <c r="F31" i="68" s="1"/>
  <c r="G31" i="68"/>
  <c r="H31" i="68"/>
  <c r="M31" i="68" s="1"/>
  <c r="B32" i="68"/>
  <c r="C32" i="68"/>
  <c r="D32" i="68" s="1"/>
  <c r="E32" i="68"/>
  <c r="F32" i="68" s="1"/>
  <c r="G32" i="68"/>
  <c r="H32" i="68"/>
  <c r="I32" i="68" s="1"/>
  <c r="N32" i="68" s="1"/>
  <c r="B33" i="68"/>
  <c r="C33" i="68"/>
  <c r="D33" i="68" s="1"/>
  <c r="E33" i="68"/>
  <c r="F33" i="68" s="1"/>
  <c r="G33" i="68"/>
  <c r="H33" i="68"/>
  <c r="I33" i="68" s="1"/>
  <c r="N33" i="68" s="1"/>
  <c r="B12" i="68"/>
  <c r="C12" i="68"/>
  <c r="D12" i="68" s="1"/>
  <c r="E12" i="68"/>
  <c r="F12" i="68" s="1"/>
  <c r="G12" i="68"/>
  <c r="H12" i="68"/>
  <c r="P12" i="68" s="1"/>
  <c r="B13" i="68"/>
  <c r="C13" i="68"/>
  <c r="D13" i="68" s="1"/>
  <c r="E13" i="68"/>
  <c r="F13" i="68" s="1"/>
  <c r="G13" i="68"/>
  <c r="H13" i="68"/>
  <c r="O13" i="68" s="1"/>
  <c r="B14" i="68"/>
  <c r="C14" i="68"/>
  <c r="D14" i="68" s="1"/>
  <c r="E14" i="68"/>
  <c r="F14" i="68" s="1"/>
  <c r="G14" i="68"/>
  <c r="H14" i="68"/>
  <c r="T14" i="68" s="1"/>
  <c r="B15" i="68"/>
  <c r="C15" i="68"/>
  <c r="D15" i="68" s="1"/>
  <c r="E15" i="68"/>
  <c r="F15" i="68" s="1"/>
  <c r="G15" i="68"/>
  <c r="H15" i="68"/>
  <c r="S15" i="68" s="1"/>
  <c r="B16" i="68"/>
  <c r="C16" i="68"/>
  <c r="D16" i="68" s="1"/>
  <c r="E16" i="68"/>
  <c r="F16" i="68" s="1"/>
  <c r="G16" i="68"/>
  <c r="H16" i="68"/>
  <c r="P16" i="68" s="1"/>
  <c r="B17" i="68"/>
  <c r="C17" i="68"/>
  <c r="D17" i="68" s="1"/>
  <c r="E17" i="68"/>
  <c r="F17" i="68" s="1"/>
  <c r="G17" i="68"/>
  <c r="H17" i="68"/>
  <c r="O17" i="68" s="1"/>
  <c r="B18" i="68"/>
  <c r="C18" i="68"/>
  <c r="D18" i="68" s="1"/>
  <c r="E18" i="68"/>
  <c r="F18" i="68" s="1"/>
  <c r="G18" i="68"/>
  <c r="H18" i="68"/>
  <c r="H4" i="68"/>
  <c r="S2" i="68"/>
  <c r="T4" i="68" l="1"/>
  <c r="P242" i="68"/>
  <c r="R242" i="68"/>
  <c r="S242" i="68"/>
  <c r="T242" i="68"/>
  <c r="T238" i="68"/>
  <c r="R239" i="68"/>
  <c r="P239" i="68"/>
  <c r="R238" i="68"/>
  <c r="V232" i="68"/>
  <c r="S232" i="68"/>
  <c r="V231" i="68"/>
  <c r="P232" i="68"/>
  <c r="R231" i="68"/>
  <c r="M239" i="68"/>
  <c r="V229" i="68"/>
  <c r="M231" i="68"/>
  <c r="T229" i="68"/>
  <c r="S229" i="68"/>
  <c r="P235" i="68"/>
  <c r="R229" i="68"/>
  <c r="T240" i="68"/>
  <c r="V239" i="68"/>
  <c r="M211" i="68"/>
  <c r="T241" i="68"/>
  <c r="O240" i="68"/>
  <c r="R241" i="68"/>
  <c r="M235" i="68"/>
  <c r="O232" i="68"/>
  <c r="V235" i="68"/>
  <c r="S233" i="68"/>
  <c r="S235" i="68"/>
  <c r="P233" i="68"/>
  <c r="M233" i="68"/>
  <c r="T232" i="68"/>
  <c r="M229" i="68"/>
  <c r="V233" i="68"/>
  <c r="O231" i="68"/>
  <c r="I192" i="68"/>
  <c r="N192" i="68" s="1"/>
  <c r="M242" i="68"/>
  <c r="R233" i="68"/>
  <c r="V237" i="68"/>
  <c r="P238" i="68"/>
  <c r="T237" i="68"/>
  <c r="P237" i="68"/>
  <c r="O237" i="68"/>
  <c r="T235" i="68"/>
  <c r="O242" i="68"/>
  <c r="M237" i="68"/>
  <c r="P231" i="68"/>
  <c r="I237" i="68"/>
  <c r="N237" i="68" s="1"/>
  <c r="T234" i="68"/>
  <c r="P241" i="68"/>
  <c r="I239" i="68"/>
  <c r="N239" i="68" s="1"/>
  <c r="V234" i="68"/>
  <c r="M241" i="68"/>
  <c r="I241" i="68"/>
  <c r="N241" i="68" s="1"/>
  <c r="T239" i="68"/>
  <c r="S237" i="68"/>
  <c r="R234" i="68"/>
  <c r="S239" i="68"/>
  <c r="O234" i="68"/>
  <c r="T233" i="68"/>
  <c r="M232" i="68"/>
  <c r="T231" i="68"/>
  <c r="P229" i="68"/>
  <c r="V241" i="68"/>
  <c r="S231" i="68"/>
  <c r="O229" i="68"/>
  <c r="S241" i="68"/>
  <c r="T236" i="68"/>
  <c r="I242" i="68"/>
  <c r="S240" i="68"/>
  <c r="M236" i="68"/>
  <c r="I234" i="68"/>
  <c r="N234" i="68" s="1"/>
  <c r="R240" i="68"/>
  <c r="O238" i="68"/>
  <c r="I235" i="68"/>
  <c r="N235" i="68" s="1"/>
  <c r="R232" i="68"/>
  <c r="P240" i="68"/>
  <c r="M238" i="68"/>
  <c r="V236" i="68"/>
  <c r="I236" i="68"/>
  <c r="N236" i="68" s="1"/>
  <c r="S234" i="68"/>
  <c r="M240" i="68"/>
  <c r="V238" i="68"/>
  <c r="I238" i="68"/>
  <c r="N238" i="68" s="1"/>
  <c r="S236" i="68"/>
  <c r="R235" i="68"/>
  <c r="P234" i="68"/>
  <c r="O233" i="68"/>
  <c r="R236" i="68"/>
  <c r="V240" i="68"/>
  <c r="P236" i="68"/>
  <c r="T203" i="68"/>
  <c r="T210" i="68"/>
  <c r="P210" i="68"/>
  <c r="S221" i="68"/>
  <c r="M189" i="68"/>
  <c r="R197" i="68"/>
  <c r="T212" i="68"/>
  <c r="M210" i="68"/>
  <c r="R221" i="68"/>
  <c r="V228" i="68"/>
  <c r="S223" i="68"/>
  <c r="S228" i="68"/>
  <c r="V227" i="68"/>
  <c r="O224" i="68"/>
  <c r="R223" i="68"/>
  <c r="P220" i="68"/>
  <c r="T216" i="68"/>
  <c r="O228" i="68"/>
  <c r="S227" i="68"/>
  <c r="P223" i="68"/>
  <c r="O220" i="68"/>
  <c r="S219" i="68"/>
  <c r="S216" i="68"/>
  <c r="R227" i="68"/>
  <c r="O223" i="68"/>
  <c r="M220" i="68"/>
  <c r="R219" i="68"/>
  <c r="R216" i="68"/>
  <c r="P227" i="68"/>
  <c r="M223" i="68"/>
  <c r="P219" i="68"/>
  <c r="P216" i="68"/>
  <c r="O227" i="68"/>
  <c r="M227" i="68"/>
  <c r="V226" i="68"/>
  <c r="S203" i="68"/>
  <c r="R228" i="68"/>
  <c r="S226" i="68"/>
  <c r="P221" i="68"/>
  <c r="T211" i="68"/>
  <c r="R203" i="68"/>
  <c r="P228" i="68"/>
  <c r="R226" i="68"/>
  <c r="S222" i="68"/>
  <c r="O221" i="68"/>
  <c r="O219" i="68"/>
  <c r="S218" i="68"/>
  <c r="O216" i="68"/>
  <c r="S213" i="68"/>
  <c r="R212" i="68"/>
  <c r="S211" i="68"/>
  <c r="M203" i="68"/>
  <c r="P226" i="68"/>
  <c r="V224" i="68"/>
  <c r="R222" i="68"/>
  <c r="M221" i="68"/>
  <c r="S220" i="68"/>
  <c r="M219" i="68"/>
  <c r="R218" i="68"/>
  <c r="M216" i="68"/>
  <c r="R211" i="68"/>
  <c r="I203" i="68"/>
  <c r="M228" i="68"/>
  <c r="O226" i="68"/>
  <c r="S224" i="68"/>
  <c r="P222" i="68"/>
  <c r="R220" i="68"/>
  <c r="P218" i="68"/>
  <c r="P211" i="68"/>
  <c r="R208" i="68"/>
  <c r="M226" i="68"/>
  <c r="R224" i="68"/>
  <c r="O222" i="68"/>
  <c r="O218" i="68"/>
  <c r="O211" i="68"/>
  <c r="P208" i="68"/>
  <c r="P224" i="68"/>
  <c r="M222" i="68"/>
  <c r="V221" i="68"/>
  <c r="M218" i="68"/>
  <c r="V225" i="68"/>
  <c r="S225" i="68"/>
  <c r="R225" i="68"/>
  <c r="M224" i="68"/>
  <c r="P225" i="68"/>
  <c r="O225" i="68"/>
  <c r="M225" i="68"/>
  <c r="N223" i="68"/>
  <c r="V223" i="68"/>
  <c r="N219" i="68"/>
  <c r="V219" i="68"/>
  <c r="N216" i="68"/>
  <c r="V216" i="68"/>
  <c r="N222" i="68"/>
  <c r="V222" i="68"/>
  <c r="N220" i="68"/>
  <c r="V220" i="68"/>
  <c r="N218" i="68"/>
  <c r="V218" i="68"/>
  <c r="T228" i="68"/>
  <c r="T227" i="68"/>
  <c r="T226" i="68"/>
  <c r="T225" i="68"/>
  <c r="T224" i="68"/>
  <c r="T223" i="68"/>
  <c r="T222" i="68"/>
  <c r="T221" i="68"/>
  <c r="T220" i="68"/>
  <c r="T219" i="68"/>
  <c r="T218" i="68"/>
  <c r="T213" i="68"/>
  <c r="I212" i="68"/>
  <c r="N212" i="68" s="1"/>
  <c r="O210" i="68"/>
  <c r="R129" i="68"/>
  <c r="O182" i="68"/>
  <c r="R198" i="68"/>
  <c r="S212" i="68"/>
  <c r="T205" i="68"/>
  <c r="P212" i="68"/>
  <c r="S194" i="68"/>
  <c r="O212" i="68"/>
  <c r="S210" i="68"/>
  <c r="P203" i="68"/>
  <c r="M195" i="68"/>
  <c r="P194" i="68"/>
  <c r="R210" i="68"/>
  <c r="O208" i="68"/>
  <c r="I205" i="68"/>
  <c r="N205" i="68" s="1"/>
  <c r="S215" i="68"/>
  <c r="S214" i="68"/>
  <c r="M208" i="68"/>
  <c r="S207" i="68"/>
  <c r="I200" i="68"/>
  <c r="N200" i="68" s="1"/>
  <c r="R215" i="68"/>
  <c r="I208" i="68"/>
  <c r="V208" i="68" s="1"/>
  <c r="R207" i="68"/>
  <c r="S209" i="68"/>
  <c r="S187" i="68"/>
  <c r="S182" i="68"/>
  <c r="I213" i="68"/>
  <c r="N213" i="68" s="1"/>
  <c r="P209" i="68"/>
  <c r="T208" i="68"/>
  <c r="P172" i="68"/>
  <c r="P187" i="68"/>
  <c r="P182" i="68"/>
  <c r="O196" i="68"/>
  <c r="O209" i="68"/>
  <c r="N211" i="68"/>
  <c r="V211" i="68"/>
  <c r="V210" i="68"/>
  <c r="N210" i="68"/>
  <c r="P215" i="68"/>
  <c r="R214" i="68"/>
  <c r="P207" i="68"/>
  <c r="R206" i="68"/>
  <c r="O215" i="68"/>
  <c r="P214" i="68"/>
  <c r="R213" i="68"/>
  <c r="M209" i="68"/>
  <c r="O207" i="68"/>
  <c r="P206" i="68"/>
  <c r="R205" i="68"/>
  <c r="S206" i="68"/>
  <c r="S205" i="68"/>
  <c r="O214" i="68"/>
  <c r="P213" i="68"/>
  <c r="O206" i="68"/>
  <c r="P205" i="68"/>
  <c r="M215" i="68"/>
  <c r="O213" i="68"/>
  <c r="T209" i="68"/>
  <c r="I209" i="68"/>
  <c r="N209" i="68" s="1"/>
  <c r="M207" i="68"/>
  <c r="O205" i="68"/>
  <c r="V215" i="68"/>
  <c r="M214" i="68"/>
  <c r="V207" i="68"/>
  <c r="M206" i="68"/>
  <c r="T215" i="68"/>
  <c r="V214" i="68"/>
  <c r="T207" i="68"/>
  <c r="V206" i="68"/>
  <c r="M205" i="68"/>
  <c r="T214" i="68"/>
  <c r="T206" i="68"/>
  <c r="P198" i="68"/>
  <c r="M197" i="68"/>
  <c r="V202" i="68"/>
  <c r="T200" i="68"/>
  <c r="S202" i="68"/>
  <c r="S200" i="68"/>
  <c r="T199" i="68"/>
  <c r="T190" i="68"/>
  <c r="R202" i="68"/>
  <c r="P199" i="68"/>
  <c r="V198" i="68"/>
  <c r="P202" i="68"/>
  <c r="M199" i="68"/>
  <c r="S198" i="68"/>
  <c r="O199" i="68"/>
  <c r="O197" i="68"/>
  <c r="S196" i="68"/>
  <c r="I195" i="68"/>
  <c r="N195" i="68" s="1"/>
  <c r="R194" i="68"/>
  <c r="S193" i="68"/>
  <c r="S192" i="68"/>
  <c r="I190" i="68"/>
  <c r="N190" i="68" s="1"/>
  <c r="T195" i="68"/>
  <c r="S190" i="68"/>
  <c r="T189" i="68"/>
  <c r="S188" i="68"/>
  <c r="R187" i="68"/>
  <c r="I199" i="68"/>
  <c r="N199" i="68" s="1"/>
  <c r="S195" i="68"/>
  <c r="R190" i="68"/>
  <c r="R195" i="68"/>
  <c r="P190" i="68"/>
  <c r="S199" i="68"/>
  <c r="P195" i="68"/>
  <c r="O190" i="68"/>
  <c r="P183" i="68"/>
  <c r="M198" i="68"/>
  <c r="S197" i="68"/>
  <c r="V194" i="68"/>
  <c r="N194" i="68"/>
  <c r="S201" i="68"/>
  <c r="R201" i="68"/>
  <c r="R193" i="68"/>
  <c r="O202" i="68"/>
  <c r="P201" i="68"/>
  <c r="R200" i="68"/>
  <c r="T198" i="68"/>
  <c r="I198" i="68"/>
  <c r="N198" i="68" s="1"/>
  <c r="M196" i="68"/>
  <c r="O194" i="68"/>
  <c r="P193" i="68"/>
  <c r="R192" i="68"/>
  <c r="O201" i="68"/>
  <c r="P200" i="68"/>
  <c r="T197" i="68"/>
  <c r="I197" i="68"/>
  <c r="N197" i="68" s="1"/>
  <c r="O193" i="68"/>
  <c r="P192" i="68"/>
  <c r="M202" i="68"/>
  <c r="O200" i="68"/>
  <c r="T196" i="68"/>
  <c r="I196" i="68"/>
  <c r="N196" i="68" s="1"/>
  <c r="M194" i="68"/>
  <c r="O192" i="68"/>
  <c r="M201" i="68"/>
  <c r="M193" i="68"/>
  <c r="T202" i="68"/>
  <c r="V201" i="68"/>
  <c r="M200" i="68"/>
  <c r="R196" i="68"/>
  <c r="T194" i="68"/>
  <c r="V193" i="68"/>
  <c r="M192" i="68"/>
  <c r="T201" i="68"/>
  <c r="T193" i="68"/>
  <c r="S164" i="68"/>
  <c r="T187" i="68"/>
  <c r="M182" i="68"/>
  <c r="R164" i="68"/>
  <c r="T179" i="68"/>
  <c r="S177" i="68"/>
  <c r="M155" i="68"/>
  <c r="R170" i="68"/>
  <c r="S169" i="68"/>
  <c r="M171" i="68"/>
  <c r="O170" i="68"/>
  <c r="P169" i="68"/>
  <c r="I168" i="68"/>
  <c r="N168" i="68" s="1"/>
  <c r="S183" i="68"/>
  <c r="I157" i="68"/>
  <c r="N157" i="68" s="1"/>
  <c r="M172" i="68"/>
  <c r="I189" i="68"/>
  <c r="N189" i="68" s="1"/>
  <c r="O183" i="68"/>
  <c r="V179" i="68"/>
  <c r="R134" i="68"/>
  <c r="S189" i="68"/>
  <c r="I187" i="68"/>
  <c r="N187" i="68" s="1"/>
  <c r="S186" i="68"/>
  <c r="T185" i="68"/>
  <c r="M183" i="68"/>
  <c r="S181" i="68"/>
  <c r="T174" i="68"/>
  <c r="R189" i="68"/>
  <c r="S185" i="68"/>
  <c r="I183" i="68"/>
  <c r="T182" i="68"/>
  <c r="I182" i="68"/>
  <c r="N182" i="68" s="1"/>
  <c r="R181" i="68"/>
  <c r="M174" i="68"/>
  <c r="M173" i="68"/>
  <c r="V172" i="68"/>
  <c r="T166" i="68"/>
  <c r="P189" i="68"/>
  <c r="M185" i="68"/>
  <c r="S184" i="68"/>
  <c r="P181" i="68"/>
  <c r="I174" i="68"/>
  <c r="N174" i="68" s="1"/>
  <c r="I173" i="68"/>
  <c r="N173" i="68" s="1"/>
  <c r="S172" i="68"/>
  <c r="I166" i="68"/>
  <c r="N166" i="68" s="1"/>
  <c r="T164" i="68"/>
  <c r="I185" i="68"/>
  <c r="N185" i="68" s="1"/>
  <c r="M184" i="68"/>
  <c r="T183" i="68"/>
  <c r="O181" i="68"/>
  <c r="S180" i="68"/>
  <c r="S179" i="68"/>
  <c r="R172" i="68"/>
  <c r="M181" i="68"/>
  <c r="R179" i="68"/>
  <c r="V181" i="68"/>
  <c r="N181" i="68"/>
  <c r="R188" i="68"/>
  <c r="T186" i="68"/>
  <c r="I186" i="68"/>
  <c r="N186" i="68" s="1"/>
  <c r="R180" i="68"/>
  <c r="T177" i="68"/>
  <c r="I177" i="68"/>
  <c r="P188" i="68"/>
  <c r="P180" i="68"/>
  <c r="O188" i="68"/>
  <c r="R186" i="68"/>
  <c r="T184" i="68"/>
  <c r="I184" i="68"/>
  <c r="O180" i="68"/>
  <c r="P179" i="68"/>
  <c r="R177" i="68"/>
  <c r="O187" i="68"/>
  <c r="P186" i="68"/>
  <c r="R185" i="68"/>
  <c r="O179" i="68"/>
  <c r="P177" i="68"/>
  <c r="M188" i="68"/>
  <c r="O186" i="68"/>
  <c r="P185" i="68"/>
  <c r="R184" i="68"/>
  <c r="M180" i="68"/>
  <c r="O177" i="68"/>
  <c r="V188" i="68"/>
  <c r="M187" i="68"/>
  <c r="P184" i="68"/>
  <c r="T181" i="68"/>
  <c r="V180" i="68"/>
  <c r="M179" i="68"/>
  <c r="T188" i="68"/>
  <c r="T180" i="68"/>
  <c r="V173" i="68"/>
  <c r="O164" i="68"/>
  <c r="T173" i="68"/>
  <c r="I164" i="68"/>
  <c r="N164" i="68" s="1"/>
  <c r="S173" i="68"/>
  <c r="O173" i="68"/>
  <c r="T176" i="68"/>
  <c r="V176" i="68"/>
  <c r="S176" i="68"/>
  <c r="T168" i="68"/>
  <c r="R176" i="68"/>
  <c r="R173" i="68"/>
  <c r="S168" i="68"/>
  <c r="S157" i="68"/>
  <c r="P176" i="68"/>
  <c r="O172" i="68"/>
  <c r="R168" i="68"/>
  <c r="P164" i="68"/>
  <c r="R157" i="68"/>
  <c r="O176" i="68"/>
  <c r="S171" i="68"/>
  <c r="P168" i="68"/>
  <c r="I163" i="68"/>
  <c r="N163" i="68" s="1"/>
  <c r="O157" i="68"/>
  <c r="M176" i="68"/>
  <c r="S174" i="68"/>
  <c r="R171" i="68"/>
  <c r="O168" i="68"/>
  <c r="S166" i="68"/>
  <c r="S148" i="68"/>
  <c r="R138" i="68"/>
  <c r="M159" i="68"/>
  <c r="M157" i="68"/>
  <c r="P171" i="68"/>
  <c r="S170" i="68"/>
  <c r="M166" i="68"/>
  <c r="R175" i="68"/>
  <c r="O169" i="68"/>
  <c r="R167" i="68"/>
  <c r="P175" i="68"/>
  <c r="R174" i="68"/>
  <c r="T172" i="68"/>
  <c r="V171" i="68"/>
  <c r="M170" i="68"/>
  <c r="P167" i="68"/>
  <c r="R166" i="68"/>
  <c r="O175" i="68"/>
  <c r="P174" i="68"/>
  <c r="T171" i="68"/>
  <c r="I171" i="68"/>
  <c r="N171" i="68" s="1"/>
  <c r="V170" i="68"/>
  <c r="M169" i="68"/>
  <c r="O167" i="68"/>
  <c r="P166" i="68"/>
  <c r="O174" i="68"/>
  <c r="T170" i="68"/>
  <c r="I170" i="68"/>
  <c r="N170" i="68" s="1"/>
  <c r="O166" i="68"/>
  <c r="S175" i="68"/>
  <c r="M175" i="68"/>
  <c r="T169" i="68"/>
  <c r="I169" i="68"/>
  <c r="N169" i="68" s="1"/>
  <c r="M167" i="68"/>
  <c r="S167" i="68"/>
  <c r="V175" i="68"/>
  <c r="V167" i="68"/>
  <c r="T175" i="68"/>
  <c r="T167" i="68"/>
  <c r="P134" i="68"/>
  <c r="S163" i="68"/>
  <c r="S161" i="68"/>
  <c r="S150" i="68"/>
  <c r="V140" i="68"/>
  <c r="P163" i="68"/>
  <c r="S162" i="68"/>
  <c r="O161" i="68"/>
  <c r="R150" i="68"/>
  <c r="I161" i="68"/>
  <c r="N161" i="68" s="1"/>
  <c r="S160" i="68"/>
  <c r="T157" i="68"/>
  <c r="R153" i="68"/>
  <c r="S151" i="68"/>
  <c r="M137" i="68"/>
  <c r="P150" i="68"/>
  <c r="R160" i="68"/>
  <c r="T159" i="68"/>
  <c r="O151" i="68"/>
  <c r="P112" i="68"/>
  <c r="I137" i="68"/>
  <c r="N137" i="68" s="1"/>
  <c r="P160" i="68"/>
  <c r="S159" i="68"/>
  <c r="R155" i="68"/>
  <c r="S142" i="68"/>
  <c r="R163" i="68"/>
  <c r="M161" i="68"/>
  <c r="I155" i="68"/>
  <c r="V155" i="68" s="1"/>
  <c r="P153" i="68"/>
  <c r="I134" i="68"/>
  <c r="N134" i="68" s="1"/>
  <c r="S156" i="68"/>
  <c r="O153" i="68"/>
  <c r="T147" i="68"/>
  <c r="O163" i="68"/>
  <c r="P156" i="68"/>
  <c r="T155" i="68"/>
  <c r="M153" i="68"/>
  <c r="S147" i="68"/>
  <c r="S144" i="68"/>
  <c r="M163" i="68"/>
  <c r="T161" i="68"/>
  <c r="S155" i="68"/>
  <c r="T151" i="68"/>
  <c r="O125" i="68"/>
  <c r="R147" i="68"/>
  <c r="V153" i="68"/>
  <c r="M147" i="68"/>
  <c r="R161" i="68"/>
  <c r="R159" i="68"/>
  <c r="P155" i="68"/>
  <c r="T153" i="68"/>
  <c r="R151" i="68"/>
  <c r="I147" i="68"/>
  <c r="N147" i="68" s="1"/>
  <c r="S146" i="68"/>
  <c r="P161" i="68"/>
  <c r="O159" i="68"/>
  <c r="S158" i="68"/>
  <c r="S153" i="68"/>
  <c r="P151" i="68"/>
  <c r="R162" i="68"/>
  <c r="T160" i="68"/>
  <c r="I160" i="68"/>
  <c r="N160" i="68" s="1"/>
  <c r="M158" i="68"/>
  <c r="O156" i="68"/>
  <c r="R154" i="68"/>
  <c r="I151" i="68"/>
  <c r="P162" i="68"/>
  <c r="I159" i="68"/>
  <c r="N159" i="68" s="1"/>
  <c r="P154" i="68"/>
  <c r="O162" i="68"/>
  <c r="T158" i="68"/>
  <c r="I158" i="68"/>
  <c r="N158" i="68" s="1"/>
  <c r="M156" i="68"/>
  <c r="O154" i="68"/>
  <c r="M162" i="68"/>
  <c r="O160" i="68"/>
  <c r="R158" i="68"/>
  <c r="T156" i="68"/>
  <c r="I156" i="68"/>
  <c r="M154" i="68"/>
  <c r="S154" i="68"/>
  <c r="V162" i="68"/>
  <c r="P158" i="68"/>
  <c r="V154" i="68"/>
  <c r="T162" i="68"/>
  <c r="T154" i="68"/>
  <c r="P130" i="68"/>
  <c r="T140" i="68"/>
  <c r="S140" i="68"/>
  <c r="P104" i="68"/>
  <c r="I135" i="68"/>
  <c r="N135" i="68" s="1"/>
  <c r="T134" i="68"/>
  <c r="S132" i="68"/>
  <c r="R125" i="68"/>
  <c r="T148" i="68"/>
  <c r="P140" i="68"/>
  <c r="S138" i="68"/>
  <c r="P64" i="68"/>
  <c r="T109" i="68"/>
  <c r="M125" i="68"/>
  <c r="I148" i="68"/>
  <c r="N148" i="68" s="1"/>
  <c r="P143" i="68"/>
  <c r="M138" i="68"/>
  <c r="P109" i="68"/>
  <c r="M129" i="68"/>
  <c r="M146" i="68"/>
  <c r="T145" i="68"/>
  <c r="R144" i="68"/>
  <c r="M143" i="68"/>
  <c r="R142" i="68"/>
  <c r="R140" i="68"/>
  <c r="S145" i="68"/>
  <c r="P144" i="68"/>
  <c r="O145" i="68"/>
  <c r="O144" i="68"/>
  <c r="O140" i="68"/>
  <c r="M140" i="68"/>
  <c r="M145" i="68"/>
  <c r="M144" i="68"/>
  <c r="T130" i="68"/>
  <c r="T127" i="68"/>
  <c r="V144" i="68"/>
  <c r="S143" i="68"/>
  <c r="T131" i="68"/>
  <c r="S130" i="68"/>
  <c r="S129" i="68"/>
  <c r="I145" i="68"/>
  <c r="T144" i="68"/>
  <c r="R143" i="68"/>
  <c r="V143" i="68"/>
  <c r="N143" i="68"/>
  <c r="S149" i="68"/>
  <c r="R149" i="68"/>
  <c r="O143" i="68"/>
  <c r="P142" i="68"/>
  <c r="R141" i="68"/>
  <c r="T138" i="68"/>
  <c r="I138" i="68"/>
  <c r="O150" i="68"/>
  <c r="P149" i="68"/>
  <c r="R148" i="68"/>
  <c r="T146" i="68"/>
  <c r="I146" i="68"/>
  <c r="N146" i="68" s="1"/>
  <c r="O142" i="68"/>
  <c r="P141" i="68"/>
  <c r="O149" i="68"/>
  <c r="P148" i="68"/>
  <c r="O141" i="68"/>
  <c r="M150" i="68"/>
  <c r="O148" i="68"/>
  <c r="P147" i="68"/>
  <c r="R146" i="68"/>
  <c r="M142" i="68"/>
  <c r="P138" i="68"/>
  <c r="V150" i="68"/>
  <c r="M149" i="68"/>
  <c r="P146" i="68"/>
  <c r="R145" i="68"/>
  <c r="T143" i="68"/>
  <c r="V142" i="68"/>
  <c r="M141" i="68"/>
  <c r="N140" i="68"/>
  <c r="T150" i="68"/>
  <c r="V149" i="68"/>
  <c r="M148" i="68"/>
  <c r="T142" i="68"/>
  <c r="V141" i="68"/>
  <c r="S141" i="68"/>
  <c r="T149" i="68"/>
  <c r="T141" i="68"/>
  <c r="O130" i="68"/>
  <c r="T125" i="68"/>
  <c r="T137" i="68"/>
  <c r="I130" i="68"/>
  <c r="N130" i="68" s="1"/>
  <c r="S125" i="68"/>
  <c r="S137" i="68"/>
  <c r="T135" i="68"/>
  <c r="O137" i="68"/>
  <c r="S135" i="68"/>
  <c r="P125" i="68"/>
  <c r="T121" i="68"/>
  <c r="M133" i="68"/>
  <c r="R130" i="68"/>
  <c r="N125" i="68"/>
  <c r="V125" i="68"/>
  <c r="I122" i="68"/>
  <c r="N122" i="68" s="1"/>
  <c r="I121" i="68"/>
  <c r="N121" i="68" s="1"/>
  <c r="R137" i="68"/>
  <c r="O134" i="68"/>
  <c r="I131" i="68"/>
  <c r="N131" i="68" s="1"/>
  <c r="P129" i="68"/>
  <c r="I127" i="68"/>
  <c r="N127" i="68" s="1"/>
  <c r="S133" i="68"/>
  <c r="R133" i="68"/>
  <c r="M124" i="68"/>
  <c r="I114" i="68"/>
  <c r="N114" i="68" s="1"/>
  <c r="S136" i="68"/>
  <c r="P133" i="68"/>
  <c r="P101" i="68"/>
  <c r="I112" i="68"/>
  <c r="N112" i="68" s="1"/>
  <c r="S134" i="68"/>
  <c r="M132" i="68"/>
  <c r="S131" i="68"/>
  <c r="R75" i="68"/>
  <c r="O131" i="68"/>
  <c r="V129" i="68"/>
  <c r="N129" i="68"/>
  <c r="S128" i="68"/>
  <c r="P136" i="68"/>
  <c r="R135" i="68"/>
  <c r="T133" i="68"/>
  <c r="I133" i="68"/>
  <c r="M131" i="68"/>
  <c r="O129" i="68"/>
  <c r="P128" i="68"/>
  <c r="R127" i="68"/>
  <c r="R136" i="68"/>
  <c r="O136" i="68"/>
  <c r="P135" i="68"/>
  <c r="T132" i="68"/>
  <c r="I132" i="68"/>
  <c r="N132" i="68" s="1"/>
  <c r="O128" i="68"/>
  <c r="P127" i="68"/>
  <c r="O135" i="68"/>
  <c r="O127" i="68"/>
  <c r="R128" i="68"/>
  <c r="M136" i="68"/>
  <c r="R132" i="68"/>
  <c r="M128" i="68"/>
  <c r="V136" i="68"/>
  <c r="M135" i="68"/>
  <c r="P132" i="68"/>
  <c r="R131" i="68"/>
  <c r="T129" i="68"/>
  <c r="V128" i="68"/>
  <c r="M127" i="68"/>
  <c r="T136" i="68"/>
  <c r="T128" i="68"/>
  <c r="O96" i="68"/>
  <c r="T122" i="68"/>
  <c r="T117" i="68"/>
  <c r="T101" i="68"/>
  <c r="T99" i="68"/>
  <c r="S122" i="68"/>
  <c r="V121" i="68"/>
  <c r="S117" i="68"/>
  <c r="S115" i="68"/>
  <c r="T112" i="68"/>
  <c r="T103" i="68"/>
  <c r="V120" i="68"/>
  <c r="R117" i="68"/>
  <c r="R103" i="68"/>
  <c r="S120" i="68"/>
  <c r="P117" i="68"/>
  <c r="M94" i="68"/>
  <c r="I103" i="68"/>
  <c r="N103" i="68" s="1"/>
  <c r="R120" i="68"/>
  <c r="I117" i="68"/>
  <c r="N117" i="68" s="1"/>
  <c r="S121" i="68"/>
  <c r="P120" i="68"/>
  <c r="M95" i="68"/>
  <c r="V124" i="68"/>
  <c r="R121" i="68"/>
  <c r="M120" i="68"/>
  <c r="T119" i="68"/>
  <c r="O117" i="68"/>
  <c r="S112" i="68"/>
  <c r="S124" i="68"/>
  <c r="P121" i="68"/>
  <c r="S119" i="68"/>
  <c r="V116" i="68"/>
  <c r="R112" i="68"/>
  <c r="R124" i="68"/>
  <c r="O121" i="68"/>
  <c r="R119" i="68"/>
  <c r="S118" i="68"/>
  <c r="S116" i="68"/>
  <c r="P124" i="68"/>
  <c r="M119" i="68"/>
  <c r="O118" i="68"/>
  <c r="R116" i="68"/>
  <c r="T114" i="68"/>
  <c r="O112" i="68"/>
  <c r="P82" i="68"/>
  <c r="M92" i="68"/>
  <c r="O124" i="68"/>
  <c r="S123" i="68"/>
  <c r="P116" i="68"/>
  <c r="S114" i="68"/>
  <c r="R115" i="68"/>
  <c r="P123" i="68"/>
  <c r="R122" i="68"/>
  <c r="T120" i="68"/>
  <c r="I120" i="68"/>
  <c r="N120" i="68" s="1"/>
  <c r="M118" i="68"/>
  <c r="O116" i="68"/>
  <c r="P115" i="68"/>
  <c r="R114" i="68"/>
  <c r="O123" i="68"/>
  <c r="P122" i="68"/>
  <c r="I119" i="68"/>
  <c r="N119" i="68" s="1"/>
  <c r="V118" i="68"/>
  <c r="O115" i="68"/>
  <c r="P114" i="68"/>
  <c r="R123" i="68"/>
  <c r="O122" i="68"/>
  <c r="T118" i="68"/>
  <c r="I118" i="68"/>
  <c r="N118" i="68" s="1"/>
  <c r="M116" i="68"/>
  <c r="O114" i="68"/>
  <c r="M123" i="68"/>
  <c r="M115" i="68"/>
  <c r="T124" i="68"/>
  <c r="V123" i="68"/>
  <c r="M122" i="68"/>
  <c r="P119" i="68"/>
  <c r="R118" i="68"/>
  <c r="T116" i="68"/>
  <c r="V115" i="68"/>
  <c r="M114" i="68"/>
  <c r="T123" i="68"/>
  <c r="T115" i="68"/>
  <c r="T107" i="68"/>
  <c r="S99" i="68"/>
  <c r="S107" i="68"/>
  <c r="R99" i="68"/>
  <c r="T96" i="68"/>
  <c r="T88" i="68"/>
  <c r="R107" i="68"/>
  <c r="P99" i="68"/>
  <c r="P96" i="68"/>
  <c r="S94" i="68"/>
  <c r="S88" i="68"/>
  <c r="P107" i="68"/>
  <c r="O99" i="68"/>
  <c r="R88" i="68"/>
  <c r="S111" i="68"/>
  <c r="O107" i="68"/>
  <c r="M99" i="68"/>
  <c r="P88" i="68"/>
  <c r="O88" i="68"/>
  <c r="I107" i="68"/>
  <c r="R111" i="68"/>
  <c r="S110" i="68"/>
  <c r="I109" i="68"/>
  <c r="N109" i="68" s="1"/>
  <c r="S108" i="68"/>
  <c r="S106" i="68"/>
  <c r="O101" i="68"/>
  <c r="I111" i="68"/>
  <c r="N111" i="68" s="1"/>
  <c r="O108" i="68"/>
  <c r="R106" i="68"/>
  <c r="M101" i="68"/>
  <c r="S90" i="68"/>
  <c r="S109" i="68"/>
  <c r="M108" i="68"/>
  <c r="P106" i="68"/>
  <c r="S105" i="68"/>
  <c r="T104" i="68"/>
  <c r="S91" i="68"/>
  <c r="R90" i="68"/>
  <c r="R109" i="68"/>
  <c r="O106" i="68"/>
  <c r="O105" i="68"/>
  <c r="S104" i="68"/>
  <c r="I101" i="68"/>
  <c r="V101" i="68" s="1"/>
  <c r="S98" i="68"/>
  <c r="R96" i="68"/>
  <c r="O109" i="68"/>
  <c r="I104" i="68"/>
  <c r="N104" i="68" s="1"/>
  <c r="S103" i="68"/>
  <c r="S101" i="68"/>
  <c r="S39" i="68"/>
  <c r="R98" i="68"/>
  <c r="T111" i="68"/>
  <c r="N99" i="68"/>
  <c r="V99" i="68"/>
  <c r="N106" i="68"/>
  <c r="V106" i="68"/>
  <c r="P111" i="68"/>
  <c r="R110" i="68"/>
  <c r="T108" i="68"/>
  <c r="I108" i="68"/>
  <c r="N108" i="68" s="1"/>
  <c r="M106" i="68"/>
  <c r="O104" i="68"/>
  <c r="P103" i="68"/>
  <c r="R102" i="68"/>
  <c r="O111" i="68"/>
  <c r="P110" i="68"/>
  <c r="M105" i="68"/>
  <c r="O103" i="68"/>
  <c r="P102" i="68"/>
  <c r="O110" i="68"/>
  <c r="R108" i="68"/>
  <c r="T106" i="68"/>
  <c r="M104" i="68"/>
  <c r="O102" i="68"/>
  <c r="T105" i="68"/>
  <c r="I105" i="68"/>
  <c r="N105" i="68" s="1"/>
  <c r="M110" i="68"/>
  <c r="M102" i="68"/>
  <c r="V110" i="68"/>
  <c r="R105" i="68"/>
  <c r="V102" i="68"/>
  <c r="S102" i="68"/>
  <c r="T110" i="68"/>
  <c r="T102" i="68"/>
  <c r="R91" i="68"/>
  <c r="S96" i="68"/>
  <c r="M91" i="68"/>
  <c r="T93" i="68"/>
  <c r="T67" i="68"/>
  <c r="S93" i="68"/>
  <c r="M67" i="68"/>
  <c r="O93" i="68"/>
  <c r="T92" i="68"/>
  <c r="I67" i="68"/>
  <c r="N67" i="68" s="1"/>
  <c r="S82" i="68"/>
  <c r="I93" i="68"/>
  <c r="V93" i="68" s="1"/>
  <c r="O92" i="68"/>
  <c r="T91" i="68"/>
  <c r="P56" i="68"/>
  <c r="T55" i="68"/>
  <c r="I92" i="68"/>
  <c r="M86" i="68"/>
  <c r="O56" i="68"/>
  <c r="O55" i="68"/>
  <c r="S71" i="68"/>
  <c r="S65" i="68"/>
  <c r="T83" i="68"/>
  <c r="I96" i="68"/>
  <c r="N96" i="68" s="1"/>
  <c r="S95" i="68"/>
  <c r="S92" i="68"/>
  <c r="P91" i="68"/>
  <c r="I88" i="68"/>
  <c r="V88" i="68" s="1"/>
  <c r="T86" i="68"/>
  <c r="S68" i="68"/>
  <c r="O85" i="68"/>
  <c r="M83" i="68"/>
  <c r="S79" i="68"/>
  <c r="R95" i="68"/>
  <c r="P92" i="68"/>
  <c r="O91" i="68"/>
  <c r="S86" i="68"/>
  <c r="I85" i="68"/>
  <c r="N85" i="68" s="1"/>
  <c r="I83" i="68"/>
  <c r="N83" i="68" s="1"/>
  <c r="R86" i="68"/>
  <c r="P86" i="68"/>
  <c r="O82" i="68"/>
  <c r="I81" i="68"/>
  <c r="N81" i="68" s="1"/>
  <c r="V91" i="68"/>
  <c r="O86" i="68"/>
  <c r="N86" i="68"/>
  <c r="V86" i="68"/>
  <c r="P98" i="68"/>
  <c r="R97" i="68"/>
  <c r="T95" i="68"/>
  <c r="I95" i="68"/>
  <c r="N95" i="68" s="1"/>
  <c r="M93" i="68"/>
  <c r="P90" i="68"/>
  <c r="R89" i="68"/>
  <c r="O98" i="68"/>
  <c r="P97" i="68"/>
  <c r="T94" i="68"/>
  <c r="I94" i="68"/>
  <c r="N94" i="68" s="1"/>
  <c r="O90" i="68"/>
  <c r="P89" i="68"/>
  <c r="O97" i="68"/>
  <c r="O89" i="68"/>
  <c r="M98" i="68"/>
  <c r="P95" i="68"/>
  <c r="R94" i="68"/>
  <c r="M90" i="68"/>
  <c r="V98" i="68"/>
  <c r="M97" i="68"/>
  <c r="P94" i="68"/>
  <c r="R93" i="68"/>
  <c r="V90" i="68"/>
  <c r="M89" i="68"/>
  <c r="S89" i="68"/>
  <c r="T98" i="68"/>
  <c r="V97" i="68"/>
  <c r="T90" i="68"/>
  <c r="V89" i="68"/>
  <c r="S97" i="68"/>
  <c r="T97" i="68"/>
  <c r="T89" i="68"/>
  <c r="S80" i="68"/>
  <c r="V77" i="68"/>
  <c r="M85" i="68"/>
  <c r="O80" i="68"/>
  <c r="O79" i="68"/>
  <c r="V78" i="68"/>
  <c r="R77" i="68"/>
  <c r="O75" i="68"/>
  <c r="I73" i="68"/>
  <c r="N73" i="68" s="1"/>
  <c r="S73" i="68"/>
  <c r="T66" i="68"/>
  <c r="R73" i="68"/>
  <c r="T73" i="68"/>
  <c r="T85" i="68"/>
  <c r="P73" i="68"/>
  <c r="S85" i="68"/>
  <c r="T81" i="68"/>
  <c r="T75" i="68"/>
  <c r="O73" i="68"/>
  <c r="R41" i="68"/>
  <c r="R85" i="68"/>
  <c r="M81" i="68"/>
  <c r="S75" i="68"/>
  <c r="R39" i="68"/>
  <c r="T78" i="68"/>
  <c r="P39" i="68"/>
  <c r="S83" i="68"/>
  <c r="S81" i="68"/>
  <c r="S78" i="68"/>
  <c r="I75" i="68"/>
  <c r="V75" i="68" s="1"/>
  <c r="O39" i="68"/>
  <c r="T72" i="68"/>
  <c r="R83" i="68"/>
  <c r="R81" i="68"/>
  <c r="R78" i="68"/>
  <c r="I39" i="68"/>
  <c r="N39" i="68" s="1"/>
  <c r="P59" i="68"/>
  <c r="S72" i="68"/>
  <c r="O83" i="68"/>
  <c r="P81" i="68"/>
  <c r="P78" i="68"/>
  <c r="O59" i="68"/>
  <c r="O78" i="68"/>
  <c r="M78" i="68"/>
  <c r="T39" i="68"/>
  <c r="S67" i="68"/>
  <c r="T65" i="68"/>
  <c r="R64" i="68"/>
  <c r="R80" i="68"/>
  <c r="S77" i="68"/>
  <c r="S84" i="68"/>
  <c r="R84" i="68"/>
  <c r="T82" i="68"/>
  <c r="I82" i="68"/>
  <c r="N82" i="68" s="1"/>
  <c r="M80" i="68"/>
  <c r="P77" i="68"/>
  <c r="R76" i="68"/>
  <c r="S76" i="68"/>
  <c r="P84" i="68"/>
  <c r="M79" i="68"/>
  <c r="O77" i="68"/>
  <c r="P76" i="68"/>
  <c r="O84" i="68"/>
  <c r="R82" i="68"/>
  <c r="T80" i="68"/>
  <c r="I80" i="68"/>
  <c r="N80" i="68" s="1"/>
  <c r="O76" i="68"/>
  <c r="P75" i="68"/>
  <c r="T79" i="68"/>
  <c r="I79" i="68"/>
  <c r="N79" i="68" s="1"/>
  <c r="M77" i="68"/>
  <c r="M84" i="68"/>
  <c r="M76" i="68"/>
  <c r="V84" i="68"/>
  <c r="R79" i="68"/>
  <c r="T77" i="68"/>
  <c r="V76" i="68"/>
  <c r="T84" i="68"/>
  <c r="T76" i="68"/>
  <c r="R52" i="68"/>
  <c r="P51" i="68"/>
  <c r="T69" i="68"/>
  <c r="O52" i="68"/>
  <c r="O51" i="68"/>
  <c r="S69" i="68"/>
  <c r="P65" i="68"/>
  <c r="T62" i="68"/>
  <c r="T64" i="68"/>
  <c r="S62" i="68"/>
  <c r="R60" i="68"/>
  <c r="V52" i="68"/>
  <c r="I65" i="68"/>
  <c r="N65" i="68" s="1"/>
  <c r="I62" i="68"/>
  <c r="N62" i="68" s="1"/>
  <c r="O60" i="68"/>
  <c r="T36" i="68"/>
  <c r="T52" i="68"/>
  <c r="S41" i="68"/>
  <c r="I36" i="68"/>
  <c r="N36" i="68" s="1"/>
  <c r="S52" i="68"/>
  <c r="M59" i="68"/>
  <c r="I56" i="68"/>
  <c r="N56" i="68" s="1"/>
  <c r="P55" i="68"/>
  <c r="P52" i="68"/>
  <c r="R72" i="68"/>
  <c r="R69" i="68"/>
  <c r="S66" i="68"/>
  <c r="O65" i="68"/>
  <c r="O64" i="68"/>
  <c r="P72" i="68"/>
  <c r="O66" i="68"/>
  <c r="O72" i="68"/>
  <c r="I69" i="68"/>
  <c r="N69" i="68" s="1"/>
  <c r="M68" i="68"/>
  <c r="M65" i="68"/>
  <c r="M64" i="68"/>
  <c r="R62" i="68"/>
  <c r="T70" i="68"/>
  <c r="M66" i="68"/>
  <c r="I64" i="68"/>
  <c r="N64" i="68" s="1"/>
  <c r="T56" i="68"/>
  <c r="M72" i="68"/>
  <c r="S70" i="68"/>
  <c r="T60" i="68"/>
  <c r="T59" i="68"/>
  <c r="I57" i="68"/>
  <c r="N57" i="68" s="1"/>
  <c r="S56" i="68"/>
  <c r="V72" i="68"/>
  <c r="P70" i="68"/>
  <c r="I66" i="68"/>
  <c r="S60" i="68"/>
  <c r="I70" i="68"/>
  <c r="N70" i="68" s="1"/>
  <c r="R71" i="68"/>
  <c r="R63" i="68"/>
  <c r="I60" i="68"/>
  <c r="N60" i="68" s="1"/>
  <c r="P71" i="68"/>
  <c r="R70" i="68"/>
  <c r="T68" i="68"/>
  <c r="I68" i="68"/>
  <c r="N68" i="68" s="1"/>
  <c r="P63" i="68"/>
  <c r="O71" i="68"/>
  <c r="O63" i="68"/>
  <c r="O70" i="68"/>
  <c r="P69" i="68"/>
  <c r="R68" i="68"/>
  <c r="O62" i="68"/>
  <c r="P60" i="68"/>
  <c r="M71" i="68"/>
  <c r="O69" i="68"/>
  <c r="P68" i="68"/>
  <c r="R67" i="68"/>
  <c r="M63" i="68"/>
  <c r="S63" i="68"/>
  <c r="V71" i="68"/>
  <c r="M70" i="68"/>
  <c r="P67" i="68"/>
  <c r="R66" i="68"/>
  <c r="V63" i="68"/>
  <c r="M62" i="68"/>
  <c r="T71" i="68"/>
  <c r="T63" i="68"/>
  <c r="M51" i="68"/>
  <c r="V51" i="68"/>
  <c r="M52" i="68"/>
  <c r="S51" i="68"/>
  <c r="V47" i="68"/>
  <c r="S45" i="68"/>
  <c r="R51" i="68"/>
  <c r="T47" i="68"/>
  <c r="R46" i="68"/>
  <c r="M46" i="68"/>
  <c r="I49" i="68"/>
  <c r="N49" i="68" s="1"/>
  <c r="I47" i="68"/>
  <c r="N47" i="68" s="1"/>
  <c r="M55" i="68"/>
  <c r="S54" i="68"/>
  <c r="T53" i="68"/>
  <c r="S47" i="68"/>
  <c r="V59" i="68"/>
  <c r="V55" i="68"/>
  <c r="I55" i="68"/>
  <c r="N55" i="68" s="1"/>
  <c r="M54" i="68"/>
  <c r="S53" i="68"/>
  <c r="R47" i="68"/>
  <c r="V46" i="68"/>
  <c r="O53" i="68"/>
  <c r="P47" i="68"/>
  <c r="T46" i="68"/>
  <c r="S59" i="68"/>
  <c r="S55" i="68"/>
  <c r="O47" i="68"/>
  <c r="S46" i="68"/>
  <c r="R59" i="68"/>
  <c r="T57" i="68"/>
  <c r="V56" i="68"/>
  <c r="I53" i="68"/>
  <c r="N53" i="68" s="1"/>
  <c r="T49" i="68"/>
  <c r="P58" i="68"/>
  <c r="R57" i="68"/>
  <c r="V54" i="68"/>
  <c r="M53" i="68"/>
  <c r="P50" i="68"/>
  <c r="R49" i="68"/>
  <c r="O58" i="68"/>
  <c r="P57" i="68"/>
  <c r="R56" i="68"/>
  <c r="T54" i="68"/>
  <c r="I54" i="68"/>
  <c r="N54" i="68" s="1"/>
  <c r="V53" i="68"/>
  <c r="O50" i="68"/>
  <c r="P49" i="68"/>
  <c r="S57" i="68"/>
  <c r="O57" i="68"/>
  <c r="O49" i="68"/>
  <c r="S50" i="68"/>
  <c r="S49" i="68"/>
  <c r="M58" i="68"/>
  <c r="R54" i="68"/>
  <c r="M50" i="68"/>
  <c r="R58" i="68"/>
  <c r="R50" i="68"/>
  <c r="V58" i="68"/>
  <c r="M57" i="68"/>
  <c r="P54" i="68"/>
  <c r="R53" i="68"/>
  <c r="T51" i="68"/>
  <c r="V50" i="68"/>
  <c r="M49" i="68"/>
  <c r="S58" i="68"/>
  <c r="T58" i="68"/>
  <c r="T50" i="68"/>
  <c r="S40" i="68"/>
  <c r="M41" i="68"/>
  <c r="O40" i="68"/>
  <c r="M40" i="68"/>
  <c r="S34" i="68"/>
  <c r="T42" i="68"/>
  <c r="S42" i="68"/>
  <c r="V38" i="68"/>
  <c r="T31" i="68"/>
  <c r="R42" i="68"/>
  <c r="T38" i="68"/>
  <c r="M13" i="68"/>
  <c r="S31" i="68"/>
  <c r="P46" i="68"/>
  <c r="P42" i="68"/>
  <c r="S38" i="68"/>
  <c r="O46" i="68"/>
  <c r="T44" i="68"/>
  <c r="O42" i="68"/>
  <c r="R38" i="68"/>
  <c r="S44" i="68"/>
  <c r="M42" i="68"/>
  <c r="P38" i="68"/>
  <c r="O29" i="68"/>
  <c r="R44" i="68"/>
  <c r="V43" i="68"/>
  <c r="O38" i="68"/>
  <c r="S37" i="68"/>
  <c r="S36" i="68"/>
  <c r="I44" i="68"/>
  <c r="N44" i="68" s="1"/>
  <c r="S43" i="68"/>
  <c r="V42" i="68"/>
  <c r="M38" i="68"/>
  <c r="R36" i="68"/>
  <c r="R45" i="68"/>
  <c r="T43" i="68"/>
  <c r="I43" i="68"/>
  <c r="N43" i="68" s="1"/>
  <c r="R37" i="68"/>
  <c r="T34" i="68"/>
  <c r="I34" i="68"/>
  <c r="N34" i="68" s="1"/>
  <c r="O45" i="68"/>
  <c r="P44" i="68"/>
  <c r="R43" i="68"/>
  <c r="T41" i="68"/>
  <c r="I41" i="68"/>
  <c r="N41" i="68" s="1"/>
  <c r="O37" i="68"/>
  <c r="P36" i="68"/>
  <c r="R34" i="68"/>
  <c r="P37" i="68"/>
  <c r="O44" i="68"/>
  <c r="P43" i="68"/>
  <c r="T40" i="68"/>
  <c r="I40" i="68"/>
  <c r="N40" i="68" s="1"/>
  <c r="O36" i="68"/>
  <c r="P34" i="68"/>
  <c r="M45" i="68"/>
  <c r="O43" i="68"/>
  <c r="M37" i="68"/>
  <c r="O34" i="68"/>
  <c r="P45" i="68"/>
  <c r="V45" i="68"/>
  <c r="M44" i="68"/>
  <c r="P41" i="68"/>
  <c r="R40" i="68"/>
  <c r="V37" i="68"/>
  <c r="M36" i="68"/>
  <c r="T45" i="68"/>
  <c r="T37" i="68"/>
  <c r="S24" i="68"/>
  <c r="P24" i="68"/>
  <c r="V33" i="68"/>
  <c r="R31" i="68"/>
  <c r="T33" i="68"/>
  <c r="O31" i="68"/>
  <c r="R33" i="68"/>
  <c r="S26" i="68"/>
  <c r="O16" i="68"/>
  <c r="P32" i="68"/>
  <c r="R29" i="68"/>
  <c r="V26" i="68"/>
  <c r="P29" i="68"/>
  <c r="P33" i="68"/>
  <c r="O32" i="68"/>
  <c r="V29" i="68"/>
  <c r="T28" i="68"/>
  <c r="S27" i="68"/>
  <c r="R26" i="68"/>
  <c r="P25" i="68"/>
  <c r="O24" i="68"/>
  <c r="R15" i="68"/>
  <c r="O33" i="68"/>
  <c r="T29" i="68"/>
  <c r="S28" i="68"/>
  <c r="R27" i="68"/>
  <c r="P26" i="68"/>
  <c r="O25" i="68"/>
  <c r="O12" i="68"/>
  <c r="T30" i="68"/>
  <c r="S29" i="68"/>
  <c r="R28" i="68"/>
  <c r="P27" i="68"/>
  <c r="O26" i="68"/>
  <c r="T18" i="68"/>
  <c r="V32" i="68"/>
  <c r="S30" i="68"/>
  <c r="P28" i="68"/>
  <c r="O27" i="68"/>
  <c r="I27" i="68"/>
  <c r="N27" i="68" s="1"/>
  <c r="T32" i="68"/>
  <c r="R30" i="68"/>
  <c r="O28" i="68"/>
  <c r="V25" i="68"/>
  <c r="T24" i="68"/>
  <c r="M17" i="68"/>
  <c r="S32" i="68"/>
  <c r="P30" i="68"/>
  <c r="T25" i="68"/>
  <c r="R25" i="68"/>
  <c r="I12" i="68"/>
  <c r="N12" i="68" s="1"/>
  <c r="S33" i="68"/>
  <c r="R32" i="68"/>
  <c r="P31" i="68"/>
  <c r="T26" i="68"/>
  <c r="S25" i="68"/>
  <c r="S18" i="68"/>
  <c r="P15" i="68"/>
  <c r="S14" i="68"/>
  <c r="R18" i="68"/>
  <c r="T17" i="68"/>
  <c r="M16" i="68"/>
  <c r="O15" i="68"/>
  <c r="R14" i="68"/>
  <c r="T13" i="68"/>
  <c r="M12" i="68"/>
  <c r="P18" i="68"/>
  <c r="S17" i="68"/>
  <c r="P14" i="68"/>
  <c r="S13" i="68"/>
  <c r="O18" i="68"/>
  <c r="R17" i="68"/>
  <c r="T16" i="68"/>
  <c r="M15" i="68"/>
  <c r="O14" i="68"/>
  <c r="R13" i="68"/>
  <c r="T12" i="68"/>
  <c r="P17" i="68"/>
  <c r="S16" i="68"/>
  <c r="P13" i="68"/>
  <c r="S12" i="68"/>
  <c r="M18" i="68"/>
  <c r="R16" i="68"/>
  <c r="T15" i="68"/>
  <c r="M14" i="68"/>
  <c r="R12" i="68"/>
  <c r="I14" i="68"/>
  <c r="N14" i="68" s="1"/>
  <c r="M32" i="68"/>
  <c r="I13" i="68"/>
  <c r="N13" i="68" s="1"/>
  <c r="I17" i="68"/>
  <c r="N17" i="68" s="1"/>
  <c r="M30" i="68"/>
  <c r="M24" i="68"/>
  <c r="I30" i="68"/>
  <c r="N30" i="68" s="1"/>
  <c r="I24" i="68"/>
  <c r="V24" i="68" s="1"/>
  <c r="N29" i="68"/>
  <c r="I31" i="68"/>
  <c r="N31" i="68" s="1"/>
  <c r="M29" i="68"/>
  <c r="M28" i="68"/>
  <c r="M27" i="68"/>
  <c r="I28" i="68"/>
  <c r="N28" i="68" s="1"/>
  <c r="M26" i="68"/>
  <c r="M33" i="68"/>
  <c r="M25" i="68"/>
  <c r="I16" i="68"/>
  <c r="N16" i="68" s="1"/>
  <c r="I18" i="68"/>
  <c r="N18" i="68" s="1"/>
  <c r="I15" i="68"/>
  <c r="N15" i="68" s="1"/>
  <c r="B31" i="2"/>
  <c r="F31" i="2"/>
  <c r="G32" i="2" s="1"/>
  <c r="H31" i="2"/>
  <c r="I32" i="2" s="1"/>
  <c r="J31" i="2"/>
  <c r="L31" i="2"/>
  <c r="M32" i="2" s="1"/>
  <c r="N31" i="2"/>
  <c r="O31" i="2"/>
  <c r="P31" i="2"/>
  <c r="M17" i="54"/>
  <c r="AD7" i="2"/>
  <c r="AD8" i="2" s="1"/>
  <c r="AD9" i="2" s="1"/>
  <c r="AD10" i="2" s="1"/>
  <c r="AD11" i="2" s="1"/>
  <c r="AD12" i="2" s="1"/>
  <c r="AD13" i="2" s="1"/>
  <c r="AD14" i="2" s="1"/>
  <c r="AD15" i="2" s="1"/>
  <c r="AD16" i="2" s="1"/>
  <c r="AD17" i="2" s="1"/>
  <c r="AD18" i="2" s="1"/>
  <c r="AD19" i="2" s="1"/>
  <c r="AD20" i="2" s="1"/>
  <c r="AD21" i="2" s="1"/>
  <c r="AD22" i="2" s="1"/>
  <c r="AD23" i="2" s="1"/>
  <c r="AD24" i="2" s="1"/>
  <c r="AD25" i="2" s="1"/>
  <c r="AD26" i="2" s="1"/>
  <c r="AD27" i="2" s="1"/>
  <c r="AD28" i="2" s="1"/>
  <c r="AD29" i="2" s="1"/>
  <c r="AD30" i="2" s="1"/>
  <c r="AD31" i="2" s="1"/>
  <c r="V73" i="68" l="1"/>
  <c r="V85" i="68"/>
  <c r="V200" i="68"/>
  <c r="V82" i="68"/>
  <c r="V41" i="68"/>
  <c r="V119" i="68"/>
  <c r="V168" i="68"/>
  <c r="V117" i="68"/>
  <c r="V79" i="68"/>
  <c r="V114" i="68"/>
  <c r="V166" i="68"/>
  <c r="V36" i="68"/>
  <c r="V34" i="68"/>
  <c r="V164" i="68"/>
  <c r="V112" i="68"/>
  <c r="V196" i="68"/>
  <c r="V39" i="68"/>
  <c r="V96" i="68"/>
  <c r="V169" i="68"/>
  <c r="V197" i="68"/>
  <c r="V83" i="68"/>
  <c r="V80" i="68"/>
  <c r="V81" i="68"/>
  <c r="V195" i="68"/>
  <c r="V190" i="68"/>
  <c r="V199" i="68"/>
  <c r="V18" i="68"/>
  <c r="V67" i="68"/>
  <c r="V64" i="68"/>
  <c r="AD32" i="2"/>
  <c r="C32" i="2"/>
  <c r="E32" i="2"/>
  <c r="V60" i="68"/>
  <c r="V111" i="68"/>
  <c r="V137" i="68"/>
  <c r="V163" i="68"/>
  <c r="V189" i="68"/>
  <c r="V109" i="68"/>
  <c r="V147" i="68"/>
  <c r="V70" i="68"/>
  <c r="V213" i="68"/>
  <c r="V148" i="68"/>
  <c r="V161" i="68"/>
  <c r="V31" i="68"/>
  <c r="V135" i="68"/>
  <c r="V187" i="68"/>
  <c r="V108" i="68"/>
  <c r="V95" i="68"/>
  <c r="V94" i="68"/>
  <c r="V134" i="68"/>
  <c r="V17" i="68"/>
  <c r="V30" i="68"/>
  <c r="V212" i="68"/>
  <c r="V160" i="68"/>
  <c r="V69" i="68"/>
  <c r="V186" i="68"/>
  <c r="V159" i="68"/>
  <c r="V146" i="68"/>
  <c r="V157" i="68"/>
  <c r="V192" i="68"/>
  <c r="N242" i="68"/>
  <c r="V242" i="68"/>
  <c r="N208" i="68"/>
  <c r="N203" i="68"/>
  <c r="V203" i="68"/>
  <c r="V205" i="68"/>
  <c r="V209" i="68"/>
  <c r="N155" i="68"/>
  <c r="V185" i="68"/>
  <c r="V182" i="68"/>
  <c r="V183" i="68"/>
  <c r="N183" i="68"/>
  <c r="N184" i="68"/>
  <c r="V184" i="68"/>
  <c r="N177" i="68"/>
  <c r="V177" i="68"/>
  <c r="V127" i="68"/>
  <c r="V131" i="68"/>
  <c r="V103" i="68"/>
  <c r="V158" i="68"/>
  <c r="V156" i="68"/>
  <c r="N156" i="68"/>
  <c r="N151" i="68"/>
  <c r="V151" i="68"/>
  <c r="V145" i="68"/>
  <c r="N145" i="68"/>
  <c r="N138" i="68"/>
  <c r="V138" i="68"/>
  <c r="V130" i="68"/>
  <c r="V132" i="68"/>
  <c r="N133" i="68"/>
  <c r="V133" i="68"/>
  <c r="N75" i="68"/>
  <c r="N88" i="68"/>
  <c r="V107" i="68"/>
  <c r="N107" i="68"/>
  <c r="V104" i="68"/>
  <c r="V62" i="68"/>
  <c r="N101" i="68"/>
  <c r="V105" i="68"/>
  <c r="N93" i="68"/>
  <c r="N92" i="68"/>
  <c r="V92" i="68"/>
  <c r="V65" i="68"/>
  <c r="V66" i="68"/>
  <c r="N66" i="68"/>
  <c r="V68" i="68"/>
  <c r="V40" i="68"/>
  <c r="V12" i="68"/>
  <c r="V28" i="68"/>
  <c r="V27" i="68"/>
  <c r="V16" i="68"/>
  <c r="V13" i="68"/>
  <c r="V15" i="68"/>
  <c r="V14" i="68"/>
  <c r="N24" i="68"/>
  <c r="AC7" i="2"/>
  <c r="AC8" i="2" s="1"/>
  <c r="AC9" i="2" s="1"/>
  <c r="AC10" i="2" s="1"/>
  <c r="AC11" i="2" s="1"/>
  <c r="AC12" i="2" s="1"/>
  <c r="AC13" i="2" s="1"/>
  <c r="AC14" i="2" s="1"/>
  <c r="AC15" i="2" s="1"/>
  <c r="AC16" i="2" s="1"/>
  <c r="AC17" i="2" s="1"/>
  <c r="AC18" i="2" s="1"/>
  <c r="AC19" i="2" s="1"/>
  <c r="AC20" i="2" s="1"/>
  <c r="AC21" i="2" s="1"/>
  <c r="AC22" i="2" s="1"/>
  <c r="AC23" i="2" s="1"/>
  <c r="AC24" i="2" s="1"/>
  <c r="AC25" i="2" s="1"/>
  <c r="AC26" i="2" s="1"/>
  <c r="AC27" i="2" s="1"/>
  <c r="AC28" i="2" s="1"/>
  <c r="AC29" i="2" s="1"/>
  <c r="AC30" i="2" s="1"/>
  <c r="AC31" i="2" s="1"/>
  <c r="AC32" i="2" s="1"/>
  <c r="AC33" i="2" s="1"/>
  <c r="AC34" i="2" s="1"/>
  <c r="AC35" i="2" s="1"/>
  <c r="AE7" i="2"/>
  <c r="AE8" i="2" s="1"/>
  <c r="AE9" i="2" s="1"/>
  <c r="AE10" i="2" s="1"/>
  <c r="AE11" i="2" s="1"/>
  <c r="AE12" i="2" s="1"/>
  <c r="AE13" i="2" s="1"/>
  <c r="AE14" i="2" s="1"/>
  <c r="AE15" i="2" s="1"/>
  <c r="AE16" i="2" s="1"/>
  <c r="AE17" i="2" s="1"/>
  <c r="AE18" i="2" s="1"/>
  <c r="AE19" i="2" s="1"/>
  <c r="AE20" i="2" s="1"/>
  <c r="AE21" i="2" s="1"/>
  <c r="AE22" i="2" s="1"/>
  <c r="AE23" i="2" s="1"/>
  <c r="AE24" i="2" s="1"/>
  <c r="AE25" i="2" s="1"/>
  <c r="AE26" i="2" s="1"/>
  <c r="AE27" i="2" s="1"/>
  <c r="AE28" i="2" s="1"/>
  <c r="AE29" i="2" s="1"/>
  <c r="AE30" i="2" s="1"/>
  <c r="AE31" i="2" s="1"/>
  <c r="Q31" i="2"/>
  <c r="R31" i="2"/>
  <c r="S32" i="2" s="1"/>
  <c r="B56" i="1"/>
  <c r="C56" i="1"/>
  <c r="E56" i="1"/>
  <c r="H56" i="1"/>
  <c r="I56" i="1"/>
  <c r="B57" i="1"/>
  <c r="C57" i="1"/>
  <c r="E57" i="1"/>
  <c r="D57" i="1" s="1"/>
  <c r="Q57" i="1" s="1"/>
  <c r="H57" i="1"/>
  <c r="I57" i="1"/>
  <c r="B58" i="1"/>
  <c r="C58" i="1"/>
  <c r="E58" i="1"/>
  <c r="H58" i="1"/>
  <c r="I58" i="1"/>
  <c r="AD33" i="2" l="1"/>
  <c r="AE32" i="2"/>
  <c r="O57" i="1"/>
  <c r="N57" i="1"/>
  <c r="G57" i="1"/>
  <c r="R57" i="1"/>
  <c r="J57" i="1"/>
  <c r="P58" i="1"/>
  <c r="L58" i="1"/>
  <c r="S58" i="1" s="1"/>
  <c r="D58" i="1"/>
  <c r="Q58" i="1" s="1"/>
  <c r="P56" i="1"/>
  <c r="L56" i="1"/>
  <c r="D56" i="1"/>
  <c r="Q56" i="1" s="1"/>
  <c r="O58" i="1"/>
  <c r="G58" i="1"/>
  <c r="G56" i="1"/>
  <c r="O56" i="1"/>
  <c r="R58" i="1"/>
  <c r="N58" i="1"/>
  <c r="J58" i="1"/>
  <c r="P57" i="1"/>
  <c r="L57" i="1"/>
  <c r="R56" i="1"/>
  <c r="N56" i="1"/>
  <c r="J56" i="1"/>
  <c r="B53" i="1"/>
  <c r="C53" i="1"/>
  <c r="E53" i="1"/>
  <c r="H53" i="1"/>
  <c r="I53" i="1"/>
  <c r="B54" i="1"/>
  <c r="C54" i="1"/>
  <c r="E54" i="1"/>
  <c r="D54" i="1" s="1"/>
  <c r="Q54" i="1" s="1"/>
  <c r="H54" i="1"/>
  <c r="I54" i="1"/>
  <c r="B55" i="1"/>
  <c r="C55" i="1"/>
  <c r="E55" i="1"/>
  <c r="H55" i="1"/>
  <c r="I55" i="1"/>
  <c r="AD34" i="2" l="1"/>
  <c r="AD35" i="2" s="1"/>
  <c r="M65" i="54" s="1"/>
  <c r="AE33" i="2"/>
  <c r="S56" i="1"/>
  <c r="S57" i="1"/>
  <c r="N54" i="1"/>
  <c r="J54" i="1"/>
  <c r="O54" i="1"/>
  <c r="R54" i="1"/>
  <c r="L54" i="1"/>
  <c r="P54" i="1"/>
  <c r="G54" i="1"/>
  <c r="L55" i="1"/>
  <c r="S55" i="1" s="1"/>
  <c r="D55" i="1"/>
  <c r="Q55" i="1" s="1"/>
  <c r="P53" i="1"/>
  <c r="L53" i="1"/>
  <c r="D53" i="1"/>
  <c r="Q53" i="1" s="1"/>
  <c r="O55" i="1"/>
  <c r="G55" i="1"/>
  <c r="O53" i="1"/>
  <c r="G53" i="1"/>
  <c r="P55" i="1"/>
  <c r="R55" i="1"/>
  <c r="N55" i="1"/>
  <c r="J55" i="1"/>
  <c r="R53" i="1"/>
  <c r="N53" i="1"/>
  <c r="J53" i="1"/>
  <c r="B47" i="1"/>
  <c r="C47" i="1"/>
  <c r="E47" i="1"/>
  <c r="H47" i="1"/>
  <c r="I47" i="1"/>
  <c r="B48" i="1"/>
  <c r="C48" i="1"/>
  <c r="E48" i="1"/>
  <c r="D48" i="1" s="1"/>
  <c r="Q48" i="1" s="1"/>
  <c r="H48" i="1"/>
  <c r="I48" i="1"/>
  <c r="B49" i="1"/>
  <c r="C49" i="1"/>
  <c r="E49" i="1"/>
  <c r="H49" i="1"/>
  <c r="I49" i="1"/>
  <c r="B50" i="1"/>
  <c r="C50" i="1"/>
  <c r="E50" i="1"/>
  <c r="D50" i="1" s="1"/>
  <c r="Q50" i="1" s="1"/>
  <c r="H50" i="1"/>
  <c r="I50" i="1"/>
  <c r="B51" i="1"/>
  <c r="C51" i="1"/>
  <c r="E51" i="1"/>
  <c r="H51" i="1"/>
  <c r="I51" i="1"/>
  <c r="B52" i="1"/>
  <c r="C52" i="1"/>
  <c r="E52" i="1"/>
  <c r="D52" i="1" s="1"/>
  <c r="Q52" i="1" s="1"/>
  <c r="H52" i="1"/>
  <c r="I52" i="1"/>
  <c r="AE34" i="2" l="1"/>
  <c r="AE35" i="2" s="1"/>
  <c r="M38" i="54" s="1"/>
  <c r="J52" i="1"/>
  <c r="N52" i="1"/>
  <c r="G52" i="1"/>
  <c r="S54" i="1"/>
  <c r="S53" i="1"/>
  <c r="O50" i="1"/>
  <c r="O48" i="1"/>
  <c r="J48" i="1"/>
  <c r="R52" i="1"/>
  <c r="O52" i="1"/>
  <c r="R48" i="1"/>
  <c r="N50" i="1"/>
  <c r="G50" i="1"/>
  <c r="N48" i="1"/>
  <c r="R50" i="1"/>
  <c r="J50" i="1"/>
  <c r="G48" i="1"/>
  <c r="L51" i="1"/>
  <c r="S51" i="1" s="1"/>
  <c r="D49" i="1"/>
  <c r="Q49" i="1" s="1"/>
  <c r="O47" i="1"/>
  <c r="G47" i="1"/>
  <c r="P51" i="1"/>
  <c r="D51" i="1"/>
  <c r="Q51" i="1" s="1"/>
  <c r="P49" i="1"/>
  <c r="L49" i="1"/>
  <c r="S49" i="1" s="1"/>
  <c r="P47" i="1"/>
  <c r="L47" i="1"/>
  <c r="D47" i="1"/>
  <c r="Q47" i="1" s="1"/>
  <c r="O51" i="1"/>
  <c r="G51" i="1"/>
  <c r="O49" i="1"/>
  <c r="G49" i="1"/>
  <c r="P52" i="1"/>
  <c r="L52" i="1"/>
  <c r="R51" i="1"/>
  <c r="N51" i="1"/>
  <c r="J51" i="1"/>
  <c r="P50" i="1"/>
  <c r="L50" i="1"/>
  <c r="R49" i="1"/>
  <c r="N49" i="1"/>
  <c r="J49" i="1"/>
  <c r="P48" i="1"/>
  <c r="L48" i="1"/>
  <c r="R47" i="1"/>
  <c r="N47" i="1"/>
  <c r="J47" i="1"/>
  <c r="B46" i="1"/>
  <c r="C46" i="1"/>
  <c r="E46" i="1"/>
  <c r="G46" i="1" s="1"/>
  <c r="H46" i="1"/>
  <c r="I46" i="1"/>
  <c r="S52" i="1" l="1"/>
  <c r="S48" i="1"/>
  <c r="S50" i="1"/>
  <c r="S47" i="1"/>
  <c r="N46" i="1"/>
  <c r="J46" i="1"/>
  <c r="R46" i="1"/>
  <c r="P46" i="1"/>
  <c r="L46" i="1"/>
  <c r="D46" i="1"/>
  <c r="Q46" i="1" s="1"/>
  <c r="O46" i="1"/>
  <c r="B45" i="1"/>
  <c r="C45" i="1"/>
  <c r="E45" i="1"/>
  <c r="H45" i="1"/>
  <c r="I45" i="1"/>
  <c r="S46" i="1" l="1"/>
  <c r="P45" i="1"/>
  <c r="L45" i="1"/>
  <c r="D45" i="1"/>
  <c r="Q45" i="1" s="1"/>
  <c r="O45" i="1"/>
  <c r="G45" i="1"/>
  <c r="R45" i="1"/>
  <c r="N45" i="1"/>
  <c r="J45" i="1"/>
  <c r="B40" i="1"/>
  <c r="C40" i="1"/>
  <c r="E40" i="1"/>
  <c r="G40" i="1" s="1"/>
  <c r="H40" i="1"/>
  <c r="I40" i="1"/>
  <c r="B41" i="1"/>
  <c r="C41" i="1"/>
  <c r="E41" i="1"/>
  <c r="D41" i="1" s="1"/>
  <c r="Q41" i="1" s="1"/>
  <c r="H41" i="1"/>
  <c r="I41" i="1"/>
  <c r="B42" i="1"/>
  <c r="C42" i="1"/>
  <c r="E42" i="1"/>
  <c r="G42" i="1" s="1"/>
  <c r="H42" i="1"/>
  <c r="I42" i="1"/>
  <c r="B43" i="1"/>
  <c r="C43" i="1"/>
  <c r="E43" i="1"/>
  <c r="D43" i="1" s="1"/>
  <c r="Q43" i="1" s="1"/>
  <c r="H43" i="1"/>
  <c r="I43" i="1"/>
  <c r="B44" i="1"/>
  <c r="C44" i="1"/>
  <c r="E44" i="1"/>
  <c r="D44" i="1" s="1"/>
  <c r="Q44" i="1" s="1"/>
  <c r="H44" i="1"/>
  <c r="I44" i="1"/>
  <c r="O42" i="1" l="1"/>
  <c r="O44" i="1"/>
  <c r="O40" i="1"/>
  <c r="J44" i="1"/>
  <c r="R44" i="1"/>
  <c r="S45" i="1"/>
  <c r="N44" i="1"/>
  <c r="G44" i="1"/>
  <c r="O43" i="1"/>
  <c r="G43" i="1"/>
  <c r="O41" i="1"/>
  <c r="G41" i="1"/>
  <c r="P44" i="1"/>
  <c r="L44" i="1"/>
  <c r="R43" i="1"/>
  <c r="N43" i="1"/>
  <c r="J43" i="1"/>
  <c r="P42" i="1"/>
  <c r="L42" i="1"/>
  <c r="D42" i="1"/>
  <c r="Q42" i="1" s="1"/>
  <c r="R41" i="1"/>
  <c r="N41" i="1"/>
  <c r="J41" i="1"/>
  <c r="P40" i="1"/>
  <c r="L40" i="1"/>
  <c r="D40" i="1"/>
  <c r="Q40" i="1" s="1"/>
  <c r="P43" i="1"/>
  <c r="L43" i="1"/>
  <c r="R42" i="1"/>
  <c r="N42" i="1"/>
  <c r="J42" i="1"/>
  <c r="P41" i="1"/>
  <c r="L41" i="1"/>
  <c r="S41" i="1" s="1"/>
  <c r="R40" i="1"/>
  <c r="N40" i="1"/>
  <c r="J40" i="1"/>
  <c r="S16" i="35"/>
  <c r="B32" i="1"/>
  <c r="C32" i="1"/>
  <c r="E32" i="1"/>
  <c r="D32" i="1" s="1"/>
  <c r="Q32" i="1" s="1"/>
  <c r="H32" i="1"/>
  <c r="I32" i="1"/>
  <c r="B33" i="1"/>
  <c r="C33" i="1"/>
  <c r="E33" i="1"/>
  <c r="D33" i="1" s="1"/>
  <c r="Q33" i="1" s="1"/>
  <c r="H33" i="1"/>
  <c r="I33" i="1"/>
  <c r="B34" i="1"/>
  <c r="C34" i="1"/>
  <c r="E34" i="1"/>
  <c r="D34" i="1" s="1"/>
  <c r="Q34" i="1" s="1"/>
  <c r="H34" i="1"/>
  <c r="I34" i="1"/>
  <c r="B35" i="1"/>
  <c r="C35" i="1"/>
  <c r="E35" i="1"/>
  <c r="D35" i="1" s="1"/>
  <c r="Q35" i="1" s="1"/>
  <c r="H35" i="1"/>
  <c r="I35" i="1"/>
  <c r="B36" i="1"/>
  <c r="C36" i="1"/>
  <c r="E36" i="1"/>
  <c r="G36" i="1" s="1"/>
  <c r="H36" i="1"/>
  <c r="I36" i="1"/>
  <c r="B37" i="1"/>
  <c r="C37" i="1"/>
  <c r="E37" i="1"/>
  <c r="D37" i="1" s="1"/>
  <c r="Q37" i="1" s="1"/>
  <c r="H37" i="1"/>
  <c r="I37" i="1"/>
  <c r="B38" i="1"/>
  <c r="C38" i="1"/>
  <c r="E38" i="1"/>
  <c r="G38" i="1" s="1"/>
  <c r="H38" i="1"/>
  <c r="I38" i="1"/>
  <c r="B39" i="1"/>
  <c r="C39" i="1"/>
  <c r="E39" i="1"/>
  <c r="D39" i="1" s="1"/>
  <c r="Q39" i="1" s="1"/>
  <c r="H39" i="1"/>
  <c r="I39" i="1"/>
  <c r="N36" i="1" l="1"/>
  <c r="L36" i="1"/>
  <c r="S36" i="1" s="1"/>
  <c r="D36" i="1"/>
  <c r="Q36" i="1" s="1"/>
  <c r="S42" i="1"/>
  <c r="S44" i="1"/>
  <c r="S40" i="1"/>
  <c r="S43" i="1"/>
  <c r="R36" i="1"/>
  <c r="O38" i="1"/>
  <c r="P36" i="1"/>
  <c r="N32" i="1"/>
  <c r="R34" i="1"/>
  <c r="L34" i="1"/>
  <c r="R32" i="1"/>
  <c r="L32" i="1"/>
  <c r="O36" i="1"/>
  <c r="J36" i="1"/>
  <c r="P34" i="1"/>
  <c r="G34" i="1"/>
  <c r="P32" i="1"/>
  <c r="G32" i="1"/>
  <c r="N34" i="1"/>
  <c r="O34" i="1"/>
  <c r="J34" i="1"/>
  <c r="O32" i="1"/>
  <c r="J32" i="1"/>
  <c r="G39" i="1"/>
  <c r="O37" i="1"/>
  <c r="G37" i="1"/>
  <c r="O35" i="1"/>
  <c r="G35" i="1"/>
  <c r="O33" i="1"/>
  <c r="G33" i="1"/>
  <c r="O39" i="1"/>
  <c r="R39" i="1"/>
  <c r="N39" i="1"/>
  <c r="J39" i="1"/>
  <c r="P38" i="1"/>
  <c r="L38" i="1"/>
  <c r="D38" i="1"/>
  <c r="Q38" i="1" s="1"/>
  <c r="R37" i="1"/>
  <c r="N37" i="1"/>
  <c r="J37" i="1"/>
  <c r="R35" i="1"/>
  <c r="N35" i="1"/>
  <c r="J35" i="1"/>
  <c r="R33" i="1"/>
  <c r="N33" i="1"/>
  <c r="J33" i="1"/>
  <c r="P39" i="1"/>
  <c r="L39" i="1"/>
  <c r="R38" i="1"/>
  <c r="N38" i="1"/>
  <c r="J38" i="1"/>
  <c r="P37" i="1"/>
  <c r="L37" i="1"/>
  <c r="P35" i="1"/>
  <c r="L35" i="1"/>
  <c r="P33" i="1"/>
  <c r="L33" i="1"/>
  <c r="S15" i="35"/>
  <c r="S34" i="1" l="1"/>
  <c r="S32" i="1"/>
  <c r="S37" i="1"/>
  <c r="S38" i="1"/>
  <c r="S35" i="1"/>
  <c r="S33" i="1"/>
  <c r="S39" i="1"/>
  <c r="B23" i="1"/>
  <c r="C23" i="1"/>
  <c r="E23" i="1"/>
  <c r="H23" i="1"/>
  <c r="I23" i="1"/>
  <c r="B24" i="1"/>
  <c r="C24" i="1"/>
  <c r="E24" i="1"/>
  <c r="G24" i="1" s="1"/>
  <c r="H24" i="1"/>
  <c r="I24" i="1"/>
  <c r="B25" i="1"/>
  <c r="C25" i="1"/>
  <c r="E25" i="1"/>
  <c r="H25" i="1"/>
  <c r="I25" i="1"/>
  <c r="B26" i="1"/>
  <c r="C26" i="1"/>
  <c r="E26" i="1"/>
  <c r="G26" i="1" s="1"/>
  <c r="H26" i="1"/>
  <c r="I26" i="1"/>
  <c r="B27" i="1"/>
  <c r="C27" i="1"/>
  <c r="E27" i="1"/>
  <c r="H27" i="1"/>
  <c r="I27" i="1"/>
  <c r="B28" i="1"/>
  <c r="C28" i="1"/>
  <c r="E28" i="1"/>
  <c r="D28" i="1" s="1"/>
  <c r="Q28" i="1" s="1"/>
  <c r="H28" i="1"/>
  <c r="I28" i="1"/>
  <c r="B29" i="1"/>
  <c r="C29" i="1"/>
  <c r="E29" i="1"/>
  <c r="H29" i="1"/>
  <c r="I29" i="1"/>
  <c r="B30" i="1"/>
  <c r="C30" i="1"/>
  <c r="E30" i="1"/>
  <c r="G30" i="1" s="1"/>
  <c r="H30" i="1"/>
  <c r="I30" i="1"/>
  <c r="B31" i="1"/>
  <c r="C31" i="1"/>
  <c r="E31" i="1"/>
  <c r="H31" i="1"/>
  <c r="I31" i="1"/>
  <c r="N28" i="1" l="1"/>
  <c r="P28" i="1"/>
  <c r="G28" i="1"/>
  <c r="P24" i="1"/>
  <c r="J24" i="1"/>
  <c r="O24" i="1"/>
  <c r="D24" i="1"/>
  <c r="Q24" i="1" s="1"/>
  <c r="N24" i="1"/>
  <c r="P30" i="1"/>
  <c r="R24" i="1"/>
  <c r="L24" i="1"/>
  <c r="S24" i="1" s="1"/>
  <c r="J30" i="1"/>
  <c r="P26" i="1"/>
  <c r="O30" i="1"/>
  <c r="D30" i="1"/>
  <c r="Q30" i="1" s="1"/>
  <c r="N30" i="1"/>
  <c r="R30" i="1"/>
  <c r="L30" i="1"/>
  <c r="S30" i="1" s="1"/>
  <c r="J26" i="1"/>
  <c r="O26" i="1"/>
  <c r="D26" i="1"/>
  <c r="Q26" i="1" s="1"/>
  <c r="N26" i="1"/>
  <c r="R26" i="1"/>
  <c r="L26" i="1"/>
  <c r="S26" i="1" s="1"/>
  <c r="O28" i="1"/>
  <c r="J28" i="1"/>
  <c r="R28" i="1"/>
  <c r="L28" i="1"/>
  <c r="L31" i="1"/>
  <c r="S31" i="1" s="1"/>
  <c r="P29" i="1"/>
  <c r="P27" i="1"/>
  <c r="L27" i="1"/>
  <c r="S27" i="1" s="1"/>
  <c r="D27" i="1"/>
  <c r="Q27" i="1" s="1"/>
  <c r="P25" i="1"/>
  <c r="L25" i="1"/>
  <c r="D25" i="1"/>
  <c r="Q25" i="1" s="1"/>
  <c r="P23" i="1"/>
  <c r="L23" i="1"/>
  <c r="S23" i="1" s="1"/>
  <c r="D23" i="1"/>
  <c r="Q23" i="1" s="1"/>
  <c r="P31" i="1"/>
  <c r="D31" i="1"/>
  <c r="Q31" i="1" s="1"/>
  <c r="L29" i="1"/>
  <c r="D29" i="1"/>
  <c r="Q29" i="1" s="1"/>
  <c r="O31" i="1"/>
  <c r="G31" i="1"/>
  <c r="O29" i="1"/>
  <c r="G29" i="1"/>
  <c r="O27" i="1"/>
  <c r="G27" i="1"/>
  <c r="O25" i="1"/>
  <c r="G25" i="1"/>
  <c r="O23" i="1"/>
  <c r="G23" i="1"/>
  <c r="R31" i="1"/>
  <c r="N31" i="1"/>
  <c r="J31" i="1"/>
  <c r="R29" i="1"/>
  <c r="N29" i="1"/>
  <c r="J29" i="1"/>
  <c r="R27" i="1"/>
  <c r="N27" i="1"/>
  <c r="J27" i="1"/>
  <c r="R25" i="1"/>
  <c r="N25" i="1"/>
  <c r="J25" i="1"/>
  <c r="R23" i="1"/>
  <c r="N23" i="1"/>
  <c r="J23" i="1"/>
  <c r="H10" i="46"/>
  <c r="H11" i="46"/>
  <c r="H12" i="46"/>
  <c r="H13" i="46"/>
  <c r="I13" i="46" s="1"/>
  <c r="H14" i="46"/>
  <c r="I14" i="46" s="1"/>
  <c r="H15" i="46"/>
  <c r="I15" i="46" s="1"/>
  <c r="H16" i="46"/>
  <c r="I16" i="46" s="1"/>
  <c r="H17" i="46"/>
  <c r="H18" i="46"/>
  <c r="I18" i="46" s="1"/>
  <c r="H19" i="46"/>
  <c r="H20" i="46"/>
  <c r="I20" i="46" s="1"/>
  <c r="H21" i="46"/>
  <c r="H22" i="46"/>
  <c r="I22" i="46" s="1"/>
  <c r="H23" i="46"/>
  <c r="H24" i="46"/>
  <c r="I24" i="46" s="1"/>
  <c r="H25" i="46"/>
  <c r="H26" i="46"/>
  <c r="I26" i="46" s="1"/>
  <c r="H27" i="46"/>
  <c r="I27" i="46" s="1"/>
  <c r="P21" i="46" l="1"/>
  <c r="I21" i="46"/>
  <c r="I12" i="46"/>
  <c r="J11" i="46"/>
  <c r="I11" i="46"/>
  <c r="J25" i="46"/>
  <c r="I25" i="46"/>
  <c r="J17" i="46"/>
  <c r="I17" i="46"/>
  <c r="T19" i="46"/>
  <c r="I19" i="46"/>
  <c r="P23" i="46"/>
  <c r="I23" i="46"/>
  <c r="S28" i="1"/>
  <c r="S25" i="1"/>
  <c r="S29" i="1"/>
  <c r="V27" i="46"/>
  <c r="P27" i="46"/>
  <c r="M12" i="46"/>
  <c r="T27" i="46"/>
  <c r="V23" i="46"/>
  <c r="V21" i="46"/>
  <c r="T23" i="46"/>
  <c r="J27" i="46"/>
  <c r="J23" i="46"/>
  <c r="T13" i="46"/>
  <c r="V15" i="46"/>
  <c r="T21" i="46"/>
  <c r="V16" i="46"/>
  <c r="T15" i="46"/>
  <c r="V26" i="46"/>
  <c r="J21" i="46"/>
  <c r="M18" i="46"/>
  <c r="R16" i="46"/>
  <c r="J15" i="46"/>
  <c r="R13" i="46"/>
  <c r="R22" i="46"/>
  <c r="V20" i="46"/>
  <c r="R19" i="46"/>
  <c r="R15" i="46"/>
  <c r="R14" i="46"/>
  <c r="M22" i="46"/>
  <c r="R20" i="46"/>
  <c r="J19" i="46"/>
  <c r="R17" i="46"/>
  <c r="M15" i="46"/>
  <c r="M14" i="46"/>
  <c r="J13" i="46"/>
  <c r="R11" i="46"/>
  <c r="P17" i="46"/>
  <c r="P11" i="46"/>
  <c r="V10" i="46"/>
  <c r="T25" i="46"/>
  <c r="V24" i="46"/>
  <c r="P19" i="46"/>
  <c r="V18" i="46"/>
  <c r="V17" i="46"/>
  <c r="M17" i="46"/>
  <c r="P13" i="46"/>
  <c r="V12" i="46"/>
  <c r="V11" i="46"/>
  <c r="M11" i="46"/>
  <c r="R10" i="46"/>
  <c r="P25" i="46"/>
  <c r="R24" i="46"/>
  <c r="R23" i="46"/>
  <c r="V22" i="46"/>
  <c r="V19" i="46"/>
  <c r="M19" i="46"/>
  <c r="R18" i="46"/>
  <c r="T17" i="46"/>
  <c r="P15" i="46"/>
  <c r="V14" i="46"/>
  <c r="V13" i="46"/>
  <c r="M13" i="46"/>
  <c r="R12" i="46"/>
  <c r="T11" i="46"/>
  <c r="M10" i="46"/>
  <c r="R26" i="46"/>
  <c r="J26" i="46"/>
  <c r="P24" i="46"/>
  <c r="M23" i="46"/>
  <c r="P20" i="46"/>
  <c r="J20" i="46"/>
  <c r="T18" i="46"/>
  <c r="P18" i="46"/>
  <c r="Q18" i="46" s="1"/>
  <c r="J18" i="46"/>
  <c r="T16" i="46"/>
  <c r="P16" i="46"/>
  <c r="J16" i="46"/>
  <c r="T14" i="46"/>
  <c r="P14" i="46"/>
  <c r="T12" i="46"/>
  <c r="P12" i="46"/>
  <c r="J12" i="46"/>
  <c r="T10" i="46"/>
  <c r="P10" i="46"/>
  <c r="J10" i="46"/>
  <c r="M26" i="46"/>
  <c r="R27" i="46"/>
  <c r="M27" i="46"/>
  <c r="T26" i="46"/>
  <c r="P26" i="46"/>
  <c r="V25" i="46"/>
  <c r="R25" i="46"/>
  <c r="M25" i="46"/>
  <c r="T24" i="46"/>
  <c r="J24" i="46"/>
  <c r="T22" i="46"/>
  <c r="P22" i="46"/>
  <c r="J22" i="46"/>
  <c r="R21" i="46"/>
  <c r="M21" i="46"/>
  <c r="T20" i="46"/>
  <c r="J14" i="46"/>
  <c r="U27" i="46"/>
  <c r="Q27" i="46"/>
  <c r="K27" i="46"/>
  <c r="S26" i="46"/>
  <c r="K25" i="46"/>
  <c r="U25" i="46"/>
  <c r="S24" i="46"/>
  <c r="N24" i="46"/>
  <c r="K23" i="46"/>
  <c r="U23" i="46"/>
  <c r="S22" i="46"/>
  <c r="N22" i="46"/>
  <c r="K21" i="46"/>
  <c r="U21" i="46"/>
  <c r="S20" i="46"/>
  <c r="K19" i="46"/>
  <c r="U19" i="46"/>
  <c r="S18" i="46"/>
  <c r="N18" i="46"/>
  <c r="K17" i="46"/>
  <c r="U17" i="46"/>
  <c r="S16" i="46"/>
  <c r="K15" i="46"/>
  <c r="U15" i="46"/>
  <c r="S14" i="46"/>
  <c r="U13" i="46"/>
  <c r="Q13" i="46"/>
  <c r="K13" i="46"/>
  <c r="S12" i="46"/>
  <c r="N12" i="46"/>
  <c r="K11" i="46"/>
  <c r="S10" i="46"/>
  <c r="M24" i="46"/>
  <c r="M20" i="46"/>
  <c r="M16" i="46"/>
  <c r="S27" i="46"/>
  <c r="N27" i="46"/>
  <c r="U26" i="46"/>
  <c r="K26" i="46"/>
  <c r="S25" i="46"/>
  <c r="U24" i="46"/>
  <c r="K24" i="46"/>
  <c r="S23" i="46"/>
  <c r="U22" i="46"/>
  <c r="K22" i="46"/>
  <c r="S21" i="46"/>
  <c r="U20" i="46"/>
  <c r="K20" i="46"/>
  <c r="S19" i="46"/>
  <c r="U18" i="46"/>
  <c r="K18" i="46"/>
  <c r="S17" i="46"/>
  <c r="U16" i="46"/>
  <c r="K16" i="46"/>
  <c r="S15" i="46"/>
  <c r="U14" i="46"/>
  <c r="K14" i="46"/>
  <c r="S13" i="46"/>
  <c r="N13" i="46"/>
  <c r="U12" i="46"/>
  <c r="K12" i="46"/>
  <c r="S11" i="46"/>
  <c r="U10" i="46"/>
  <c r="K10" i="46"/>
  <c r="G20" i="44"/>
  <c r="I20" i="44"/>
  <c r="K20" i="44"/>
  <c r="L20" i="44"/>
  <c r="M20" i="44"/>
  <c r="N20" i="44"/>
  <c r="P20" i="44"/>
  <c r="R20" i="44"/>
  <c r="S20" i="44"/>
  <c r="T20" i="44"/>
  <c r="V20" i="44"/>
  <c r="W20" i="44"/>
  <c r="G21" i="44"/>
  <c r="I21" i="44"/>
  <c r="K21" i="44"/>
  <c r="L21" i="44"/>
  <c r="M21" i="44"/>
  <c r="N21" i="44"/>
  <c r="P21" i="44"/>
  <c r="R21" i="44"/>
  <c r="S21" i="44"/>
  <c r="T21" i="44"/>
  <c r="V21" i="44"/>
  <c r="W21" i="44"/>
  <c r="G22" i="44"/>
  <c r="I22" i="44"/>
  <c r="K22" i="44"/>
  <c r="L22" i="44"/>
  <c r="M22" i="44"/>
  <c r="N22" i="44"/>
  <c r="P22" i="44"/>
  <c r="R22" i="44"/>
  <c r="S22" i="44"/>
  <c r="T22" i="44"/>
  <c r="V22" i="44"/>
  <c r="W22" i="44"/>
  <c r="G23" i="44"/>
  <c r="I23" i="44"/>
  <c r="K23" i="44"/>
  <c r="L23" i="44"/>
  <c r="M23" i="44"/>
  <c r="N23" i="44"/>
  <c r="P23" i="44"/>
  <c r="R23" i="44"/>
  <c r="S23" i="44"/>
  <c r="T23" i="44"/>
  <c r="V23" i="44"/>
  <c r="W23" i="44"/>
  <c r="G24" i="44"/>
  <c r="I24" i="44"/>
  <c r="K24" i="44"/>
  <c r="L24" i="44"/>
  <c r="M24" i="44"/>
  <c r="N24" i="44"/>
  <c r="P24" i="44"/>
  <c r="R24" i="44"/>
  <c r="S24" i="44"/>
  <c r="T24" i="44"/>
  <c r="V24" i="44"/>
  <c r="W24" i="44"/>
  <c r="G25" i="44"/>
  <c r="I25" i="44"/>
  <c r="K25" i="44"/>
  <c r="L25" i="44"/>
  <c r="M25" i="44"/>
  <c r="N25" i="44"/>
  <c r="P25" i="44"/>
  <c r="R25" i="44"/>
  <c r="S25" i="44"/>
  <c r="T25" i="44"/>
  <c r="V25" i="44"/>
  <c r="W25" i="44"/>
  <c r="G26" i="44"/>
  <c r="I26" i="44"/>
  <c r="K26" i="44"/>
  <c r="L26" i="44"/>
  <c r="M26" i="44"/>
  <c r="N26" i="44"/>
  <c r="P26" i="44"/>
  <c r="R26" i="44"/>
  <c r="S26" i="44"/>
  <c r="T26" i="44"/>
  <c r="V26" i="44"/>
  <c r="W26" i="44"/>
  <c r="G28" i="44"/>
  <c r="I28" i="44"/>
  <c r="K28" i="44"/>
  <c r="L28" i="44"/>
  <c r="M28" i="44"/>
  <c r="N28" i="44"/>
  <c r="P28" i="44"/>
  <c r="R28" i="44"/>
  <c r="S28" i="44"/>
  <c r="T28" i="44"/>
  <c r="V28" i="44"/>
  <c r="W28" i="44"/>
  <c r="G29" i="44"/>
  <c r="I29" i="44"/>
  <c r="K29" i="44"/>
  <c r="L29" i="44"/>
  <c r="M29" i="44"/>
  <c r="N29" i="44"/>
  <c r="P29" i="44"/>
  <c r="R29" i="44"/>
  <c r="S29" i="44"/>
  <c r="T29" i="44"/>
  <c r="V29" i="44"/>
  <c r="W29" i="44"/>
  <c r="G30" i="44"/>
  <c r="I30" i="44"/>
  <c r="K30" i="44"/>
  <c r="L30" i="44"/>
  <c r="M30" i="44"/>
  <c r="N30" i="44"/>
  <c r="P30" i="44"/>
  <c r="R30" i="44"/>
  <c r="S30" i="44"/>
  <c r="T30" i="44"/>
  <c r="V30" i="44"/>
  <c r="W30" i="44"/>
  <c r="G31" i="44"/>
  <c r="I31" i="44"/>
  <c r="K31" i="44"/>
  <c r="L31" i="44"/>
  <c r="M31" i="44"/>
  <c r="N31" i="44"/>
  <c r="P31" i="44"/>
  <c r="R31" i="44"/>
  <c r="S31" i="44"/>
  <c r="T31" i="44"/>
  <c r="V31" i="44"/>
  <c r="W31" i="44"/>
  <c r="G32" i="44"/>
  <c r="I32" i="44"/>
  <c r="K32" i="44"/>
  <c r="L32" i="44"/>
  <c r="M32" i="44"/>
  <c r="N32" i="44"/>
  <c r="P32" i="44"/>
  <c r="R32" i="44"/>
  <c r="S32" i="44"/>
  <c r="T32" i="44"/>
  <c r="V32" i="44"/>
  <c r="W32" i="44"/>
  <c r="G33" i="44"/>
  <c r="I33" i="44"/>
  <c r="K33" i="44"/>
  <c r="L33" i="44"/>
  <c r="M33" i="44"/>
  <c r="N33" i="44"/>
  <c r="P33" i="44"/>
  <c r="R33" i="44"/>
  <c r="S33" i="44"/>
  <c r="T33" i="44"/>
  <c r="V33" i="44"/>
  <c r="W33" i="44"/>
  <c r="G34" i="44"/>
  <c r="I34" i="44"/>
  <c r="K34" i="44"/>
  <c r="L34" i="44"/>
  <c r="M34" i="44"/>
  <c r="N34" i="44"/>
  <c r="P34" i="44"/>
  <c r="R34" i="44"/>
  <c r="S34" i="44"/>
  <c r="T34" i="44"/>
  <c r="V34" i="44"/>
  <c r="W34" i="44"/>
  <c r="G35" i="44"/>
  <c r="I35" i="44"/>
  <c r="K35" i="44"/>
  <c r="L35" i="44"/>
  <c r="M35" i="44"/>
  <c r="N35" i="44"/>
  <c r="P35" i="44"/>
  <c r="R35" i="44"/>
  <c r="S35" i="44"/>
  <c r="T35" i="44"/>
  <c r="V35" i="44"/>
  <c r="W35" i="44"/>
  <c r="B20" i="44"/>
  <c r="C20" i="44"/>
  <c r="D20" i="44" s="1"/>
  <c r="B21" i="44"/>
  <c r="C21" i="44"/>
  <c r="D21" i="44" s="1"/>
  <c r="B22" i="44"/>
  <c r="C22" i="44"/>
  <c r="D22" i="44" s="1"/>
  <c r="B23" i="44"/>
  <c r="C23" i="44"/>
  <c r="D23" i="44" s="1"/>
  <c r="B24" i="44"/>
  <c r="C24" i="44"/>
  <c r="D24" i="44" s="1"/>
  <c r="B25" i="44"/>
  <c r="C25" i="44"/>
  <c r="D25" i="44" s="1"/>
  <c r="B26" i="44"/>
  <c r="C26" i="44"/>
  <c r="D26" i="44" s="1"/>
  <c r="B28" i="44"/>
  <c r="C28" i="44"/>
  <c r="D28" i="44" s="1"/>
  <c r="B29" i="44"/>
  <c r="C29" i="44"/>
  <c r="D29" i="44" s="1"/>
  <c r="B30" i="44"/>
  <c r="C30" i="44"/>
  <c r="D30" i="44" s="1"/>
  <c r="B31" i="44"/>
  <c r="C31" i="44"/>
  <c r="D31" i="44" s="1"/>
  <c r="B32" i="44"/>
  <c r="C32" i="44"/>
  <c r="D32" i="44" s="1"/>
  <c r="B33" i="44"/>
  <c r="C33" i="44"/>
  <c r="D33" i="44" s="1"/>
  <c r="B34" i="44"/>
  <c r="C34" i="44"/>
  <c r="D34" i="44" s="1"/>
  <c r="B35" i="44"/>
  <c r="C35" i="44"/>
  <c r="D35" i="44" s="1"/>
  <c r="W19" i="44"/>
  <c r="V19" i="44"/>
  <c r="T19" i="44"/>
  <c r="S19" i="44"/>
  <c r="R19" i="44"/>
  <c r="P19" i="44"/>
  <c r="N19" i="44"/>
  <c r="M19" i="44"/>
  <c r="L19" i="44"/>
  <c r="K19" i="44"/>
  <c r="I19" i="44"/>
  <c r="G19" i="44"/>
  <c r="C19" i="44"/>
  <c r="D19" i="44" s="1"/>
  <c r="B19" i="44"/>
  <c r="G11" i="44"/>
  <c r="H11" i="44" s="1"/>
  <c r="I11" i="44"/>
  <c r="J11" i="44" s="1"/>
  <c r="K11" i="44"/>
  <c r="L11" i="44"/>
  <c r="M11" i="44"/>
  <c r="N11" i="44"/>
  <c r="O11" i="44" s="1"/>
  <c r="P11" i="44"/>
  <c r="R11" i="44"/>
  <c r="S11" i="44"/>
  <c r="T11" i="44"/>
  <c r="V11" i="44"/>
  <c r="W11" i="44"/>
  <c r="G12" i="44"/>
  <c r="H12" i="44" s="1"/>
  <c r="I12" i="44"/>
  <c r="K12" i="44"/>
  <c r="L12" i="44"/>
  <c r="M12" i="44"/>
  <c r="N12" i="44"/>
  <c r="P12" i="44"/>
  <c r="R12" i="44"/>
  <c r="S12" i="44"/>
  <c r="T12" i="44"/>
  <c r="V12" i="44"/>
  <c r="W12" i="44"/>
  <c r="G13" i="44"/>
  <c r="I13" i="44"/>
  <c r="K13" i="44"/>
  <c r="L13" i="44"/>
  <c r="M13" i="44"/>
  <c r="N13" i="44"/>
  <c r="P13" i="44"/>
  <c r="R13" i="44"/>
  <c r="S13" i="44"/>
  <c r="T13" i="44"/>
  <c r="V13" i="44"/>
  <c r="W13" i="44"/>
  <c r="G14" i="44"/>
  <c r="H14" i="44" s="1"/>
  <c r="I14" i="44"/>
  <c r="K14" i="44"/>
  <c r="L14" i="44"/>
  <c r="M14" i="44"/>
  <c r="N14" i="44"/>
  <c r="P14" i="44"/>
  <c r="R14" i="44"/>
  <c r="S14" i="44"/>
  <c r="T14" i="44"/>
  <c r="V14" i="44"/>
  <c r="W14" i="44"/>
  <c r="G15" i="44"/>
  <c r="I15" i="44"/>
  <c r="K15" i="44"/>
  <c r="L15" i="44"/>
  <c r="M15" i="44"/>
  <c r="N15" i="44"/>
  <c r="P15" i="44"/>
  <c r="R15" i="44"/>
  <c r="S15" i="44"/>
  <c r="T15" i="44"/>
  <c r="V15" i="44"/>
  <c r="W15" i="44"/>
  <c r="G16" i="44"/>
  <c r="H16" i="44" s="1"/>
  <c r="I16" i="44"/>
  <c r="K16" i="44"/>
  <c r="L16" i="44"/>
  <c r="M16" i="44"/>
  <c r="N16" i="44"/>
  <c r="P16" i="44"/>
  <c r="R16" i="44"/>
  <c r="S16" i="44"/>
  <c r="T16" i="44"/>
  <c r="V16" i="44"/>
  <c r="W16" i="44"/>
  <c r="G17" i="44"/>
  <c r="I17" i="44"/>
  <c r="K17" i="44"/>
  <c r="L17" i="44"/>
  <c r="M17" i="44"/>
  <c r="N17" i="44"/>
  <c r="P17" i="44"/>
  <c r="R17" i="44"/>
  <c r="S17" i="44"/>
  <c r="T17" i="44"/>
  <c r="V17" i="44"/>
  <c r="W17" i="44"/>
  <c r="B11" i="44"/>
  <c r="C11" i="44"/>
  <c r="D11" i="44" s="1"/>
  <c r="B12" i="44"/>
  <c r="C12" i="44"/>
  <c r="D12" i="44" s="1"/>
  <c r="B13" i="44"/>
  <c r="C13" i="44"/>
  <c r="D13" i="44" s="1"/>
  <c r="B14" i="44"/>
  <c r="C14" i="44"/>
  <c r="D14" i="44" s="1"/>
  <c r="B15" i="44"/>
  <c r="C15" i="44"/>
  <c r="D15" i="44" s="1"/>
  <c r="B16" i="44"/>
  <c r="C16" i="44"/>
  <c r="D16" i="44" s="1"/>
  <c r="B17" i="44"/>
  <c r="C17" i="44"/>
  <c r="D17" i="44" s="1"/>
  <c r="W10" i="44"/>
  <c r="V10" i="44"/>
  <c r="T10" i="44"/>
  <c r="S10" i="44"/>
  <c r="R10" i="44"/>
  <c r="P10" i="44"/>
  <c r="N10" i="44"/>
  <c r="M10" i="44"/>
  <c r="L10" i="44"/>
  <c r="K10" i="44"/>
  <c r="I10" i="44"/>
  <c r="G10" i="44"/>
  <c r="C10" i="44"/>
  <c r="D10" i="44" s="1"/>
  <c r="B10" i="44"/>
  <c r="B30" i="2"/>
  <c r="F30" i="2"/>
  <c r="G31" i="2" s="1"/>
  <c r="H30" i="2"/>
  <c r="I31" i="2" s="1"/>
  <c r="J30" i="2"/>
  <c r="L30" i="2"/>
  <c r="M31" i="2" s="1"/>
  <c r="N30" i="2"/>
  <c r="O30" i="2"/>
  <c r="P30" i="2"/>
  <c r="U11" i="46" l="1"/>
  <c r="E31" i="2"/>
  <c r="C31" i="2"/>
  <c r="U20" i="44"/>
  <c r="U35" i="44"/>
  <c r="U34" i="44"/>
  <c r="U32" i="44"/>
  <c r="U29" i="44"/>
  <c r="U28" i="44"/>
  <c r="U26" i="44"/>
  <c r="U23" i="44"/>
  <c r="U22" i="44"/>
  <c r="U21" i="44"/>
  <c r="U11" i="44"/>
  <c r="Q17" i="44"/>
  <c r="Q16" i="44"/>
  <c r="Q15" i="44"/>
  <c r="Q14" i="44"/>
  <c r="Q13" i="44"/>
  <c r="Q12" i="44"/>
  <c r="U17" i="44"/>
  <c r="J17" i="44"/>
  <c r="J14" i="44"/>
  <c r="O13" i="44"/>
  <c r="O17" i="44"/>
  <c r="O16" i="44"/>
  <c r="J16" i="44"/>
  <c r="O15" i="44"/>
  <c r="J15" i="44"/>
  <c r="O14" i="44"/>
  <c r="H15" i="44"/>
  <c r="J13" i="44"/>
  <c r="U12" i="44"/>
  <c r="U33" i="44"/>
  <c r="U31" i="44"/>
  <c r="U13" i="44"/>
  <c r="O12" i="44"/>
  <c r="J12" i="44"/>
  <c r="Q11" i="44"/>
  <c r="U25" i="44"/>
  <c r="U24" i="44"/>
  <c r="H17" i="44"/>
  <c r="U16" i="44"/>
  <c r="U15" i="44"/>
  <c r="H13" i="44"/>
  <c r="U30" i="44"/>
  <c r="U14" i="44"/>
  <c r="R30" i="2"/>
  <c r="S31" i="2" s="1"/>
  <c r="Q30" i="2"/>
  <c r="B118" i="1" l="1"/>
  <c r="C118" i="1"/>
  <c r="D118" i="1"/>
  <c r="E118" i="1"/>
  <c r="G118" i="1"/>
  <c r="H118" i="1"/>
  <c r="I118" i="1"/>
  <c r="J118" i="1"/>
  <c r="L118" i="1"/>
  <c r="N118" i="1"/>
  <c r="O118" i="1"/>
  <c r="P118" i="1"/>
  <c r="R118" i="1"/>
  <c r="B119" i="1"/>
  <c r="C119" i="1"/>
  <c r="D119" i="1"/>
  <c r="E119" i="1"/>
  <c r="G119" i="1"/>
  <c r="H119" i="1"/>
  <c r="I119" i="1"/>
  <c r="J119" i="1"/>
  <c r="L119" i="1"/>
  <c r="N119" i="1"/>
  <c r="O119" i="1"/>
  <c r="P119" i="1"/>
  <c r="R119" i="1"/>
  <c r="B120" i="1"/>
  <c r="C120" i="1"/>
  <c r="D120" i="1"/>
  <c r="E120" i="1"/>
  <c r="G120" i="1"/>
  <c r="H120" i="1"/>
  <c r="I120" i="1"/>
  <c r="J120" i="1"/>
  <c r="L120" i="1"/>
  <c r="N120" i="1"/>
  <c r="O120" i="1"/>
  <c r="P120" i="1"/>
  <c r="R120" i="1"/>
  <c r="B121" i="1"/>
  <c r="C121" i="1"/>
  <c r="D121" i="1"/>
  <c r="E121" i="1"/>
  <c r="G121" i="1"/>
  <c r="H121" i="1"/>
  <c r="I121" i="1"/>
  <c r="J121" i="1"/>
  <c r="L121" i="1"/>
  <c r="N121" i="1"/>
  <c r="O121" i="1"/>
  <c r="P121" i="1"/>
  <c r="R121" i="1"/>
  <c r="B122" i="1"/>
  <c r="C122" i="1"/>
  <c r="D122" i="1"/>
  <c r="E122" i="1"/>
  <c r="G122" i="1"/>
  <c r="H122" i="1"/>
  <c r="I122" i="1"/>
  <c r="J122" i="1"/>
  <c r="L122" i="1"/>
  <c r="N122" i="1"/>
  <c r="O122" i="1"/>
  <c r="P122" i="1"/>
  <c r="R122" i="1"/>
  <c r="B123" i="1"/>
  <c r="C123" i="1"/>
  <c r="D123" i="1"/>
  <c r="E123" i="1"/>
  <c r="G123" i="1"/>
  <c r="H123" i="1"/>
  <c r="I123" i="1"/>
  <c r="J123" i="1"/>
  <c r="L123" i="1"/>
  <c r="N123" i="1"/>
  <c r="O123" i="1"/>
  <c r="P123" i="1"/>
  <c r="R123" i="1"/>
  <c r="B124" i="1"/>
  <c r="C124" i="1"/>
  <c r="D124" i="1"/>
  <c r="E124" i="1"/>
  <c r="G124" i="1"/>
  <c r="H124" i="1"/>
  <c r="I124" i="1"/>
  <c r="J124" i="1"/>
  <c r="L124" i="1"/>
  <c r="N124" i="1"/>
  <c r="O124" i="1"/>
  <c r="P124" i="1"/>
  <c r="R124" i="1"/>
  <c r="B125" i="1"/>
  <c r="C125" i="1"/>
  <c r="D125" i="1"/>
  <c r="E125" i="1"/>
  <c r="G125" i="1"/>
  <c r="H125" i="1"/>
  <c r="I125" i="1"/>
  <c r="J125" i="1"/>
  <c r="L125" i="1"/>
  <c r="N125" i="1"/>
  <c r="O125" i="1"/>
  <c r="P125" i="1"/>
  <c r="R125" i="1"/>
  <c r="B126" i="1"/>
  <c r="C126" i="1"/>
  <c r="D126" i="1"/>
  <c r="E126" i="1"/>
  <c r="G126" i="1"/>
  <c r="H126" i="1"/>
  <c r="I126" i="1"/>
  <c r="J126" i="1"/>
  <c r="L126" i="1"/>
  <c r="N126" i="1"/>
  <c r="O126" i="1"/>
  <c r="P126" i="1"/>
  <c r="R126" i="1"/>
  <c r="B127" i="1"/>
  <c r="C127" i="1"/>
  <c r="D127" i="1"/>
  <c r="E127" i="1"/>
  <c r="G127" i="1"/>
  <c r="H127" i="1"/>
  <c r="I127" i="1"/>
  <c r="J127" i="1"/>
  <c r="L127" i="1"/>
  <c r="N127" i="1"/>
  <c r="O127" i="1"/>
  <c r="P127" i="1"/>
  <c r="R127" i="1"/>
  <c r="B128" i="1"/>
  <c r="C128" i="1"/>
  <c r="D128" i="1"/>
  <c r="E128" i="1"/>
  <c r="G128" i="1"/>
  <c r="H128" i="1"/>
  <c r="I128" i="1"/>
  <c r="J128" i="1"/>
  <c r="L128" i="1"/>
  <c r="N128" i="1"/>
  <c r="O128" i="1"/>
  <c r="P128" i="1"/>
  <c r="R128" i="1"/>
  <c r="B129" i="1"/>
  <c r="C129" i="1"/>
  <c r="D129" i="1"/>
  <c r="E129" i="1"/>
  <c r="G129" i="1"/>
  <c r="H129" i="1"/>
  <c r="I129" i="1"/>
  <c r="J129" i="1"/>
  <c r="L129" i="1"/>
  <c r="N129" i="1"/>
  <c r="O129" i="1"/>
  <c r="P129" i="1"/>
  <c r="R129" i="1"/>
  <c r="B130" i="1"/>
  <c r="C130" i="1"/>
  <c r="D130" i="1"/>
  <c r="E130" i="1"/>
  <c r="G130" i="1"/>
  <c r="H130" i="1"/>
  <c r="I130" i="1"/>
  <c r="J130" i="1"/>
  <c r="L130" i="1"/>
  <c r="N130" i="1"/>
  <c r="O130" i="1"/>
  <c r="P130" i="1"/>
  <c r="R130" i="1"/>
  <c r="B131" i="1"/>
  <c r="C131" i="1"/>
  <c r="D131" i="1"/>
  <c r="E131" i="1"/>
  <c r="G131" i="1"/>
  <c r="H131" i="1"/>
  <c r="I131" i="1"/>
  <c r="J131" i="1"/>
  <c r="L131" i="1"/>
  <c r="N131" i="1"/>
  <c r="O131" i="1"/>
  <c r="P131" i="1"/>
  <c r="R131" i="1"/>
  <c r="B132" i="1"/>
  <c r="C132" i="1"/>
  <c r="D132" i="1"/>
  <c r="E132" i="1"/>
  <c r="G132" i="1"/>
  <c r="H132" i="1"/>
  <c r="I132" i="1"/>
  <c r="J132" i="1"/>
  <c r="L132" i="1"/>
  <c r="N132" i="1"/>
  <c r="O132" i="1"/>
  <c r="P132" i="1"/>
  <c r="R132" i="1"/>
  <c r="B133" i="1"/>
  <c r="C133" i="1"/>
  <c r="D133" i="1"/>
  <c r="E133" i="1"/>
  <c r="G133" i="1"/>
  <c r="H133" i="1"/>
  <c r="I133" i="1"/>
  <c r="J133" i="1"/>
  <c r="L133" i="1"/>
  <c r="N133" i="1"/>
  <c r="O133" i="1"/>
  <c r="P133" i="1"/>
  <c r="R133" i="1"/>
  <c r="B134" i="1"/>
  <c r="C134" i="1"/>
  <c r="D134" i="1"/>
  <c r="E134" i="1"/>
  <c r="G134" i="1"/>
  <c r="H134" i="1"/>
  <c r="I134" i="1"/>
  <c r="J134" i="1"/>
  <c r="L134" i="1"/>
  <c r="N134" i="1"/>
  <c r="O134" i="1"/>
  <c r="P134" i="1"/>
  <c r="R134" i="1"/>
  <c r="B135" i="1"/>
  <c r="C135" i="1"/>
  <c r="D135" i="1"/>
  <c r="E135" i="1"/>
  <c r="G135" i="1"/>
  <c r="H135" i="1"/>
  <c r="I135" i="1"/>
  <c r="J135" i="1"/>
  <c r="L135" i="1"/>
  <c r="N135" i="1"/>
  <c r="O135" i="1"/>
  <c r="P135" i="1"/>
  <c r="R135" i="1"/>
  <c r="B136" i="1"/>
  <c r="C136" i="1"/>
  <c r="D136" i="1"/>
  <c r="E136" i="1"/>
  <c r="G136" i="1"/>
  <c r="H136" i="1"/>
  <c r="I136" i="1"/>
  <c r="J136" i="1"/>
  <c r="L136" i="1"/>
  <c r="N136" i="1"/>
  <c r="O136" i="1"/>
  <c r="P136" i="1"/>
  <c r="R136" i="1"/>
  <c r="B137" i="1"/>
  <c r="C137" i="1"/>
  <c r="D137" i="1"/>
  <c r="E137" i="1"/>
  <c r="G137" i="1"/>
  <c r="H137" i="1"/>
  <c r="I137" i="1"/>
  <c r="J137" i="1"/>
  <c r="L137" i="1"/>
  <c r="N137" i="1"/>
  <c r="O137" i="1"/>
  <c r="P137" i="1"/>
  <c r="R137" i="1"/>
  <c r="B138" i="1"/>
  <c r="C138" i="1"/>
  <c r="D138" i="1"/>
  <c r="E138" i="1"/>
  <c r="G138" i="1"/>
  <c r="H138" i="1"/>
  <c r="I138" i="1"/>
  <c r="J138" i="1"/>
  <c r="L138" i="1"/>
  <c r="N138" i="1"/>
  <c r="O138" i="1"/>
  <c r="P138" i="1"/>
  <c r="R138" i="1"/>
  <c r="B139" i="1"/>
  <c r="C139" i="1"/>
  <c r="D139" i="1"/>
  <c r="E139" i="1"/>
  <c r="G139" i="1"/>
  <c r="H139" i="1"/>
  <c r="I139" i="1"/>
  <c r="J139" i="1"/>
  <c r="L139" i="1"/>
  <c r="N139" i="1"/>
  <c r="O139" i="1"/>
  <c r="P139" i="1"/>
  <c r="R139" i="1"/>
  <c r="B140" i="1"/>
  <c r="C140" i="1"/>
  <c r="D140" i="1"/>
  <c r="E140" i="1"/>
  <c r="G140" i="1"/>
  <c r="H140" i="1"/>
  <c r="I140" i="1"/>
  <c r="J140" i="1"/>
  <c r="L140" i="1"/>
  <c r="N140" i="1"/>
  <c r="O140" i="1"/>
  <c r="P140" i="1"/>
  <c r="R140" i="1"/>
  <c r="B141" i="1"/>
  <c r="C141" i="1"/>
  <c r="D141" i="1"/>
  <c r="E141" i="1"/>
  <c r="G141" i="1"/>
  <c r="H141" i="1"/>
  <c r="I141" i="1"/>
  <c r="J141" i="1"/>
  <c r="L141" i="1"/>
  <c r="N141" i="1"/>
  <c r="O141" i="1"/>
  <c r="P141" i="1"/>
  <c r="R141" i="1"/>
  <c r="B142" i="1"/>
  <c r="C142" i="1"/>
  <c r="D142" i="1"/>
  <c r="E142" i="1"/>
  <c r="G142" i="1"/>
  <c r="H142" i="1"/>
  <c r="I142" i="1"/>
  <c r="J142" i="1"/>
  <c r="L142" i="1"/>
  <c r="N142" i="1"/>
  <c r="O142" i="1"/>
  <c r="P142" i="1"/>
  <c r="R142" i="1"/>
  <c r="B143" i="1"/>
  <c r="C143" i="1"/>
  <c r="D143" i="1"/>
  <c r="E143" i="1"/>
  <c r="G143" i="1"/>
  <c r="H143" i="1"/>
  <c r="I143" i="1"/>
  <c r="J143" i="1"/>
  <c r="L143" i="1"/>
  <c r="N143" i="1"/>
  <c r="O143" i="1"/>
  <c r="P143" i="1"/>
  <c r="R143" i="1"/>
  <c r="B144" i="1"/>
  <c r="C144" i="1"/>
  <c r="D144" i="1"/>
  <c r="E144" i="1"/>
  <c r="G144" i="1"/>
  <c r="H144" i="1"/>
  <c r="I144" i="1"/>
  <c r="J144" i="1"/>
  <c r="L144" i="1"/>
  <c r="N144" i="1"/>
  <c r="O144" i="1"/>
  <c r="P144" i="1"/>
  <c r="R144" i="1"/>
  <c r="B145" i="1"/>
  <c r="C145" i="1"/>
  <c r="D145" i="1"/>
  <c r="E145" i="1"/>
  <c r="G145" i="1"/>
  <c r="H145" i="1"/>
  <c r="I145" i="1"/>
  <c r="J145" i="1"/>
  <c r="L145" i="1"/>
  <c r="N145" i="1"/>
  <c r="O145" i="1"/>
  <c r="P145" i="1"/>
  <c r="R145" i="1"/>
  <c r="B146" i="1"/>
  <c r="C146" i="1"/>
  <c r="D146" i="1"/>
  <c r="E146" i="1"/>
  <c r="G146" i="1"/>
  <c r="H146" i="1"/>
  <c r="I146" i="1"/>
  <c r="J146" i="1"/>
  <c r="L146" i="1"/>
  <c r="N146" i="1"/>
  <c r="O146" i="1"/>
  <c r="P146" i="1"/>
  <c r="R146" i="1"/>
  <c r="B147" i="1"/>
  <c r="C147" i="1"/>
  <c r="D147" i="1"/>
  <c r="E147" i="1"/>
  <c r="G147" i="1"/>
  <c r="H147" i="1"/>
  <c r="I147" i="1"/>
  <c r="J147" i="1"/>
  <c r="L147" i="1"/>
  <c r="N147" i="1"/>
  <c r="O147" i="1"/>
  <c r="P147" i="1"/>
  <c r="R147" i="1"/>
  <c r="B148" i="1"/>
  <c r="C148" i="1"/>
  <c r="D148" i="1"/>
  <c r="E148" i="1"/>
  <c r="G148" i="1"/>
  <c r="H148" i="1"/>
  <c r="I148" i="1"/>
  <c r="J148" i="1"/>
  <c r="L148" i="1"/>
  <c r="N148" i="1"/>
  <c r="O148" i="1"/>
  <c r="P148" i="1"/>
  <c r="R148" i="1"/>
  <c r="B149" i="1"/>
  <c r="C149" i="1"/>
  <c r="D149" i="1"/>
  <c r="E149" i="1"/>
  <c r="G149" i="1"/>
  <c r="H149" i="1"/>
  <c r="I149" i="1"/>
  <c r="J149" i="1"/>
  <c r="L149" i="1"/>
  <c r="N149" i="1"/>
  <c r="O149" i="1"/>
  <c r="P149" i="1"/>
  <c r="R149" i="1"/>
  <c r="B150" i="1"/>
  <c r="C150" i="1"/>
  <c r="D150" i="1"/>
  <c r="E150" i="1"/>
  <c r="G150" i="1"/>
  <c r="H150" i="1"/>
  <c r="I150" i="1"/>
  <c r="J150" i="1"/>
  <c r="L150" i="1"/>
  <c r="N150" i="1"/>
  <c r="O150" i="1"/>
  <c r="P150" i="1"/>
  <c r="R150" i="1"/>
  <c r="B151" i="1"/>
  <c r="C151" i="1"/>
  <c r="D151" i="1"/>
  <c r="E151" i="1"/>
  <c r="G151" i="1"/>
  <c r="H151" i="1"/>
  <c r="I151" i="1"/>
  <c r="J151" i="1"/>
  <c r="L151" i="1"/>
  <c r="N151" i="1"/>
  <c r="O151" i="1"/>
  <c r="P151" i="1"/>
  <c r="R151" i="1"/>
  <c r="B152" i="1"/>
  <c r="C152" i="1"/>
  <c r="D152" i="1"/>
  <c r="E152" i="1"/>
  <c r="G152" i="1"/>
  <c r="H152" i="1"/>
  <c r="I152" i="1"/>
  <c r="J152" i="1"/>
  <c r="L152" i="1"/>
  <c r="N152" i="1"/>
  <c r="O152" i="1"/>
  <c r="P152" i="1"/>
  <c r="R152" i="1"/>
  <c r="B153" i="1"/>
  <c r="C153" i="1"/>
  <c r="D153" i="1"/>
  <c r="E153" i="1"/>
  <c r="G153" i="1"/>
  <c r="H153" i="1"/>
  <c r="I153" i="1"/>
  <c r="J153" i="1"/>
  <c r="L153" i="1"/>
  <c r="N153" i="1"/>
  <c r="O153" i="1"/>
  <c r="P153" i="1"/>
  <c r="R153" i="1"/>
  <c r="B154" i="1"/>
  <c r="C154" i="1"/>
  <c r="D154" i="1"/>
  <c r="E154" i="1"/>
  <c r="G154" i="1"/>
  <c r="H154" i="1"/>
  <c r="I154" i="1"/>
  <c r="J154" i="1"/>
  <c r="L154" i="1"/>
  <c r="N154" i="1"/>
  <c r="O154" i="1"/>
  <c r="P154" i="1"/>
  <c r="R154" i="1"/>
  <c r="B155" i="1"/>
  <c r="C155" i="1"/>
  <c r="D155" i="1"/>
  <c r="E155" i="1"/>
  <c r="G155" i="1"/>
  <c r="H155" i="1"/>
  <c r="I155" i="1"/>
  <c r="J155" i="1"/>
  <c r="L155" i="1"/>
  <c r="N155" i="1"/>
  <c r="O155" i="1"/>
  <c r="P155" i="1"/>
  <c r="R155" i="1"/>
  <c r="B156" i="1"/>
  <c r="C156" i="1"/>
  <c r="D156" i="1"/>
  <c r="E156" i="1"/>
  <c r="G156" i="1"/>
  <c r="H156" i="1"/>
  <c r="I156" i="1"/>
  <c r="J156" i="1"/>
  <c r="L156" i="1"/>
  <c r="N156" i="1"/>
  <c r="O156" i="1"/>
  <c r="P156" i="1"/>
  <c r="R156" i="1"/>
  <c r="B157" i="1"/>
  <c r="C157" i="1"/>
  <c r="D157" i="1"/>
  <c r="E157" i="1"/>
  <c r="G157" i="1"/>
  <c r="H157" i="1"/>
  <c r="I157" i="1"/>
  <c r="J157" i="1"/>
  <c r="L157" i="1"/>
  <c r="N157" i="1"/>
  <c r="O157" i="1"/>
  <c r="P157" i="1"/>
  <c r="R157" i="1"/>
  <c r="B158" i="1"/>
  <c r="C158" i="1"/>
  <c r="D158" i="1"/>
  <c r="E158" i="1"/>
  <c r="G158" i="1"/>
  <c r="H158" i="1"/>
  <c r="I158" i="1"/>
  <c r="J158" i="1"/>
  <c r="L158" i="1"/>
  <c r="N158" i="1"/>
  <c r="O158" i="1"/>
  <c r="P158" i="1"/>
  <c r="R158" i="1"/>
  <c r="B159" i="1"/>
  <c r="C159" i="1"/>
  <c r="D159" i="1"/>
  <c r="E159" i="1"/>
  <c r="G159" i="1"/>
  <c r="H159" i="1"/>
  <c r="I159" i="1"/>
  <c r="J159" i="1"/>
  <c r="L159" i="1"/>
  <c r="N159" i="1"/>
  <c r="O159" i="1"/>
  <c r="P159" i="1"/>
  <c r="R159" i="1"/>
  <c r="B160" i="1"/>
  <c r="C160" i="1"/>
  <c r="D160" i="1"/>
  <c r="E160" i="1"/>
  <c r="G160" i="1"/>
  <c r="H160" i="1"/>
  <c r="I160" i="1"/>
  <c r="J160" i="1"/>
  <c r="L160" i="1"/>
  <c r="N160" i="1"/>
  <c r="O160" i="1"/>
  <c r="P160" i="1"/>
  <c r="R160" i="1"/>
  <c r="B161" i="1"/>
  <c r="C161" i="1"/>
  <c r="D161" i="1"/>
  <c r="E161" i="1"/>
  <c r="G161" i="1"/>
  <c r="H161" i="1"/>
  <c r="I161" i="1"/>
  <c r="J161" i="1"/>
  <c r="L161" i="1"/>
  <c r="N161" i="1"/>
  <c r="O161" i="1"/>
  <c r="P161" i="1"/>
  <c r="R161" i="1"/>
  <c r="B162" i="1"/>
  <c r="C162" i="1"/>
  <c r="D162" i="1"/>
  <c r="E162" i="1"/>
  <c r="G162" i="1"/>
  <c r="H162" i="1"/>
  <c r="I162" i="1"/>
  <c r="J162" i="1"/>
  <c r="L162" i="1"/>
  <c r="N162" i="1"/>
  <c r="O162" i="1"/>
  <c r="P162" i="1"/>
  <c r="R162" i="1"/>
  <c r="B163" i="1"/>
  <c r="C163" i="1"/>
  <c r="D163" i="1"/>
  <c r="E163" i="1"/>
  <c r="G163" i="1"/>
  <c r="H163" i="1"/>
  <c r="I163" i="1"/>
  <c r="J163" i="1"/>
  <c r="L163" i="1"/>
  <c r="N163" i="1"/>
  <c r="O163" i="1"/>
  <c r="P163" i="1"/>
  <c r="R163" i="1"/>
  <c r="B164" i="1"/>
  <c r="C164" i="1"/>
  <c r="D164" i="1"/>
  <c r="E164" i="1"/>
  <c r="G164" i="1"/>
  <c r="H164" i="1"/>
  <c r="I164" i="1"/>
  <c r="J164" i="1"/>
  <c r="L164" i="1"/>
  <c r="N164" i="1"/>
  <c r="O164" i="1"/>
  <c r="P164" i="1"/>
  <c r="R164" i="1"/>
  <c r="B165" i="1"/>
  <c r="C165" i="1"/>
  <c r="D165" i="1"/>
  <c r="E165" i="1"/>
  <c r="G165" i="1"/>
  <c r="H165" i="1"/>
  <c r="I165" i="1"/>
  <c r="J165" i="1"/>
  <c r="L165" i="1"/>
  <c r="N165" i="1"/>
  <c r="O165" i="1"/>
  <c r="P165" i="1"/>
  <c r="R165" i="1"/>
  <c r="B166" i="1"/>
  <c r="C166" i="1"/>
  <c r="D166" i="1"/>
  <c r="E166" i="1"/>
  <c r="G166" i="1"/>
  <c r="H166" i="1"/>
  <c r="I166" i="1"/>
  <c r="J166" i="1"/>
  <c r="L166" i="1"/>
  <c r="N166" i="1"/>
  <c r="O166" i="1"/>
  <c r="P166" i="1"/>
  <c r="R166" i="1"/>
  <c r="B167" i="1"/>
  <c r="C167" i="1"/>
  <c r="D167" i="1"/>
  <c r="E167" i="1"/>
  <c r="G167" i="1"/>
  <c r="H167" i="1"/>
  <c r="I167" i="1"/>
  <c r="J167" i="1"/>
  <c r="L167" i="1"/>
  <c r="N167" i="1"/>
  <c r="O167" i="1"/>
  <c r="P167" i="1"/>
  <c r="R167" i="1"/>
  <c r="B168" i="1"/>
  <c r="C168" i="1"/>
  <c r="D168" i="1"/>
  <c r="E168" i="1"/>
  <c r="G168" i="1"/>
  <c r="H168" i="1"/>
  <c r="I168" i="1"/>
  <c r="J168" i="1"/>
  <c r="L168" i="1"/>
  <c r="N168" i="1"/>
  <c r="O168" i="1"/>
  <c r="P168" i="1"/>
  <c r="R168" i="1"/>
  <c r="R117" i="1"/>
  <c r="P117" i="1"/>
  <c r="O117" i="1"/>
  <c r="N117" i="1"/>
  <c r="L117" i="1"/>
  <c r="J117" i="1"/>
  <c r="I117" i="1"/>
  <c r="H117" i="1"/>
  <c r="G117" i="1"/>
  <c r="E117" i="1"/>
  <c r="D117" i="1"/>
  <c r="C117" i="1"/>
  <c r="B117" i="1"/>
  <c r="B115" i="1"/>
  <c r="C115" i="1"/>
  <c r="D115" i="1"/>
  <c r="E115" i="1"/>
  <c r="G115" i="1"/>
  <c r="H115" i="1"/>
  <c r="I115" i="1"/>
  <c r="J115" i="1"/>
  <c r="L115" i="1"/>
  <c r="N115" i="1"/>
  <c r="O115" i="1"/>
  <c r="P115" i="1"/>
  <c r="R115" i="1"/>
  <c r="B65" i="1"/>
  <c r="C65" i="1"/>
  <c r="D65" i="1"/>
  <c r="E65" i="1"/>
  <c r="G65" i="1"/>
  <c r="H65" i="1"/>
  <c r="I65" i="1"/>
  <c r="J65" i="1"/>
  <c r="L65" i="1"/>
  <c r="N65" i="1"/>
  <c r="O65" i="1"/>
  <c r="P65" i="1"/>
  <c r="R65" i="1"/>
  <c r="B66" i="1"/>
  <c r="C66" i="1"/>
  <c r="D66" i="1"/>
  <c r="E66" i="1"/>
  <c r="G66" i="1"/>
  <c r="H66" i="1"/>
  <c r="I66" i="1"/>
  <c r="J66" i="1"/>
  <c r="L66" i="1"/>
  <c r="N66" i="1"/>
  <c r="O66" i="1"/>
  <c r="P66" i="1"/>
  <c r="R66" i="1"/>
  <c r="B67" i="1"/>
  <c r="C67" i="1"/>
  <c r="D67" i="1"/>
  <c r="E67" i="1"/>
  <c r="G67" i="1"/>
  <c r="H67" i="1"/>
  <c r="I67" i="1"/>
  <c r="J67" i="1"/>
  <c r="L67" i="1"/>
  <c r="N67" i="1"/>
  <c r="O67" i="1"/>
  <c r="P67" i="1"/>
  <c r="R67" i="1"/>
  <c r="B68" i="1"/>
  <c r="C68" i="1"/>
  <c r="D68" i="1"/>
  <c r="E68" i="1"/>
  <c r="G68" i="1"/>
  <c r="H68" i="1"/>
  <c r="I68" i="1"/>
  <c r="J68" i="1"/>
  <c r="L68" i="1"/>
  <c r="N68" i="1"/>
  <c r="O68" i="1"/>
  <c r="P68" i="1"/>
  <c r="R68" i="1"/>
  <c r="B69" i="1"/>
  <c r="C69" i="1"/>
  <c r="D69" i="1"/>
  <c r="E69" i="1"/>
  <c r="G69" i="1"/>
  <c r="H69" i="1"/>
  <c r="I69" i="1"/>
  <c r="J69" i="1"/>
  <c r="L69" i="1"/>
  <c r="N69" i="1"/>
  <c r="O69" i="1"/>
  <c r="P69" i="1"/>
  <c r="R69" i="1"/>
  <c r="B70" i="1"/>
  <c r="C70" i="1"/>
  <c r="D70" i="1"/>
  <c r="E70" i="1"/>
  <c r="G70" i="1"/>
  <c r="H70" i="1"/>
  <c r="I70" i="1"/>
  <c r="J70" i="1"/>
  <c r="L70" i="1"/>
  <c r="N70" i="1"/>
  <c r="O70" i="1"/>
  <c r="P70" i="1"/>
  <c r="R70" i="1"/>
  <c r="B71" i="1"/>
  <c r="C71" i="1"/>
  <c r="D71" i="1"/>
  <c r="E71" i="1"/>
  <c r="G71" i="1"/>
  <c r="H71" i="1"/>
  <c r="I71" i="1"/>
  <c r="J71" i="1"/>
  <c r="L71" i="1"/>
  <c r="N71" i="1"/>
  <c r="O71" i="1"/>
  <c r="P71" i="1"/>
  <c r="R71" i="1"/>
  <c r="B72" i="1"/>
  <c r="C72" i="1"/>
  <c r="D72" i="1"/>
  <c r="E72" i="1"/>
  <c r="G72" i="1"/>
  <c r="H72" i="1"/>
  <c r="I72" i="1"/>
  <c r="J72" i="1"/>
  <c r="L72" i="1"/>
  <c r="N72" i="1"/>
  <c r="O72" i="1"/>
  <c r="P72" i="1"/>
  <c r="R72" i="1"/>
  <c r="B73" i="1"/>
  <c r="C73" i="1"/>
  <c r="D73" i="1"/>
  <c r="E73" i="1"/>
  <c r="G73" i="1"/>
  <c r="H73" i="1"/>
  <c r="I73" i="1"/>
  <c r="J73" i="1"/>
  <c r="L73" i="1"/>
  <c r="N73" i="1"/>
  <c r="O73" i="1"/>
  <c r="P73" i="1"/>
  <c r="R73" i="1"/>
  <c r="B74" i="1"/>
  <c r="C74" i="1"/>
  <c r="D74" i="1"/>
  <c r="E74" i="1"/>
  <c r="G74" i="1"/>
  <c r="H74" i="1"/>
  <c r="I74" i="1"/>
  <c r="J74" i="1"/>
  <c r="L74" i="1"/>
  <c r="N74" i="1"/>
  <c r="O74" i="1"/>
  <c r="P74" i="1"/>
  <c r="R74" i="1"/>
  <c r="B75" i="1"/>
  <c r="C75" i="1"/>
  <c r="D75" i="1"/>
  <c r="E75" i="1"/>
  <c r="G75" i="1"/>
  <c r="H75" i="1"/>
  <c r="I75" i="1"/>
  <c r="J75" i="1"/>
  <c r="L75" i="1"/>
  <c r="N75" i="1"/>
  <c r="O75" i="1"/>
  <c r="P75" i="1"/>
  <c r="R75" i="1"/>
  <c r="B76" i="1"/>
  <c r="C76" i="1"/>
  <c r="D76" i="1"/>
  <c r="E76" i="1"/>
  <c r="G76" i="1"/>
  <c r="H76" i="1"/>
  <c r="I76" i="1"/>
  <c r="J76" i="1"/>
  <c r="L76" i="1"/>
  <c r="N76" i="1"/>
  <c r="O76" i="1"/>
  <c r="P76" i="1"/>
  <c r="R76" i="1"/>
  <c r="B77" i="1"/>
  <c r="C77" i="1"/>
  <c r="D77" i="1"/>
  <c r="E77" i="1"/>
  <c r="F23" i="1" s="1"/>
  <c r="G77" i="1"/>
  <c r="H77" i="1"/>
  <c r="I77" i="1"/>
  <c r="J77" i="1"/>
  <c r="K23" i="1" s="1"/>
  <c r="L77" i="1"/>
  <c r="M23" i="1" s="1"/>
  <c r="N77" i="1"/>
  <c r="O77" i="1"/>
  <c r="P77" i="1"/>
  <c r="R77" i="1"/>
  <c r="B78" i="1"/>
  <c r="C78" i="1"/>
  <c r="D78" i="1"/>
  <c r="E78" i="1"/>
  <c r="F24" i="1" s="1"/>
  <c r="G78" i="1"/>
  <c r="H78" i="1"/>
  <c r="I78" i="1"/>
  <c r="J78" i="1"/>
  <c r="K24" i="1" s="1"/>
  <c r="L78" i="1"/>
  <c r="M24" i="1" s="1"/>
  <c r="N78" i="1"/>
  <c r="O78" i="1"/>
  <c r="P78" i="1"/>
  <c r="R78" i="1"/>
  <c r="B79" i="1"/>
  <c r="C79" i="1"/>
  <c r="D79" i="1"/>
  <c r="E79" i="1"/>
  <c r="F25" i="1" s="1"/>
  <c r="G79" i="1"/>
  <c r="H79" i="1"/>
  <c r="I79" i="1"/>
  <c r="J79" i="1"/>
  <c r="K25" i="1" s="1"/>
  <c r="L79" i="1"/>
  <c r="M25" i="1" s="1"/>
  <c r="N79" i="1"/>
  <c r="O79" i="1"/>
  <c r="P79" i="1"/>
  <c r="R79" i="1"/>
  <c r="B80" i="1"/>
  <c r="C80" i="1"/>
  <c r="D80" i="1"/>
  <c r="E80" i="1"/>
  <c r="F26" i="1" s="1"/>
  <c r="G80" i="1"/>
  <c r="H80" i="1"/>
  <c r="I80" i="1"/>
  <c r="J80" i="1"/>
  <c r="K26" i="1" s="1"/>
  <c r="L80" i="1"/>
  <c r="M26" i="1" s="1"/>
  <c r="N80" i="1"/>
  <c r="O80" i="1"/>
  <c r="P80" i="1"/>
  <c r="R80" i="1"/>
  <c r="B81" i="1"/>
  <c r="C81" i="1"/>
  <c r="D81" i="1"/>
  <c r="E81" i="1"/>
  <c r="F27" i="1" s="1"/>
  <c r="G81" i="1"/>
  <c r="H81" i="1"/>
  <c r="I81" i="1"/>
  <c r="J81" i="1"/>
  <c r="K27" i="1" s="1"/>
  <c r="L81" i="1"/>
  <c r="M27" i="1" s="1"/>
  <c r="N81" i="1"/>
  <c r="O81" i="1"/>
  <c r="P81" i="1"/>
  <c r="R81" i="1"/>
  <c r="B82" i="1"/>
  <c r="C82" i="1"/>
  <c r="D82" i="1"/>
  <c r="E82" i="1"/>
  <c r="F28" i="1" s="1"/>
  <c r="G82" i="1"/>
  <c r="H82" i="1"/>
  <c r="I82" i="1"/>
  <c r="J82" i="1"/>
  <c r="K28" i="1" s="1"/>
  <c r="L82" i="1"/>
  <c r="M28" i="1" s="1"/>
  <c r="N82" i="1"/>
  <c r="O82" i="1"/>
  <c r="P82" i="1"/>
  <c r="R82" i="1"/>
  <c r="B83" i="1"/>
  <c r="C83" i="1"/>
  <c r="D83" i="1"/>
  <c r="E83" i="1"/>
  <c r="F29" i="1" s="1"/>
  <c r="G83" i="1"/>
  <c r="H83" i="1"/>
  <c r="I83" i="1"/>
  <c r="J83" i="1"/>
  <c r="K29" i="1" s="1"/>
  <c r="L83" i="1"/>
  <c r="M29" i="1" s="1"/>
  <c r="N83" i="1"/>
  <c r="O83" i="1"/>
  <c r="P83" i="1"/>
  <c r="R83" i="1"/>
  <c r="B84" i="1"/>
  <c r="C84" i="1"/>
  <c r="D84" i="1"/>
  <c r="E84" i="1"/>
  <c r="F30" i="1" s="1"/>
  <c r="G84" i="1"/>
  <c r="H84" i="1"/>
  <c r="I84" i="1"/>
  <c r="J84" i="1"/>
  <c r="K30" i="1" s="1"/>
  <c r="L84" i="1"/>
  <c r="M30" i="1" s="1"/>
  <c r="N84" i="1"/>
  <c r="O84" i="1"/>
  <c r="P84" i="1"/>
  <c r="R84" i="1"/>
  <c r="B85" i="1"/>
  <c r="C85" i="1"/>
  <c r="D85" i="1"/>
  <c r="E85" i="1"/>
  <c r="F31" i="1" s="1"/>
  <c r="G85" i="1"/>
  <c r="H85" i="1"/>
  <c r="I85" i="1"/>
  <c r="J85" i="1"/>
  <c r="K31" i="1" s="1"/>
  <c r="L85" i="1"/>
  <c r="M31" i="1" s="1"/>
  <c r="N85" i="1"/>
  <c r="O85" i="1"/>
  <c r="P85" i="1"/>
  <c r="R85" i="1"/>
  <c r="B86" i="1"/>
  <c r="C86" i="1"/>
  <c r="D86" i="1"/>
  <c r="E86" i="1"/>
  <c r="F32" i="1" s="1"/>
  <c r="G86" i="1"/>
  <c r="H86" i="1"/>
  <c r="I86" i="1"/>
  <c r="J86" i="1"/>
  <c r="K32" i="1" s="1"/>
  <c r="L86" i="1"/>
  <c r="M32" i="1" s="1"/>
  <c r="N86" i="1"/>
  <c r="O86" i="1"/>
  <c r="P86" i="1"/>
  <c r="R86" i="1"/>
  <c r="B87" i="1"/>
  <c r="C87" i="1"/>
  <c r="D87" i="1"/>
  <c r="E87" i="1"/>
  <c r="F33" i="1" s="1"/>
  <c r="G87" i="1"/>
  <c r="H87" i="1"/>
  <c r="I87" i="1"/>
  <c r="J87" i="1"/>
  <c r="K33" i="1" s="1"/>
  <c r="L87" i="1"/>
  <c r="M33" i="1" s="1"/>
  <c r="N87" i="1"/>
  <c r="O87" i="1"/>
  <c r="P87" i="1"/>
  <c r="R87" i="1"/>
  <c r="B88" i="1"/>
  <c r="C88" i="1"/>
  <c r="D88" i="1"/>
  <c r="E88" i="1"/>
  <c r="F34" i="1" s="1"/>
  <c r="G88" i="1"/>
  <c r="H88" i="1"/>
  <c r="I88" i="1"/>
  <c r="J88" i="1"/>
  <c r="K34" i="1" s="1"/>
  <c r="L88" i="1"/>
  <c r="M34" i="1" s="1"/>
  <c r="N88" i="1"/>
  <c r="O88" i="1"/>
  <c r="P88" i="1"/>
  <c r="R88" i="1"/>
  <c r="B89" i="1"/>
  <c r="C89" i="1"/>
  <c r="D89" i="1"/>
  <c r="E89" i="1"/>
  <c r="F35" i="1" s="1"/>
  <c r="G89" i="1"/>
  <c r="H89" i="1"/>
  <c r="I89" i="1"/>
  <c r="J89" i="1"/>
  <c r="K35" i="1" s="1"/>
  <c r="L89" i="1"/>
  <c r="M35" i="1" s="1"/>
  <c r="N89" i="1"/>
  <c r="O89" i="1"/>
  <c r="P89" i="1"/>
  <c r="R89" i="1"/>
  <c r="B90" i="1"/>
  <c r="C90" i="1"/>
  <c r="D90" i="1"/>
  <c r="E90" i="1"/>
  <c r="F36" i="1" s="1"/>
  <c r="G90" i="1"/>
  <c r="H90" i="1"/>
  <c r="I90" i="1"/>
  <c r="J90" i="1"/>
  <c r="K36" i="1" s="1"/>
  <c r="L90" i="1"/>
  <c r="M36" i="1" s="1"/>
  <c r="N90" i="1"/>
  <c r="O90" i="1"/>
  <c r="P90" i="1"/>
  <c r="R90" i="1"/>
  <c r="B91" i="1"/>
  <c r="C91" i="1"/>
  <c r="D91" i="1"/>
  <c r="E91" i="1"/>
  <c r="F37" i="1" s="1"/>
  <c r="G91" i="1"/>
  <c r="H91" i="1"/>
  <c r="I91" i="1"/>
  <c r="J91" i="1"/>
  <c r="K37" i="1" s="1"/>
  <c r="L91" i="1"/>
  <c r="M37" i="1" s="1"/>
  <c r="N91" i="1"/>
  <c r="O91" i="1"/>
  <c r="P91" i="1"/>
  <c r="R91" i="1"/>
  <c r="B92" i="1"/>
  <c r="C92" i="1"/>
  <c r="D92" i="1"/>
  <c r="E92" i="1"/>
  <c r="F38" i="1" s="1"/>
  <c r="G92" i="1"/>
  <c r="H92" i="1"/>
  <c r="I92" i="1"/>
  <c r="J92" i="1"/>
  <c r="K38" i="1" s="1"/>
  <c r="L92" i="1"/>
  <c r="M38" i="1" s="1"/>
  <c r="N92" i="1"/>
  <c r="O92" i="1"/>
  <c r="P92" i="1"/>
  <c r="R92" i="1"/>
  <c r="B93" i="1"/>
  <c r="C93" i="1"/>
  <c r="D93" i="1"/>
  <c r="E93" i="1"/>
  <c r="F39" i="1" s="1"/>
  <c r="G93" i="1"/>
  <c r="H93" i="1"/>
  <c r="I93" i="1"/>
  <c r="J93" i="1"/>
  <c r="K39" i="1" s="1"/>
  <c r="L93" i="1"/>
  <c r="M39" i="1" s="1"/>
  <c r="N93" i="1"/>
  <c r="O93" i="1"/>
  <c r="P93" i="1"/>
  <c r="R93" i="1"/>
  <c r="B94" i="1"/>
  <c r="C94" i="1"/>
  <c r="D94" i="1"/>
  <c r="E94" i="1"/>
  <c r="F40" i="1" s="1"/>
  <c r="G94" i="1"/>
  <c r="H94" i="1"/>
  <c r="I94" i="1"/>
  <c r="J94" i="1"/>
  <c r="K40" i="1" s="1"/>
  <c r="L94" i="1"/>
  <c r="M40" i="1" s="1"/>
  <c r="N94" i="1"/>
  <c r="O94" i="1"/>
  <c r="P94" i="1"/>
  <c r="R94" i="1"/>
  <c r="B95" i="1"/>
  <c r="C95" i="1"/>
  <c r="D95" i="1"/>
  <c r="E95" i="1"/>
  <c r="F41" i="1" s="1"/>
  <c r="G95" i="1"/>
  <c r="H95" i="1"/>
  <c r="I95" i="1"/>
  <c r="J95" i="1"/>
  <c r="K41" i="1" s="1"/>
  <c r="L95" i="1"/>
  <c r="M41" i="1" s="1"/>
  <c r="N95" i="1"/>
  <c r="O95" i="1"/>
  <c r="P95" i="1"/>
  <c r="R95" i="1"/>
  <c r="B96" i="1"/>
  <c r="C96" i="1"/>
  <c r="D96" i="1"/>
  <c r="E96" i="1"/>
  <c r="F42" i="1" s="1"/>
  <c r="G96" i="1"/>
  <c r="H96" i="1"/>
  <c r="I96" i="1"/>
  <c r="J96" i="1"/>
  <c r="K42" i="1" s="1"/>
  <c r="L96" i="1"/>
  <c r="M42" i="1" s="1"/>
  <c r="N96" i="1"/>
  <c r="O96" i="1"/>
  <c r="P96" i="1"/>
  <c r="R96" i="1"/>
  <c r="B97" i="1"/>
  <c r="C97" i="1"/>
  <c r="D97" i="1"/>
  <c r="E97" i="1"/>
  <c r="F43" i="1" s="1"/>
  <c r="G97" i="1"/>
  <c r="H97" i="1"/>
  <c r="I97" i="1"/>
  <c r="J97" i="1"/>
  <c r="K43" i="1" s="1"/>
  <c r="L97" i="1"/>
  <c r="M43" i="1" s="1"/>
  <c r="N97" i="1"/>
  <c r="O97" i="1"/>
  <c r="P97" i="1"/>
  <c r="R97" i="1"/>
  <c r="B98" i="1"/>
  <c r="C98" i="1"/>
  <c r="D98" i="1"/>
  <c r="E98" i="1"/>
  <c r="F44" i="1" s="1"/>
  <c r="G98" i="1"/>
  <c r="H98" i="1"/>
  <c r="I98" i="1"/>
  <c r="J98" i="1"/>
  <c r="K44" i="1" s="1"/>
  <c r="L98" i="1"/>
  <c r="M44" i="1" s="1"/>
  <c r="N98" i="1"/>
  <c r="O98" i="1"/>
  <c r="P98" i="1"/>
  <c r="R98" i="1"/>
  <c r="B99" i="1"/>
  <c r="C99" i="1"/>
  <c r="D99" i="1"/>
  <c r="E99" i="1"/>
  <c r="F45" i="1" s="1"/>
  <c r="G99" i="1"/>
  <c r="H99" i="1"/>
  <c r="I99" i="1"/>
  <c r="J99" i="1"/>
  <c r="K45" i="1" s="1"/>
  <c r="L99" i="1"/>
  <c r="M45" i="1" s="1"/>
  <c r="N99" i="1"/>
  <c r="O99" i="1"/>
  <c r="P99" i="1"/>
  <c r="R99" i="1"/>
  <c r="B100" i="1"/>
  <c r="C100" i="1"/>
  <c r="D100" i="1"/>
  <c r="E100" i="1"/>
  <c r="F46" i="1" s="1"/>
  <c r="G100" i="1"/>
  <c r="H100" i="1"/>
  <c r="I100" i="1"/>
  <c r="J100" i="1"/>
  <c r="K46" i="1" s="1"/>
  <c r="L100" i="1"/>
  <c r="M46" i="1" s="1"/>
  <c r="N100" i="1"/>
  <c r="O100" i="1"/>
  <c r="P100" i="1"/>
  <c r="R100" i="1"/>
  <c r="B101" i="1"/>
  <c r="C101" i="1"/>
  <c r="D101" i="1"/>
  <c r="E101" i="1"/>
  <c r="F47" i="1" s="1"/>
  <c r="G101" i="1"/>
  <c r="H101" i="1"/>
  <c r="I101" i="1"/>
  <c r="J101" i="1"/>
  <c r="K47" i="1" s="1"/>
  <c r="L101" i="1"/>
  <c r="M47" i="1" s="1"/>
  <c r="N101" i="1"/>
  <c r="O101" i="1"/>
  <c r="P101" i="1"/>
  <c r="R101" i="1"/>
  <c r="B102" i="1"/>
  <c r="C102" i="1"/>
  <c r="D102" i="1"/>
  <c r="E102" i="1"/>
  <c r="F48" i="1" s="1"/>
  <c r="G102" i="1"/>
  <c r="H102" i="1"/>
  <c r="I102" i="1"/>
  <c r="J102" i="1"/>
  <c r="K48" i="1" s="1"/>
  <c r="L102" i="1"/>
  <c r="M48" i="1" s="1"/>
  <c r="N102" i="1"/>
  <c r="O102" i="1"/>
  <c r="P102" i="1"/>
  <c r="R102" i="1"/>
  <c r="B103" i="1"/>
  <c r="C103" i="1"/>
  <c r="D103" i="1"/>
  <c r="E103" i="1"/>
  <c r="F49" i="1" s="1"/>
  <c r="G103" i="1"/>
  <c r="H103" i="1"/>
  <c r="I103" i="1"/>
  <c r="J103" i="1"/>
  <c r="K49" i="1" s="1"/>
  <c r="L103" i="1"/>
  <c r="M49" i="1" s="1"/>
  <c r="N103" i="1"/>
  <c r="O103" i="1"/>
  <c r="P103" i="1"/>
  <c r="R103" i="1"/>
  <c r="B104" i="1"/>
  <c r="C104" i="1"/>
  <c r="D104" i="1"/>
  <c r="E104" i="1"/>
  <c r="F50" i="1" s="1"/>
  <c r="G104" i="1"/>
  <c r="H104" i="1"/>
  <c r="I104" i="1"/>
  <c r="J104" i="1"/>
  <c r="K50" i="1" s="1"/>
  <c r="L104" i="1"/>
  <c r="M50" i="1" s="1"/>
  <c r="N104" i="1"/>
  <c r="O104" i="1"/>
  <c r="P104" i="1"/>
  <c r="R104" i="1"/>
  <c r="B105" i="1"/>
  <c r="C105" i="1"/>
  <c r="D105" i="1"/>
  <c r="E105" i="1"/>
  <c r="F51" i="1" s="1"/>
  <c r="G105" i="1"/>
  <c r="H105" i="1"/>
  <c r="I105" i="1"/>
  <c r="J105" i="1"/>
  <c r="K51" i="1" s="1"/>
  <c r="L105" i="1"/>
  <c r="M51" i="1" s="1"/>
  <c r="N105" i="1"/>
  <c r="O105" i="1"/>
  <c r="P105" i="1"/>
  <c r="R105" i="1"/>
  <c r="B106" i="1"/>
  <c r="C106" i="1"/>
  <c r="D106" i="1"/>
  <c r="E106" i="1"/>
  <c r="F52" i="1" s="1"/>
  <c r="G106" i="1"/>
  <c r="H106" i="1"/>
  <c r="I106" i="1"/>
  <c r="J106" i="1"/>
  <c r="K52" i="1" s="1"/>
  <c r="L106" i="1"/>
  <c r="M52" i="1" s="1"/>
  <c r="N106" i="1"/>
  <c r="O106" i="1"/>
  <c r="P106" i="1"/>
  <c r="R106" i="1"/>
  <c r="B107" i="1"/>
  <c r="C107" i="1"/>
  <c r="D107" i="1"/>
  <c r="E107" i="1"/>
  <c r="F53" i="1" s="1"/>
  <c r="G107" i="1"/>
  <c r="H107" i="1"/>
  <c r="I107" i="1"/>
  <c r="J107" i="1"/>
  <c r="K53" i="1" s="1"/>
  <c r="L107" i="1"/>
  <c r="M53" i="1" s="1"/>
  <c r="N107" i="1"/>
  <c r="O107" i="1"/>
  <c r="P107" i="1"/>
  <c r="R107" i="1"/>
  <c r="B108" i="1"/>
  <c r="C108" i="1"/>
  <c r="D108" i="1"/>
  <c r="E108" i="1"/>
  <c r="F54" i="1" s="1"/>
  <c r="G108" i="1"/>
  <c r="H108" i="1"/>
  <c r="I108" i="1"/>
  <c r="J108" i="1"/>
  <c r="K54" i="1" s="1"/>
  <c r="L108" i="1"/>
  <c r="M54" i="1" s="1"/>
  <c r="N108" i="1"/>
  <c r="O108" i="1"/>
  <c r="P108" i="1"/>
  <c r="R108" i="1"/>
  <c r="B109" i="1"/>
  <c r="C109" i="1"/>
  <c r="D109" i="1"/>
  <c r="E109" i="1"/>
  <c r="F55" i="1" s="1"/>
  <c r="G109" i="1"/>
  <c r="H109" i="1"/>
  <c r="I109" i="1"/>
  <c r="J109" i="1"/>
  <c r="K55" i="1" s="1"/>
  <c r="L109" i="1"/>
  <c r="M55" i="1" s="1"/>
  <c r="N109" i="1"/>
  <c r="O109" i="1"/>
  <c r="P109" i="1"/>
  <c r="R109" i="1"/>
  <c r="B110" i="1"/>
  <c r="C110" i="1"/>
  <c r="D110" i="1"/>
  <c r="E110" i="1"/>
  <c r="F56" i="1" s="1"/>
  <c r="G110" i="1"/>
  <c r="H110" i="1"/>
  <c r="I110" i="1"/>
  <c r="J110" i="1"/>
  <c r="K56" i="1" s="1"/>
  <c r="L110" i="1"/>
  <c r="M56" i="1" s="1"/>
  <c r="N110" i="1"/>
  <c r="O110" i="1"/>
  <c r="P110" i="1"/>
  <c r="R110" i="1"/>
  <c r="B111" i="1"/>
  <c r="C111" i="1"/>
  <c r="D111" i="1"/>
  <c r="E111" i="1"/>
  <c r="F57" i="1" s="1"/>
  <c r="G111" i="1"/>
  <c r="H111" i="1"/>
  <c r="I111" i="1"/>
  <c r="J111" i="1"/>
  <c r="K57" i="1" s="1"/>
  <c r="L111" i="1"/>
  <c r="M57" i="1" s="1"/>
  <c r="N111" i="1"/>
  <c r="O111" i="1"/>
  <c r="P111" i="1"/>
  <c r="R111" i="1"/>
  <c r="B112" i="1"/>
  <c r="C112" i="1"/>
  <c r="D112" i="1"/>
  <c r="E112" i="1"/>
  <c r="F58" i="1" s="1"/>
  <c r="G112" i="1"/>
  <c r="H112" i="1"/>
  <c r="I112" i="1"/>
  <c r="J112" i="1"/>
  <c r="K58" i="1" s="1"/>
  <c r="L112" i="1"/>
  <c r="M58" i="1" s="1"/>
  <c r="N112" i="1"/>
  <c r="O112" i="1"/>
  <c r="P112" i="1"/>
  <c r="R112" i="1"/>
  <c r="B113" i="1"/>
  <c r="C113" i="1"/>
  <c r="D113" i="1"/>
  <c r="E113" i="1"/>
  <c r="F59" i="1" s="1"/>
  <c r="G113" i="1"/>
  <c r="H113" i="1"/>
  <c r="I113" i="1"/>
  <c r="J113" i="1"/>
  <c r="K59" i="1" s="1"/>
  <c r="L113" i="1"/>
  <c r="M59" i="1" s="1"/>
  <c r="N113" i="1"/>
  <c r="O113" i="1"/>
  <c r="P113" i="1"/>
  <c r="R113" i="1"/>
  <c r="B114" i="1"/>
  <c r="C114" i="1"/>
  <c r="D114" i="1"/>
  <c r="E114" i="1"/>
  <c r="F60" i="1" s="1"/>
  <c r="G114" i="1"/>
  <c r="H114" i="1"/>
  <c r="I114" i="1"/>
  <c r="J114" i="1"/>
  <c r="K60" i="1" s="1"/>
  <c r="L114" i="1"/>
  <c r="M60" i="1" s="1"/>
  <c r="N114" i="1"/>
  <c r="O114" i="1"/>
  <c r="P114" i="1"/>
  <c r="R114" i="1"/>
  <c r="R64" i="1"/>
  <c r="P64" i="1"/>
  <c r="O64" i="1"/>
  <c r="N64" i="1"/>
  <c r="L64" i="1"/>
  <c r="J64" i="1"/>
  <c r="I64" i="1"/>
  <c r="H64" i="1"/>
  <c r="G64" i="1"/>
  <c r="E64" i="1"/>
  <c r="D64" i="1"/>
  <c r="C64" i="1"/>
  <c r="B64" i="1"/>
  <c r="B11" i="1"/>
  <c r="C11" i="1"/>
  <c r="E11" i="1"/>
  <c r="H11" i="1"/>
  <c r="I11" i="1"/>
  <c r="B12" i="1"/>
  <c r="C12" i="1"/>
  <c r="E12" i="1"/>
  <c r="G12" i="1" s="1"/>
  <c r="H12" i="1"/>
  <c r="I12" i="1"/>
  <c r="B13" i="1"/>
  <c r="C13" i="1"/>
  <c r="E13" i="1"/>
  <c r="G13" i="1" s="1"/>
  <c r="H13" i="1"/>
  <c r="I13" i="1"/>
  <c r="B14" i="1"/>
  <c r="C14" i="1"/>
  <c r="E14" i="1"/>
  <c r="R14" i="1" s="1"/>
  <c r="H14" i="1"/>
  <c r="I14" i="1"/>
  <c r="B15" i="1"/>
  <c r="C15" i="1"/>
  <c r="E15" i="1"/>
  <c r="D15" i="1" s="1"/>
  <c r="Q15" i="1" s="1"/>
  <c r="H15" i="1"/>
  <c r="I15" i="1"/>
  <c r="B16" i="1"/>
  <c r="C16" i="1"/>
  <c r="E16" i="1"/>
  <c r="O16" i="1" s="1"/>
  <c r="H16" i="1"/>
  <c r="I16" i="1"/>
  <c r="B17" i="1"/>
  <c r="C17" i="1"/>
  <c r="E17" i="1"/>
  <c r="G17" i="1" s="1"/>
  <c r="H17" i="1"/>
  <c r="I17" i="1"/>
  <c r="B18" i="1"/>
  <c r="C18" i="1"/>
  <c r="E18" i="1"/>
  <c r="H18" i="1"/>
  <c r="I18" i="1"/>
  <c r="B19" i="1"/>
  <c r="C19" i="1"/>
  <c r="E19" i="1"/>
  <c r="P19" i="1" s="1"/>
  <c r="H19" i="1"/>
  <c r="I19" i="1"/>
  <c r="B20" i="1"/>
  <c r="C20" i="1"/>
  <c r="E20" i="1"/>
  <c r="H20" i="1"/>
  <c r="I20" i="1"/>
  <c r="B21" i="1"/>
  <c r="C21" i="1"/>
  <c r="E21" i="1"/>
  <c r="D21" i="1" s="1"/>
  <c r="H21" i="1"/>
  <c r="I21" i="1"/>
  <c r="B22" i="1"/>
  <c r="C22" i="1"/>
  <c r="E22" i="1"/>
  <c r="G22" i="1" s="1"/>
  <c r="H22" i="1"/>
  <c r="I22" i="1"/>
  <c r="B61" i="1"/>
  <c r="C61" i="1"/>
  <c r="E61" i="1"/>
  <c r="J61" i="1" s="1"/>
  <c r="H61" i="1"/>
  <c r="I61" i="1"/>
  <c r="I10" i="1"/>
  <c r="H10" i="1"/>
  <c r="E10" i="1"/>
  <c r="O10" i="1" s="1"/>
  <c r="C10" i="1"/>
  <c r="B10" i="1"/>
  <c r="F20" i="1" l="1"/>
  <c r="Q143" i="1"/>
  <c r="Q127" i="1"/>
  <c r="J22" i="1"/>
  <c r="K22" i="1" s="1"/>
  <c r="Q163" i="1"/>
  <c r="Q151" i="1"/>
  <c r="Q147" i="1"/>
  <c r="Q74" i="1"/>
  <c r="Q88" i="1"/>
  <c r="Q80" i="1"/>
  <c r="Q165" i="1"/>
  <c r="Q67" i="1"/>
  <c r="Q134" i="1"/>
  <c r="F22" i="1"/>
  <c r="Q111" i="1"/>
  <c r="Q95" i="1"/>
  <c r="Q157" i="1"/>
  <c r="Q91" i="1"/>
  <c r="R20" i="1"/>
  <c r="N20" i="1"/>
  <c r="G20" i="1"/>
  <c r="R12" i="1"/>
  <c r="J20" i="1"/>
  <c r="K20" i="1" s="1"/>
  <c r="Q167" i="1"/>
  <c r="Q135" i="1"/>
  <c r="R61" i="1"/>
  <c r="Q104" i="1"/>
  <c r="Q85" i="1"/>
  <c r="Q123" i="1"/>
  <c r="Q119" i="1"/>
  <c r="N16" i="1"/>
  <c r="Q158" i="1"/>
  <c r="Q155" i="1"/>
  <c r="Q146" i="1"/>
  <c r="L21" i="1"/>
  <c r="S21" i="1" s="1"/>
  <c r="J12" i="1"/>
  <c r="K12" i="1" s="1"/>
  <c r="Q66" i="1"/>
  <c r="Q131" i="1"/>
  <c r="O20" i="1"/>
  <c r="L17" i="1"/>
  <c r="S17" i="1" s="1"/>
  <c r="L15" i="1"/>
  <c r="M15" i="1" s="1"/>
  <c r="P13" i="1"/>
  <c r="Q90" i="1"/>
  <c r="Q76" i="1"/>
  <c r="Q72" i="1"/>
  <c r="Q115" i="1"/>
  <c r="Q152" i="1"/>
  <c r="Q149" i="1"/>
  <c r="Q145" i="1"/>
  <c r="Q141" i="1"/>
  <c r="Q137" i="1"/>
  <c r="Q129" i="1"/>
  <c r="F14" i="1"/>
  <c r="Q100" i="1"/>
  <c r="Q96" i="1"/>
  <c r="Q92" i="1"/>
  <c r="Q159" i="1"/>
  <c r="Q153" i="1"/>
  <c r="Q133" i="1"/>
  <c r="O15" i="1"/>
  <c r="G15" i="1"/>
  <c r="F12" i="1"/>
  <c r="Q109" i="1"/>
  <c r="Q98" i="1"/>
  <c r="Q77" i="1"/>
  <c r="Q161" i="1"/>
  <c r="Q139" i="1"/>
  <c r="Q132" i="1"/>
  <c r="Q122" i="1"/>
  <c r="Q118" i="1"/>
  <c r="Q101" i="1"/>
  <c r="Q93" i="1"/>
  <c r="Q87" i="1"/>
  <c r="Q166" i="1"/>
  <c r="Q160" i="1"/>
  <c r="Q154" i="1"/>
  <c r="Q138" i="1"/>
  <c r="Q125" i="1"/>
  <c r="Q121" i="1"/>
  <c r="J16" i="1"/>
  <c r="K16" i="1" s="1"/>
  <c r="O14" i="1"/>
  <c r="Q21" i="1"/>
  <c r="N14" i="1"/>
  <c r="G14" i="1"/>
  <c r="O12" i="1"/>
  <c r="Q112" i="1"/>
  <c r="Q108" i="1"/>
  <c r="Q107" i="1"/>
  <c r="Q84" i="1"/>
  <c r="Q83" i="1"/>
  <c r="G21" i="1"/>
  <c r="P17" i="1"/>
  <c r="J14" i="1"/>
  <c r="K14" i="1" s="1"/>
  <c r="N12" i="1"/>
  <c r="Q114" i="1"/>
  <c r="Q106" i="1"/>
  <c r="Q103" i="1"/>
  <c r="Q99" i="1"/>
  <c r="Q82" i="1"/>
  <c r="Q79" i="1"/>
  <c r="Q75" i="1"/>
  <c r="Q69" i="1"/>
  <c r="Q164" i="1"/>
  <c r="Q150" i="1"/>
  <c r="Q142" i="1"/>
  <c r="Q136" i="1"/>
  <c r="Q128" i="1"/>
  <c r="Q126" i="1"/>
  <c r="Q168" i="1"/>
  <c r="Q144" i="1"/>
  <c r="Q120" i="1"/>
  <c r="O22" i="1"/>
  <c r="P21" i="1"/>
  <c r="Q162" i="1"/>
  <c r="Q130" i="1"/>
  <c r="N22" i="1"/>
  <c r="O21" i="1"/>
  <c r="Q102" i="1"/>
  <c r="Q86" i="1"/>
  <c r="Q70" i="1"/>
  <c r="Q156" i="1"/>
  <c r="Q148" i="1"/>
  <c r="Q140" i="1"/>
  <c r="Q124" i="1"/>
  <c r="G61" i="1"/>
  <c r="F61" i="1"/>
  <c r="N61" i="1"/>
  <c r="F16" i="1"/>
  <c r="R10" i="1"/>
  <c r="N10" i="1"/>
  <c r="D10" i="1"/>
  <c r="Q110" i="1"/>
  <c r="Q94" i="1"/>
  <c r="Q78" i="1"/>
  <c r="Q68" i="1"/>
  <c r="Q71" i="1"/>
  <c r="P15" i="1"/>
  <c r="O13" i="1"/>
  <c r="D13" i="1"/>
  <c r="Q13" i="1" s="1"/>
  <c r="Q113" i="1"/>
  <c r="Q105" i="1"/>
  <c r="Q97" i="1"/>
  <c r="Q89" i="1"/>
  <c r="Q81" i="1"/>
  <c r="Q73" i="1"/>
  <c r="Q65" i="1"/>
  <c r="K61" i="1"/>
  <c r="D18" i="1"/>
  <c r="Q18" i="1" s="1"/>
  <c r="L18" i="1"/>
  <c r="S18" i="1" s="1"/>
  <c r="P18" i="1"/>
  <c r="F19" i="1"/>
  <c r="J19" i="1"/>
  <c r="K19" i="1" s="1"/>
  <c r="N19" i="1"/>
  <c r="R19" i="1"/>
  <c r="N18" i="1"/>
  <c r="F11" i="1"/>
  <c r="J11" i="1"/>
  <c r="K11" i="1" s="1"/>
  <c r="N11" i="1"/>
  <c r="R11" i="1"/>
  <c r="R18" i="1"/>
  <c r="F17" i="1"/>
  <c r="J17" i="1"/>
  <c r="K17" i="1" s="1"/>
  <c r="N17" i="1"/>
  <c r="R17" i="1"/>
  <c r="D16" i="1"/>
  <c r="Q16" i="1" s="1"/>
  <c r="L16" i="1"/>
  <c r="S16" i="1" s="1"/>
  <c r="P16" i="1"/>
  <c r="P61" i="1"/>
  <c r="L61" i="1"/>
  <c r="M61" i="1" s="1"/>
  <c r="D61" i="1"/>
  <c r="Q61" i="1" s="1"/>
  <c r="D22" i="1"/>
  <c r="Q22" i="1" s="1"/>
  <c r="L22" i="1"/>
  <c r="S22" i="1" s="1"/>
  <c r="P22" i="1"/>
  <c r="G18" i="1"/>
  <c r="O17" i="1"/>
  <c r="D17" i="1"/>
  <c r="Q17" i="1" s="1"/>
  <c r="R16" i="1"/>
  <c r="F15" i="1"/>
  <c r="J15" i="1"/>
  <c r="K15" i="1" s="1"/>
  <c r="N15" i="1"/>
  <c r="R15" i="1"/>
  <c r="D14" i="1"/>
  <c r="Q14" i="1" s="1"/>
  <c r="L14" i="1"/>
  <c r="P14" i="1"/>
  <c r="L13" i="1"/>
  <c r="P11" i="1"/>
  <c r="O19" i="1"/>
  <c r="D19" i="1"/>
  <c r="Q19" i="1" s="1"/>
  <c r="O11" i="1"/>
  <c r="D11" i="1"/>
  <c r="Q11" i="1" s="1"/>
  <c r="O61" i="1"/>
  <c r="R22" i="1"/>
  <c r="F21" i="1"/>
  <c r="J21" i="1"/>
  <c r="K21" i="1" s="1"/>
  <c r="N21" i="1"/>
  <c r="R21" i="1"/>
  <c r="D20" i="1"/>
  <c r="Q20" i="1" s="1"/>
  <c r="L20" i="1"/>
  <c r="S20" i="1" s="1"/>
  <c r="P20" i="1"/>
  <c r="L19" i="1"/>
  <c r="S19" i="1" s="1"/>
  <c r="G19" i="1"/>
  <c r="O18" i="1"/>
  <c r="J18" i="1"/>
  <c r="K18" i="1" s="1"/>
  <c r="F18" i="1"/>
  <c r="G16" i="1"/>
  <c r="F13" i="1"/>
  <c r="J13" i="1"/>
  <c r="K13" i="1" s="1"/>
  <c r="N13" i="1"/>
  <c r="R13" i="1"/>
  <c r="D12" i="1"/>
  <c r="Q12" i="1" s="1"/>
  <c r="L12" i="1"/>
  <c r="P12" i="1"/>
  <c r="L11" i="1"/>
  <c r="S11" i="1" s="1"/>
  <c r="G11" i="1"/>
  <c r="J10" i="1"/>
  <c r="P10" i="1"/>
  <c r="G10" i="1"/>
  <c r="L10" i="1"/>
  <c r="L5" i="16"/>
  <c r="B29" i="2"/>
  <c r="F29" i="2"/>
  <c r="G30" i="2" s="1"/>
  <c r="H29" i="2"/>
  <c r="I30" i="2" s="1"/>
  <c r="J29" i="2"/>
  <c r="L29" i="2"/>
  <c r="M30" i="2" s="1"/>
  <c r="N29" i="2"/>
  <c r="O29" i="2"/>
  <c r="P29" i="2"/>
  <c r="E30" i="2" l="1"/>
  <c r="C30" i="2"/>
  <c r="S61" i="1"/>
  <c r="M17" i="1"/>
  <c r="M22" i="1"/>
  <c r="M21" i="1"/>
  <c r="S15" i="1"/>
  <c r="M20" i="1"/>
  <c r="M19" i="1"/>
  <c r="Q29" i="2"/>
  <c r="M18" i="1"/>
  <c r="M16" i="1"/>
  <c r="M11" i="1"/>
  <c r="M14" i="1"/>
  <c r="S14" i="1"/>
  <c r="S12" i="1"/>
  <c r="M12" i="1"/>
  <c r="S13" i="1"/>
  <c r="M13" i="1"/>
  <c r="R29" i="2"/>
  <c r="S30" i="2" s="1"/>
  <c r="G18" i="46" l="1"/>
  <c r="G19" i="46"/>
  <c r="N19" i="46"/>
  <c r="Q19" i="46"/>
  <c r="G20" i="46"/>
  <c r="N20" i="46"/>
  <c r="Q20" i="46"/>
  <c r="G21" i="46"/>
  <c r="N21" i="46"/>
  <c r="Q21" i="46"/>
  <c r="G22" i="46"/>
  <c r="Q22" i="46"/>
  <c r="G23" i="46"/>
  <c r="N23" i="46"/>
  <c r="Q23" i="46"/>
  <c r="G24" i="46"/>
  <c r="Q24" i="46"/>
  <c r="G25" i="46"/>
  <c r="N25" i="46"/>
  <c r="Q25" i="46"/>
  <c r="G26" i="46"/>
  <c r="N26" i="46"/>
  <c r="Q26" i="46"/>
  <c r="B48" i="46"/>
  <c r="C48" i="46"/>
  <c r="D48" i="46"/>
  <c r="E48" i="46" s="1"/>
  <c r="F48" i="46"/>
  <c r="G27" i="46" s="1"/>
  <c r="H48" i="46"/>
  <c r="I48" i="46"/>
  <c r="J48" i="46"/>
  <c r="K48" i="46"/>
  <c r="M48" i="46"/>
  <c r="P48" i="46"/>
  <c r="R48" i="46"/>
  <c r="S48" i="46"/>
  <c r="T48" i="46"/>
  <c r="V48" i="46"/>
  <c r="U48" i="46" l="1"/>
  <c r="P2" i="6"/>
  <c r="P28" i="2" l="1"/>
  <c r="V45" i="51"/>
  <c r="U45" i="51"/>
  <c r="S45" i="51"/>
  <c r="R45" i="51"/>
  <c r="Q45" i="51"/>
  <c r="O45" i="51"/>
  <c r="M45" i="51"/>
  <c r="L45" i="51"/>
  <c r="J45" i="51"/>
  <c r="H45" i="51"/>
  <c r="F45" i="51"/>
  <c r="E45" i="51"/>
  <c r="C45" i="51"/>
  <c r="D45" i="51" s="1"/>
  <c r="B45" i="51"/>
  <c r="V44" i="51"/>
  <c r="U44" i="51"/>
  <c r="S44" i="51"/>
  <c r="R44" i="51"/>
  <c r="Q44" i="51"/>
  <c r="O44" i="51"/>
  <c r="M44" i="51"/>
  <c r="L44" i="51"/>
  <c r="J44" i="51"/>
  <c r="H44" i="51"/>
  <c r="F44" i="51"/>
  <c r="E44" i="51"/>
  <c r="C44" i="51"/>
  <c r="D44" i="51" s="1"/>
  <c r="B44" i="51"/>
  <c r="V43" i="51"/>
  <c r="U43" i="51"/>
  <c r="S43" i="51"/>
  <c r="R43" i="51"/>
  <c r="Q43" i="51"/>
  <c r="O43" i="51"/>
  <c r="M43" i="51"/>
  <c r="L43" i="51"/>
  <c r="J43" i="51"/>
  <c r="H43" i="51"/>
  <c r="F43" i="51"/>
  <c r="E43" i="51"/>
  <c r="C43" i="51"/>
  <c r="D43" i="51" s="1"/>
  <c r="B43" i="51"/>
  <c r="V42" i="51"/>
  <c r="U42" i="51"/>
  <c r="S42" i="51"/>
  <c r="R42" i="51"/>
  <c r="Q42" i="51"/>
  <c r="O42" i="51"/>
  <c r="M42" i="51"/>
  <c r="L42" i="51"/>
  <c r="J42" i="51"/>
  <c r="H42" i="51"/>
  <c r="F42" i="51"/>
  <c r="E42" i="51"/>
  <c r="C42" i="51"/>
  <c r="D42" i="51" s="1"/>
  <c r="B42" i="51"/>
  <c r="V41" i="51"/>
  <c r="U41" i="51"/>
  <c r="S41" i="51"/>
  <c r="R41" i="51"/>
  <c r="Q41" i="51"/>
  <c r="O41" i="51"/>
  <c r="M41" i="51"/>
  <c r="L41" i="51"/>
  <c r="J41" i="51"/>
  <c r="H41" i="51"/>
  <c r="F41" i="51"/>
  <c r="E41" i="51"/>
  <c r="C41" i="51"/>
  <c r="D41" i="51" s="1"/>
  <c r="B41" i="51"/>
  <c r="V40" i="51"/>
  <c r="U40" i="51"/>
  <c r="S40" i="51"/>
  <c r="R40" i="51"/>
  <c r="Q40" i="51"/>
  <c r="O40" i="51"/>
  <c r="M40" i="51"/>
  <c r="L40" i="51"/>
  <c r="J40" i="51"/>
  <c r="H40" i="51"/>
  <c r="F40" i="51"/>
  <c r="E40" i="51"/>
  <c r="C40" i="51"/>
  <c r="D40" i="51" s="1"/>
  <c r="B40" i="51"/>
  <c r="B34" i="16"/>
  <c r="C34" i="16"/>
  <c r="E34" i="16"/>
  <c r="F34" i="16"/>
  <c r="H34" i="16"/>
  <c r="I34" i="16"/>
  <c r="K34" i="16"/>
  <c r="L34" i="16"/>
  <c r="M34" i="16"/>
  <c r="N34" i="16"/>
  <c r="O34" i="16"/>
  <c r="P34" i="16"/>
  <c r="R34" i="16"/>
  <c r="S34" i="16"/>
  <c r="B35" i="16"/>
  <c r="C35" i="16"/>
  <c r="E35" i="16"/>
  <c r="F35" i="16"/>
  <c r="G36" i="16" s="1"/>
  <c r="H35" i="16"/>
  <c r="I35" i="16"/>
  <c r="K35" i="16"/>
  <c r="L35" i="16"/>
  <c r="M35" i="16"/>
  <c r="N35" i="16"/>
  <c r="O35" i="16"/>
  <c r="P35" i="16"/>
  <c r="R35" i="16"/>
  <c r="S35" i="16"/>
  <c r="B28" i="2"/>
  <c r="F28" i="2"/>
  <c r="G29" i="2" s="1"/>
  <c r="H28" i="2"/>
  <c r="I29" i="2" s="1"/>
  <c r="J28" i="2"/>
  <c r="L28" i="2"/>
  <c r="M29" i="2" s="1"/>
  <c r="N28" i="2"/>
  <c r="O28" i="2"/>
  <c r="E29" i="2" l="1"/>
  <c r="C29" i="2"/>
  <c r="Q28" i="2"/>
  <c r="T45" i="51"/>
  <c r="T41" i="51"/>
  <c r="T43" i="51"/>
  <c r="T42" i="51"/>
  <c r="T40" i="51"/>
  <c r="T44" i="51"/>
  <c r="R28" i="2"/>
  <c r="S29" i="2" s="1"/>
  <c r="G35" i="16"/>
  <c r="Q35" i="16"/>
  <c r="Q34" i="16"/>
  <c r="AI389" i="53" l="1"/>
  <c r="AH389" i="53"/>
  <c r="AG389" i="53"/>
  <c r="AF389" i="53"/>
  <c r="AD389" i="53"/>
  <c r="AC389" i="53"/>
  <c r="AI388" i="53"/>
  <c r="AH388" i="53"/>
  <c r="AG388" i="53"/>
  <c r="AF388" i="53"/>
  <c r="AD388" i="53"/>
  <c r="AC388" i="53"/>
  <c r="AI387" i="53"/>
  <c r="AH387" i="53"/>
  <c r="AG387" i="53"/>
  <c r="AF387" i="53"/>
  <c r="AD387" i="53"/>
  <c r="AC387" i="53"/>
  <c r="AI386" i="53"/>
  <c r="AH386" i="53"/>
  <c r="AG386" i="53"/>
  <c r="AF386" i="53"/>
  <c r="AD386" i="53"/>
  <c r="AC386" i="53"/>
  <c r="AI385" i="53"/>
  <c r="AH385" i="53"/>
  <c r="AG385" i="53"/>
  <c r="AF385" i="53"/>
  <c r="AD385" i="53"/>
  <c r="AC385" i="53"/>
  <c r="AI384" i="53"/>
  <c r="AH384" i="53"/>
  <c r="AG384" i="53"/>
  <c r="AF384" i="53"/>
  <c r="AD384" i="53"/>
  <c r="AC384" i="53"/>
  <c r="AI383" i="53"/>
  <c r="AH383" i="53"/>
  <c r="AG383" i="53"/>
  <c r="AF383" i="53"/>
  <c r="AD383" i="53"/>
  <c r="AC383" i="53"/>
  <c r="AI382" i="53"/>
  <c r="AH382" i="53"/>
  <c r="AG382" i="53"/>
  <c r="AF382" i="53"/>
  <c r="AD382" i="53"/>
  <c r="AC382" i="53"/>
  <c r="AI381" i="53"/>
  <c r="AH381" i="53"/>
  <c r="AG381" i="53"/>
  <c r="AF381" i="53"/>
  <c r="AD381" i="53"/>
  <c r="AC381" i="53"/>
  <c r="AI380" i="53"/>
  <c r="AH380" i="53"/>
  <c r="AG380" i="53"/>
  <c r="AF380" i="53"/>
  <c r="AD380" i="53"/>
  <c r="AC380" i="53"/>
  <c r="AI379" i="53"/>
  <c r="AH379" i="53"/>
  <c r="AG379" i="53"/>
  <c r="AF379" i="53"/>
  <c r="AD379" i="53"/>
  <c r="AC379" i="53"/>
  <c r="AI378" i="53"/>
  <c r="AH378" i="53"/>
  <c r="AG378" i="53"/>
  <c r="AF378" i="53"/>
  <c r="AD378" i="53"/>
  <c r="AC378" i="53"/>
  <c r="AI377" i="53"/>
  <c r="AH377" i="53"/>
  <c r="AG377" i="53"/>
  <c r="AF377" i="53"/>
  <c r="AD377" i="53"/>
  <c r="AC377" i="53"/>
  <c r="AI376" i="53"/>
  <c r="AH376" i="53"/>
  <c r="AG376" i="53"/>
  <c r="AF376" i="53"/>
  <c r="AD376" i="53"/>
  <c r="AC376" i="53"/>
  <c r="AI375" i="53"/>
  <c r="AH375" i="53"/>
  <c r="AG375" i="53"/>
  <c r="AF375" i="53"/>
  <c r="AD375" i="53"/>
  <c r="AC375" i="53"/>
  <c r="AI374" i="53"/>
  <c r="AH374" i="53"/>
  <c r="AG374" i="53"/>
  <c r="AF374" i="53"/>
  <c r="AD374" i="53"/>
  <c r="AC374" i="53"/>
  <c r="AI373" i="53"/>
  <c r="AH373" i="53"/>
  <c r="AG373" i="53"/>
  <c r="AF373" i="53"/>
  <c r="AD373" i="53"/>
  <c r="AC373" i="53"/>
  <c r="AI372" i="53"/>
  <c r="AH372" i="53"/>
  <c r="AG372" i="53"/>
  <c r="AF372" i="53"/>
  <c r="AD372" i="53"/>
  <c r="AC372" i="53"/>
  <c r="AI371" i="53"/>
  <c r="AH371" i="53"/>
  <c r="AG371" i="53"/>
  <c r="AF371" i="53"/>
  <c r="AD371" i="53"/>
  <c r="AC371" i="53"/>
  <c r="AI370" i="53"/>
  <c r="AH370" i="53"/>
  <c r="AG370" i="53"/>
  <c r="AF370" i="53"/>
  <c r="AD370" i="53"/>
  <c r="AC370" i="53"/>
  <c r="AI369" i="53"/>
  <c r="AH369" i="53"/>
  <c r="AG369" i="53"/>
  <c r="AF369" i="53"/>
  <c r="AD369" i="53"/>
  <c r="AC369" i="53"/>
  <c r="AI368" i="53"/>
  <c r="AH368" i="53"/>
  <c r="AG368" i="53"/>
  <c r="AF368" i="53"/>
  <c r="AD368" i="53"/>
  <c r="AC368" i="53"/>
  <c r="AI367" i="53"/>
  <c r="AH367" i="53"/>
  <c r="AG367" i="53"/>
  <c r="AF367" i="53"/>
  <c r="AD367" i="53"/>
  <c r="AC367" i="53"/>
  <c r="AI366" i="53"/>
  <c r="AH366" i="53"/>
  <c r="AG366" i="53"/>
  <c r="AF366" i="53"/>
  <c r="AD366" i="53"/>
  <c r="AC366" i="53"/>
  <c r="AI365" i="53"/>
  <c r="AH365" i="53"/>
  <c r="AG365" i="53"/>
  <c r="AF365" i="53"/>
  <c r="AD365" i="53"/>
  <c r="AC365" i="53"/>
  <c r="AI364" i="53"/>
  <c r="AH364" i="53"/>
  <c r="AG364" i="53"/>
  <c r="AF364" i="53"/>
  <c r="AD364" i="53"/>
  <c r="AC364" i="53"/>
  <c r="AI363" i="53"/>
  <c r="AH363" i="53"/>
  <c r="AG363" i="53"/>
  <c r="AF363" i="53"/>
  <c r="AD363" i="53"/>
  <c r="AC363" i="53"/>
  <c r="AI362" i="53"/>
  <c r="AH362" i="53"/>
  <c r="AG362" i="53"/>
  <c r="AF362" i="53"/>
  <c r="AD362" i="53"/>
  <c r="AC362" i="53"/>
  <c r="AI361" i="53"/>
  <c r="AH361" i="53"/>
  <c r="AG361" i="53"/>
  <c r="AF361" i="53"/>
  <c r="AD361" i="53"/>
  <c r="AC361" i="53"/>
  <c r="AI360" i="53"/>
  <c r="AH360" i="53"/>
  <c r="AG360" i="53"/>
  <c r="AF360" i="53"/>
  <c r="AD360" i="53"/>
  <c r="AC360" i="53"/>
  <c r="AI359" i="53"/>
  <c r="AH359" i="53"/>
  <c r="AG359" i="53"/>
  <c r="AF359" i="53"/>
  <c r="AD359" i="53"/>
  <c r="AC359" i="53"/>
  <c r="AI358" i="53"/>
  <c r="AH358" i="53"/>
  <c r="AG358" i="53"/>
  <c r="AF358" i="53"/>
  <c r="AD358" i="53"/>
  <c r="AC358" i="53"/>
  <c r="AI357" i="53"/>
  <c r="AH357" i="53"/>
  <c r="AG357" i="53"/>
  <c r="AF357" i="53"/>
  <c r="AD357" i="53"/>
  <c r="AC357" i="53"/>
  <c r="AI356" i="53"/>
  <c r="AH356" i="53"/>
  <c r="AG356" i="53"/>
  <c r="AF356" i="53"/>
  <c r="AD356" i="53"/>
  <c r="AC356" i="53"/>
  <c r="AI355" i="53"/>
  <c r="AH355" i="53"/>
  <c r="AG355" i="53"/>
  <c r="AF355" i="53"/>
  <c r="AD355" i="53"/>
  <c r="AC355" i="53"/>
  <c r="AI354" i="53"/>
  <c r="AH354" i="53"/>
  <c r="AG354" i="53"/>
  <c r="AF354" i="53"/>
  <c r="AD354" i="53"/>
  <c r="AC354" i="53"/>
  <c r="AI353" i="53"/>
  <c r="AH353" i="53"/>
  <c r="AG353" i="53"/>
  <c r="AF353" i="53"/>
  <c r="AD353" i="53"/>
  <c r="AC353" i="53"/>
  <c r="AI352" i="53"/>
  <c r="AH352" i="53"/>
  <c r="AG352" i="53"/>
  <c r="AF352" i="53"/>
  <c r="AD352" i="53"/>
  <c r="AC352" i="53"/>
  <c r="AI351" i="53"/>
  <c r="AH351" i="53"/>
  <c r="AG351" i="53"/>
  <c r="AF351" i="53"/>
  <c r="AD351" i="53"/>
  <c r="AC351" i="53"/>
  <c r="AI350" i="53"/>
  <c r="AH350" i="53"/>
  <c r="AG350" i="53"/>
  <c r="AF350" i="53"/>
  <c r="AD350" i="53"/>
  <c r="AC350" i="53"/>
  <c r="AI349" i="53"/>
  <c r="AH349" i="53"/>
  <c r="AG349" i="53"/>
  <c r="AF349" i="53"/>
  <c r="AD349" i="53"/>
  <c r="AC349" i="53"/>
  <c r="AI348" i="53"/>
  <c r="AH348" i="53"/>
  <c r="AG348" i="53"/>
  <c r="AF348" i="53"/>
  <c r="AD348" i="53"/>
  <c r="AC348" i="53"/>
  <c r="AI347" i="53"/>
  <c r="AH347" i="53"/>
  <c r="AG347" i="53"/>
  <c r="AF347" i="53"/>
  <c r="AD347" i="53"/>
  <c r="AC347" i="53"/>
  <c r="AI346" i="53"/>
  <c r="AH346" i="53"/>
  <c r="AG346" i="53"/>
  <c r="AF346" i="53"/>
  <c r="AD346" i="53"/>
  <c r="AC346" i="53"/>
  <c r="AI345" i="53"/>
  <c r="AH345" i="53"/>
  <c r="AG345" i="53"/>
  <c r="AF345" i="53"/>
  <c r="AD345" i="53"/>
  <c r="AC345" i="53"/>
  <c r="AI344" i="53"/>
  <c r="AH344" i="53"/>
  <c r="AG344" i="53"/>
  <c r="AF344" i="53"/>
  <c r="AD344" i="53"/>
  <c r="AC344" i="53"/>
  <c r="AI343" i="53"/>
  <c r="AH343" i="53"/>
  <c r="AG343" i="53"/>
  <c r="AF343" i="53"/>
  <c r="AD343" i="53"/>
  <c r="AC343" i="53"/>
  <c r="AI342" i="53"/>
  <c r="AH342" i="53"/>
  <c r="AG342" i="53"/>
  <c r="AF342" i="53"/>
  <c r="AD342" i="53"/>
  <c r="AC342" i="53"/>
  <c r="AI341" i="53"/>
  <c r="AH341" i="53"/>
  <c r="AG341" i="53"/>
  <c r="AF341" i="53"/>
  <c r="AD341" i="53"/>
  <c r="AC341" i="53"/>
  <c r="AI340" i="53"/>
  <c r="AH340" i="53"/>
  <c r="AG340" i="53"/>
  <c r="AF340" i="53"/>
  <c r="AD340" i="53"/>
  <c r="AC340" i="53"/>
  <c r="AI339" i="53"/>
  <c r="AH339" i="53"/>
  <c r="AG339" i="53"/>
  <c r="AF339" i="53"/>
  <c r="AD339" i="53"/>
  <c r="AC339" i="53"/>
  <c r="AI338" i="53"/>
  <c r="AH338" i="53"/>
  <c r="AG338" i="53"/>
  <c r="AF338" i="53"/>
  <c r="AD338" i="53"/>
  <c r="AC338" i="53"/>
  <c r="AI337" i="53"/>
  <c r="AH337" i="53"/>
  <c r="AG337" i="53"/>
  <c r="AF337" i="53"/>
  <c r="AD337" i="53"/>
  <c r="AC337" i="53"/>
  <c r="AI336" i="53"/>
  <c r="AH336" i="53"/>
  <c r="AG336" i="53"/>
  <c r="AF336" i="53"/>
  <c r="AD336" i="53"/>
  <c r="AC336" i="53"/>
  <c r="AI335" i="53"/>
  <c r="AH335" i="53"/>
  <c r="AG335" i="53"/>
  <c r="AF335" i="53"/>
  <c r="AD335" i="53"/>
  <c r="AC335" i="53"/>
  <c r="AI334" i="53"/>
  <c r="AH334" i="53"/>
  <c r="AG334" i="53"/>
  <c r="AF334" i="53"/>
  <c r="AD334" i="53"/>
  <c r="AC334" i="53"/>
  <c r="AI333" i="53"/>
  <c r="AH333" i="53"/>
  <c r="AG333" i="53"/>
  <c r="AF333" i="53"/>
  <c r="AD333" i="53"/>
  <c r="AC333" i="53"/>
  <c r="AI332" i="53"/>
  <c r="AH332" i="53"/>
  <c r="AG332" i="53"/>
  <c r="AF332" i="53"/>
  <c r="AD332" i="53"/>
  <c r="AC332" i="53"/>
  <c r="AI331" i="53"/>
  <c r="AH331" i="53"/>
  <c r="AG331" i="53"/>
  <c r="AF331" i="53"/>
  <c r="AD331" i="53"/>
  <c r="AC331" i="53"/>
  <c r="AI330" i="53"/>
  <c r="AH330" i="53"/>
  <c r="AG330" i="53"/>
  <c r="AF330" i="53"/>
  <c r="AD330" i="53"/>
  <c r="AC330" i="53"/>
  <c r="AI329" i="53"/>
  <c r="AH329" i="53"/>
  <c r="AG329" i="53"/>
  <c r="AF329" i="53"/>
  <c r="AD329" i="53"/>
  <c r="AC329" i="53"/>
  <c r="AI328" i="53"/>
  <c r="AH328" i="53"/>
  <c r="AG328" i="53"/>
  <c r="AF328" i="53"/>
  <c r="AD328" i="53"/>
  <c r="AC328" i="53"/>
  <c r="AI327" i="53"/>
  <c r="AH327" i="53"/>
  <c r="AG327" i="53"/>
  <c r="AF327" i="53"/>
  <c r="AD327" i="53"/>
  <c r="AC327" i="53"/>
  <c r="AI326" i="53"/>
  <c r="AH326" i="53"/>
  <c r="AG326" i="53"/>
  <c r="AF326" i="53"/>
  <c r="AD326" i="53"/>
  <c r="AC326" i="53"/>
  <c r="AI325" i="53"/>
  <c r="AH325" i="53"/>
  <c r="AG325" i="53"/>
  <c r="AF325" i="53"/>
  <c r="AD325" i="53"/>
  <c r="AC325" i="53"/>
  <c r="AI324" i="53"/>
  <c r="AH324" i="53"/>
  <c r="AG324" i="53"/>
  <c r="AF324" i="53"/>
  <c r="AD324" i="53"/>
  <c r="AC324" i="53"/>
  <c r="AI323" i="53"/>
  <c r="AH323" i="53"/>
  <c r="AG323" i="53"/>
  <c r="AF323" i="53"/>
  <c r="AD323" i="53"/>
  <c r="AC323" i="53"/>
  <c r="AI322" i="53"/>
  <c r="AH322" i="53"/>
  <c r="AG322" i="53"/>
  <c r="AF322" i="53"/>
  <c r="AD322" i="53"/>
  <c r="AC322" i="53"/>
  <c r="AI321" i="53"/>
  <c r="AH321" i="53"/>
  <c r="AG321" i="53"/>
  <c r="AF321" i="53"/>
  <c r="AD321" i="53"/>
  <c r="AC321" i="53"/>
  <c r="AI320" i="53"/>
  <c r="AH320" i="53"/>
  <c r="AG320" i="53"/>
  <c r="AF320" i="53"/>
  <c r="AD320" i="53"/>
  <c r="AC320" i="53"/>
  <c r="AI319" i="53"/>
  <c r="AH319" i="53"/>
  <c r="AG319" i="53"/>
  <c r="AF319" i="53"/>
  <c r="AD319" i="53"/>
  <c r="AC319" i="53"/>
  <c r="AI318" i="53"/>
  <c r="AH318" i="53"/>
  <c r="AG318" i="53"/>
  <c r="AF318" i="53"/>
  <c r="AD318" i="53"/>
  <c r="AC318" i="53"/>
  <c r="AI317" i="53"/>
  <c r="AH317" i="53"/>
  <c r="AG317" i="53"/>
  <c r="AF317" i="53"/>
  <c r="AD317" i="53"/>
  <c r="AC317" i="53"/>
  <c r="AI316" i="53"/>
  <c r="AH316" i="53"/>
  <c r="AG316" i="53"/>
  <c r="AF316" i="53"/>
  <c r="AD316" i="53"/>
  <c r="AC316" i="53"/>
  <c r="AI315" i="53"/>
  <c r="AH315" i="53"/>
  <c r="AG315" i="53"/>
  <c r="AF315" i="53"/>
  <c r="AD315" i="53"/>
  <c r="AC315" i="53"/>
  <c r="AI314" i="53"/>
  <c r="AH314" i="53"/>
  <c r="AG314" i="53"/>
  <c r="AF314" i="53"/>
  <c r="AD314" i="53"/>
  <c r="AC314" i="53"/>
  <c r="AI313" i="53"/>
  <c r="AH313" i="53"/>
  <c r="AG313" i="53"/>
  <c r="AF313" i="53"/>
  <c r="AD313" i="53"/>
  <c r="AC313" i="53"/>
  <c r="AI312" i="53"/>
  <c r="AH312" i="53"/>
  <c r="AG312" i="53"/>
  <c r="AF312" i="53"/>
  <c r="AD312" i="53"/>
  <c r="AC312" i="53"/>
  <c r="AI311" i="53"/>
  <c r="AH311" i="53"/>
  <c r="AG311" i="53"/>
  <c r="AF311" i="53"/>
  <c r="AD311" i="53"/>
  <c r="AC311" i="53"/>
  <c r="AI310" i="53"/>
  <c r="AH310" i="53"/>
  <c r="AG310" i="53"/>
  <c r="AF310" i="53"/>
  <c r="AD310" i="53"/>
  <c r="AC310" i="53"/>
  <c r="AI309" i="53"/>
  <c r="AH309" i="53"/>
  <c r="AG309" i="53"/>
  <c r="AF309" i="53"/>
  <c r="AD309" i="53"/>
  <c r="AC309" i="53"/>
  <c r="AI308" i="53"/>
  <c r="AH308" i="53"/>
  <c r="AG308" i="53"/>
  <c r="AF308" i="53"/>
  <c r="AD308" i="53"/>
  <c r="AC308" i="53"/>
  <c r="AI307" i="53"/>
  <c r="AH307" i="53"/>
  <c r="AG307" i="53"/>
  <c r="AF307" i="53"/>
  <c r="AD307" i="53"/>
  <c r="AC307" i="53"/>
  <c r="AI306" i="53"/>
  <c r="AH306" i="53"/>
  <c r="AG306" i="53"/>
  <c r="AF306" i="53"/>
  <c r="AD306" i="53"/>
  <c r="AC306" i="53"/>
  <c r="AI305" i="53"/>
  <c r="AH305" i="53"/>
  <c r="AG305" i="53"/>
  <c r="AF305" i="53"/>
  <c r="AD305" i="53"/>
  <c r="AC305" i="53"/>
  <c r="AI304" i="53"/>
  <c r="AH304" i="53"/>
  <c r="AG304" i="53"/>
  <c r="AF304" i="53"/>
  <c r="AD304" i="53"/>
  <c r="AC304" i="53"/>
  <c r="AI303" i="53"/>
  <c r="AH303" i="53"/>
  <c r="AG303" i="53"/>
  <c r="AF303" i="53"/>
  <c r="AD303" i="53"/>
  <c r="AC303" i="53"/>
  <c r="AI302" i="53"/>
  <c r="AH302" i="53"/>
  <c r="AG302" i="53"/>
  <c r="AF302" i="53"/>
  <c r="AD302" i="53"/>
  <c r="AC302" i="53"/>
  <c r="AI301" i="53"/>
  <c r="AH301" i="53"/>
  <c r="AG301" i="53"/>
  <c r="AF301" i="53"/>
  <c r="AD301" i="53"/>
  <c r="AC301" i="53"/>
  <c r="AI300" i="53"/>
  <c r="AH300" i="53"/>
  <c r="AG300" i="53"/>
  <c r="AF300" i="53"/>
  <c r="AD300" i="53"/>
  <c r="AC300" i="53"/>
  <c r="AI299" i="53"/>
  <c r="AH299" i="53"/>
  <c r="AG299" i="53"/>
  <c r="AF299" i="53"/>
  <c r="AD299" i="53"/>
  <c r="AC299" i="53"/>
  <c r="AI298" i="53"/>
  <c r="AH298" i="53"/>
  <c r="AG298" i="53"/>
  <c r="AF298" i="53"/>
  <c r="AD298" i="53"/>
  <c r="AC298" i="53"/>
  <c r="AI297" i="53"/>
  <c r="AH297" i="53"/>
  <c r="AG297" i="53"/>
  <c r="AF297" i="53"/>
  <c r="AD297" i="53"/>
  <c r="AC297" i="53"/>
  <c r="AI296" i="53"/>
  <c r="AH296" i="53"/>
  <c r="AG296" i="53"/>
  <c r="AF296" i="53"/>
  <c r="AD296" i="53"/>
  <c r="AC296" i="53"/>
  <c r="AI295" i="53"/>
  <c r="AH295" i="53"/>
  <c r="AG295" i="53"/>
  <c r="AF295" i="53"/>
  <c r="AD295" i="53"/>
  <c r="AC295" i="53"/>
  <c r="AI294" i="53"/>
  <c r="AH294" i="53"/>
  <c r="AG294" i="53"/>
  <c r="AF294" i="53"/>
  <c r="AD294" i="53"/>
  <c r="AC294" i="53"/>
  <c r="AI293" i="53"/>
  <c r="AH293" i="53"/>
  <c r="AG293" i="53"/>
  <c r="AF293" i="53"/>
  <c r="AD293" i="53"/>
  <c r="AC293" i="53"/>
  <c r="AI292" i="53"/>
  <c r="AH292" i="53"/>
  <c r="AG292" i="53"/>
  <c r="AF292" i="53"/>
  <c r="AD292" i="53"/>
  <c r="AC292" i="53"/>
  <c r="AI291" i="53"/>
  <c r="AH291" i="53"/>
  <c r="AG291" i="53"/>
  <c r="AF291" i="53"/>
  <c r="AD291" i="53"/>
  <c r="AC291" i="53"/>
  <c r="AI290" i="53"/>
  <c r="AH290" i="53"/>
  <c r="AG290" i="53"/>
  <c r="AF290" i="53"/>
  <c r="AD290" i="53"/>
  <c r="AC290" i="53"/>
  <c r="AI289" i="53"/>
  <c r="AH289" i="53"/>
  <c r="AG289" i="53"/>
  <c r="AF289" i="53"/>
  <c r="AD289" i="53"/>
  <c r="AC289" i="53"/>
  <c r="AI288" i="53"/>
  <c r="AH288" i="53"/>
  <c r="AG288" i="53"/>
  <c r="AF288" i="53"/>
  <c r="AD288" i="53"/>
  <c r="AC288" i="53"/>
  <c r="AI287" i="53"/>
  <c r="AH287" i="53"/>
  <c r="AG287" i="53"/>
  <c r="AF287" i="53"/>
  <c r="AD287" i="53"/>
  <c r="AC287" i="53"/>
  <c r="AI286" i="53"/>
  <c r="AH286" i="53"/>
  <c r="AG286" i="53"/>
  <c r="AF286" i="53"/>
  <c r="AD286" i="53"/>
  <c r="AC286" i="53"/>
  <c r="AI285" i="53"/>
  <c r="AH285" i="53"/>
  <c r="AG285" i="53"/>
  <c r="AF285" i="53"/>
  <c r="AD285" i="53"/>
  <c r="AC285" i="53"/>
  <c r="AI284" i="53"/>
  <c r="AH284" i="53"/>
  <c r="AG284" i="53"/>
  <c r="AF284" i="53"/>
  <c r="AD284" i="53"/>
  <c r="AC284" i="53"/>
  <c r="AI283" i="53"/>
  <c r="AH283" i="53"/>
  <c r="AG283" i="53"/>
  <c r="AF283" i="53"/>
  <c r="AD283" i="53"/>
  <c r="AC283" i="53"/>
  <c r="AI282" i="53"/>
  <c r="AH282" i="53"/>
  <c r="AG282" i="53"/>
  <c r="AF282" i="53"/>
  <c r="AD282" i="53"/>
  <c r="AC282" i="53"/>
  <c r="AI281" i="53"/>
  <c r="AH281" i="53"/>
  <c r="AG281" i="53"/>
  <c r="AF281" i="53"/>
  <c r="AD281" i="53"/>
  <c r="AC281" i="53"/>
  <c r="AI280" i="53"/>
  <c r="AH280" i="53"/>
  <c r="AG280" i="53"/>
  <c r="AF280" i="53"/>
  <c r="AD280" i="53"/>
  <c r="AC280" i="53"/>
  <c r="AI279" i="53"/>
  <c r="AH279" i="53"/>
  <c r="AG279" i="53"/>
  <c r="AF279" i="53"/>
  <c r="AD279" i="53"/>
  <c r="AC279" i="53"/>
  <c r="AI278" i="53"/>
  <c r="AH278" i="53"/>
  <c r="AG278" i="53"/>
  <c r="AF278" i="53"/>
  <c r="AD278" i="53"/>
  <c r="AC278" i="53"/>
  <c r="AI277" i="53"/>
  <c r="AH277" i="53"/>
  <c r="AG277" i="53"/>
  <c r="AF277" i="53"/>
  <c r="AD277" i="53"/>
  <c r="AC277" i="53"/>
  <c r="AI276" i="53"/>
  <c r="AH276" i="53"/>
  <c r="AG276" i="53"/>
  <c r="AF276" i="53"/>
  <c r="AD276" i="53"/>
  <c r="AC276" i="53"/>
  <c r="AI275" i="53"/>
  <c r="AH275" i="53"/>
  <c r="AG275" i="53"/>
  <c r="AF275" i="53"/>
  <c r="AD275" i="53"/>
  <c r="AC275" i="53"/>
  <c r="AI274" i="53"/>
  <c r="AH274" i="53"/>
  <c r="AG274" i="53"/>
  <c r="AF274" i="53"/>
  <c r="AD274" i="53"/>
  <c r="AC274" i="53"/>
  <c r="AI273" i="53"/>
  <c r="AH273" i="53"/>
  <c r="AG273" i="53"/>
  <c r="AF273" i="53"/>
  <c r="AD273" i="53"/>
  <c r="AC273" i="53"/>
  <c r="AI272" i="53"/>
  <c r="AH272" i="53"/>
  <c r="AG272" i="53"/>
  <c r="AF272" i="53"/>
  <c r="AD272" i="53"/>
  <c r="AC272" i="53"/>
  <c r="AI271" i="53"/>
  <c r="AH271" i="53"/>
  <c r="AG271" i="53"/>
  <c r="AF271" i="53"/>
  <c r="AD271" i="53"/>
  <c r="AC271" i="53"/>
  <c r="AI270" i="53"/>
  <c r="AH270" i="53"/>
  <c r="AG270" i="53"/>
  <c r="AF270" i="53"/>
  <c r="AD270" i="53"/>
  <c r="AC270" i="53"/>
  <c r="AI269" i="53"/>
  <c r="AH269" i="53"/>
  <c r="AG269" i="53"/>
  <c r="AF269" i="53"/>
  <c r="AD269" i="53"/>
  <c r="AC269" i="53"/>
  <c r="AI268" i="53"/>
  <c r="AH268" i="53"/>
  <c r="AG268" i="53"/>
  <c r="AF268" i="53"/>
  <c r="AD268" i="53"/>
  <c r="AC268" i="53"/>
  <c r="AI267" i="53"/>
  <c r="AH267" i="53"/>
  <c r="AG267" i="53"/>
  <c r="AF267" i="53"/>
  <c r="AD267" i="53"/>
  <c r="AC267" i="53"/>
  <c r="AI266" i="53"/>
  <c r="AH266" i="53"/>
  <c r="AG266" i="53"/>
  <c r="AF266" i="53"/>
  <c r="AD266" i="53"/>
  <c r="AC266" i="53"/>
  <c r="AI265" i="53"/>
  <c r="AH265" i="53"/>
  <c r="AG265" i="53"/>
  <c r="AF265" i="53"/>
  <c r="AD265" i="53"/>
  <c r="AC265" i="53"/>
  <c r="AI264" i="53"/>
  <c r="AH264" i="53"/>
  <c r="AG264" i="53"/>
  <c r="AF264" i="53"/>
  <c r="AD264" i="53"/>
  <c r="AC264" i="53"/>
  <c r="AI263" i="53"/>
  <c r="AH263" i="53"/>
  <c r="AG263" i="53"/>
  <c r="AF263" i="53"/>
  <c r="AD263" i="53"/>
  <c r="AC263" i="53"/>
  <c r="AI262" i="53"/>
  <c r="AH262" i="53"/>
  <c r="AG262" i="53"/>
  <c r="AF262" i="53"/>
  <c r="AD262" i="53"/>
  <c r="AC262" i="53"/>
  <c r="AI261" i="53"/>
  <c r="AH261" i="53"/>
  <c r="AG261" i="53"/>
  <c r="AF261" i="53"/>
  <c r="AD261" i="53"/>
  <c r="AC261" i="53"/>
  <c r="AI260" i="53"/>
  <c r="AH260" i="53"/>
  <c r="AG260" i="53"/>
  <c r="AF260" i="53"/>
  <c r="AD260" i="53"/>
  <c r="AC260" i="53"/>
  <c r="AI259" i="53"/>
  <c r="AH259" i="53"/>
  <c r="AG259" i="53"/>
  <c r="AF259" i="53"/>
  <c r="AD259" i="53"/>
  <c r="AC259" i="53"/>
  <c r="AI258" i="53"/>
  <c r="AH258" i="53"/>
  <c r="AG258" i="53"/>
  <c r="AF258" i="53"/>
  <c r="AD258" i="53"/>
  <c r="AC258" i="53"/>
  <c r="AI257" i="53"/>
  <c r="AH257" i="53"/>
  <c r="AG257" i="53"/>
  <c r="AF257" i="53"/>
  <c r="AD257" i="53"/>
  <c r="AC257" i="53"/>
  <c r="AI256" i="53"/>
  <c r="AH256" i="53"/>
  <c r="AG256" i="53"/>
  <c r="AF256" i="53"/>
  <c r="AD256" i="53"/>
  <c r="AC256" i="53"/>
  <c r="AI255" i="53"/>
  <c r="AH255" i="53"/>
  <c r="AG255" i="53"/>
  <c r="AF255" i="53"/>
  <c r="AD255" i="53"/>
  <c r="AC255" i="53"/>
  <c r="AI254" i="53"/>
  <c r="AH254" i="53"/>
  <c r="AG254" i="53"/>
  <c r="AF254" i="53"/>
  <c r="AD254" i="53"/>
  <c r="AC254" i="53"/>
  <c r="AI253" i="53"/>
  <c r="AH253" i="53"/>
  <c r="AG253" i="53"/>
  <c r="AF253" i="53"/>
  <c r="AD253" i="53"/>
  <c r="AC253" i="53"/>
  <c r="AI252" i="53"/>
  <c r="AH252" i="53"/>
  <c r="AG252" i="53"/>
  <c r="AF252" i="53"/>
  <c r="AD252" i="53"/>
  <c r="AC252" i="53"/>
  <c r="AI251" i="53"/>
  <c r="AH251" i="53"/>
  <c r="AG251" i="53"/>
  <c r="AF251" i="53"/>
  <c r="AD251" i="53"/>
  <c r="AC251" i="53"/>
  <c r="AI250" i="53"/>
  <c r="AH250" i="53"/>
  <c r="AG250" i="53"/>
  <c r="AF250" i="53"/>
  <c r="AD250" i="53"/>
  <c r="AC250" i="53"/>
  <c r="AI249" i="53"/>
  <c r="AH249" i="53"/>
  <c r="AG249" i="53"/>
  <c r="AF249" i="53"/>
  <c r="AD249" i="53"/>
  <c r="AC249" i="53"/>
  <c r="AI248" i="53"/>
  <c r="AH248" i="53"/>
  <c r="AG248" i="53"/>
  <c r="AF248" i="53"/>
  <c r="AD248" i="53"/>
  <c r="AC248" i="53"/>
  <c r="AI247" i="53"/>
  <c r="AH247" i="53"/>
  <c r="AG247" i="53"/>
  <c r="AF247" i="53"/>
  <c r="AD247" i="53"/>
  <c r="AC247" i="53"/>
  <c r="AI246" i="53"/>
  <c r="AH246" i="53"/>
  <c r="AG246" i="53"/>
  <c r="AF246" i="53"/>
  <c r="AD246" i="53"/>
  <c r="AC246" i="53"/>
  <c r="AI245" i="53"/>
  <c r="AH245" i="53"/>
  <c r="AG245" i="53"/>
  <c r="AF245" i="53"/>
  <c r="AD245" i="53"/>
  <c r="AC245" i="53"/>
  <c r="AI244" i="53"/>
  <c r="AH244" i="53"/>
  <c r="AG244" i="53"/>
  <c r="AF244" i="53"/>
  <c r="AD244" i="53"/>
  <c r="AC244" i="53"/>
  <c r="AI243" i="53"/>
  <c r="AH243" i="53"/>
  <c r="AG243" i="53"/>
  <c r="AF243" i="53"/>
  <c r="AD243" i="53"/>
  <c r="AC243" i="53"/>
  <c r="AI242" i="53"/>
  <c r="AH242" i="53"/>
  <c r="AG242" i="53"/>
  <c r="AF242" i="53"/>
  <c r="AD242" i="53"/>
  <c r="AC242" i="53"/>
  <c r="AI241" i="53"/>
  <c r="AH241" i="53"/>
  <c r="AG241" i="53"/>
  <c r="AF241" i="53"/>
  <c r="AD241" i="53"/>
  <c r="AC241" i="53"/>
  <c r="AI240" i="53"/>
  <c r="AH240" i="53"/>
  <c r="AG240" i="53"/>
  <c r="AF240" i="53"/>
  <c r="AD240" i="53"/>
  <c r="AC240" i="53"/>
  <c r="AI239" i="53"/>
  <c r="AH239" i="53"/>
  <c r="AG239" i="53"/>
  <c r="AF239" i="53"/>
  <c r="AD239" i="53"/>
  <c r="AC239" i="53"/>
  <c r="AI238" i="53"/>
  <c r="AH238" i="53"/>
  <c r="AG238" i="53"/>
  <c r="AF238" i="53"/>
  <c r="AD238" i="53"/>
  <c r="AC238" i="53"/>
  <c r="AI237" i="53"/>
  <c r="AH237" i="53"/>
  <c r="AG237" i="53"/>
  <c r="AF237" i="53"/>
  <c r="AD237" i="53"/>
  <c r="AC237" i="53"/>
  <c r="AI236" i="53"/>
  <c r="AH236" i="53"/>
  <c r="AG236" i="53"/>
  <c r="AF236" i="53"/>
  <c r="AD236" i="53"/>
  <c r="AC236" i="53"/>
  <c r="AI235" i="53"/>
  <c r="AH235" i="53"/>
  <c r="AG235" i="53"/>
  <c r="AF235" i="53"/>
  <c r="AD235" i="53"/>
  <c r="AC235" i="53"/>
  <c r="AI234" i="53"/>
  <c r="AH234" i="53"/>
  <c r="AG234" i="53"/>
  <c r="AF234" i="53"/>
  <c r="AD234" i="53"/>
  <c r="AC234" i="53"/>
  <c r="AI233" i="53"/>
  <c r="AH233" i="53"/>
  <c r="AG233" i="53"/>
  <c r="AF233" i="53"/>
  <c r="AD233" i="53"/>
  <c r="AC233" i="53"/>
  <c r="AI232" i="53"/>
  <c r="AH232" i="53"/>
  <c r="AG232" i="53"/>
  <c r="AF232" i="53"/>
  <c r="AD232" i="53"/>
  <c r="AC232" i="53"/>
  <c r="AI231" i="53"/>
  <c r="AH231" i="53"/>
  <c r="AG231" i="53"/>
  <c r="AF231" i="53"/>
  <c r="AD231" i="53"/>
  <c r="AC231" i="53"/>
  <c r="AI230" i="53"/>
  <c r="AH230" i="53"/>
  <c r="AG230" i="53"/>
  <c r="AF230" i="53"/>
  <c r="AD230" i="53"/>
  <c r="AC230" i="53"/>
  <c r="AI229" i="53"/>
  <c r="AH229" i="53"/>
  <c r="AG229" i="53"/>
  <c r="AF229" i="53"/>
  <c r="AD229" i="53"/>
  <c r="AC229" i="53"/>
  <c r="AI228" i="53"/>
  <c r="AH228" i="53"/>
  <c r="AG228" i="53"/>
  <c r="AF228" i="53"/>
  <c r="AD228" i="53"/>
  <c r="AC228" i="53"/>
  <c r="AI227" i="53"/>
  <c r="AH227" i="53"/>
  <c r="AG227" i="53"/>
  <c r="AF227" i="53"/>
  <c r="AD227" i="53"/>
  <c r="AC227" i="53"/>
  <c r="AI226" i="53"/>
  <c r="AH226" i="53"/>
  <c r="AG226" i="53"/>
  <c r="AF226" i="53"/>
  <c r="AD226" i="53"/>
  <c r="AC226" i="53"/>
  <c r="AI225" i="53"/>
  <c r="AH225" i="53"/>
  <c r="AG225" i="53"/>
  <c r="AF225" i="53"/>
  <c r="AD225" i="53"/>
  <c r="AC225" i="53"/>
  <c r="AI224" i="53"/>
  <c r="AH224" i="53"/>
  <c r="AG224" i="53"/>
  <c r="AF224" i="53"/>
  <c r="AD224" i="53"/>
  <c r="AC224" i="53"/>
  <c r="AI223" i="53"/>
  <c r="AH223" i="53"/>
  <c r="AG223" i="53"/>
  <c r="AF223" i="53"/>
  <c r="AD223" i="53"/>
  <c r="AC223" i="53"/>
  <c r="AI222" i="53"/>
  <c r="AH222" i="53"/>
  <c r="AG222" i="53"/>
  <c r="AF222" i="53"/>
  <c r="AD222" i="53"/>
  <c r="AC222" i="53"/>
  <c r="AI221" i="53"/>
  <c r="AH221" i="53"/>
  <c r="AG221" i="53"/>
  <c r="AF221" i="53"/>
  <c r="AD221" i="53"/>
  <c r="AC221" i="53"/>
  <c r="AI220" i="53"/>
  <c r="AH220" i="53"/>
  <c r="AG220" i="53"/>
  <c r="AF220" i="53"/>
  <c r="AD220" i="53"/>
  <c r="AC220" i="53"/>
  <c r="AI219" i="53"/>
  <c r="AH219" i="53"/>
  <c r="AG219" i="53"/>
  <c r="AF219" i="53"/>
  <c r="AD219" i="53"/>
  <c r="AC219" i="53"/>
  <c r="AI218" i="53"/>
  <c r="AH218" i="53"/>
  <c r="AG218" i="53"/>
  <c r="AF218" i="53"/>
  <c r="AD218" i="53"/>
  <c r="AC218" i="53"/>
  <c r="AI217" i="53"/>
  <c r="AH217" i="53"/>
  <c r="AG217" i="53"/>
  <c r="AF217" i="53"/>
  <c r="AD217" i="53"/>
  <c r="AC217" i="53"/>
  <c r="AI216" i="53"/>
  <c r="AH216" i="53"/>
  <c r="AG216" i="53"/>
  <c r="AF216" i="53"/>
  <c r="AD216" i="53"/>
  <c r="AC216" i="53"/>
  <c r="AI215" i="53"/>
  <c r="AH215" i="53"/>
  <c r="AG215" i="53"/>
  <c r="AF215" i="53"/>
  <c r="AD215" i="53"/>
  <c r="AC215" i="53"/>
  <c r="AI214" i="53"/>
  <c r="AH214" i="53"/>
  <c r="AG214" i="53"/>
  <c r="AF214" i="53"/>
  <c r="AD214" i="53"/>
  <c r="AC214" i="53"/>
  <c r="AI213" i="53"/>
  <c r="AH213" i="53"/>
  <c r="AG213" i="53"/>
  <c r="AF213" i="53"/>
  <c r="AD213" i="53"/>
  <c r="AC213" i="53"/>
  <c r="AI212" i="53"/>
  <c r="AH212" i="53"/>
  <c r="AG212" i="53"/>
  <c r="AF212" i="53"/>
  <c r="AD212" i="53"/>
  <c r="AC212" i="53"/>
  <c r="AI211" i="53"/>
  <c r="AH211" i="53"/>
  <c r="AG211" i="53"/>
  <c r="AF211" i="53"/>
  <c r="AD211" i="53"/>
  <c r="AC211" i="53"/>
  <c r="AI210" i="53"/>
  <c r="AH210" i="53"/>
  <c r="AG210" i="53"/>
  <c r="AF210" i="53"/>
  <c r="AD210" i="53"/>
  <c r="AC210" i="53"/>
  <c r="AI209" i="53"/>
  <c r="AH209" i="53"/>
  <c r="AG209" i="53"/>
  <c r="AF209" i="53"/>
  <c r="AD209" i="53"/>
  <c r="AC209" i="53"/>
  <c r="AI208" i="53"/>
  <c r="AH208" i="53"/>
  <c r="AG208" i="53"/>
  <c r="AF208" i="53"/>
  <c r="AD208" i="53"/>
  <c r="AC208" i="53"/>
  <c r="AI207" i="53"/>
  <c r="AH207" i="53"/>
  <c r="AG207" i="53"/>
  <c r="AF207" i="53"/>
  <c r="AD207" i="53"/>
  <c r="AC207" i="53"/>
  <c r="AI206" i="53"/>
  <c r="AH206" i="53"/>
  <c r="AG206" i="53"/>
  <c r="AF206" i="53"/>
  <c r="AD206" i="53"/>
  <c r="AC206" i="53"/>
  <c r="AI205" i="53"/>
  <c r="AH205" i="53"/>
  <c r="AG205" i="53"/>
  <c r="AF205" i="53"/>
  <c r="AD205" i="53"/>
  <c r="AC205" i="53"/>
  <c r="AI204" i="53"/>
  <c r="AH204" i="53"/>
  <c r="AG204" i="53"/>
  <c r="AF204" i="53"/>
  <c r="AD204" i="53"/>
  <c r="AC204" i="53"/>
  <c r="AI203" i="53"/>
  <c r="AH203" i="53"/>
  <c r="AG203" i="53"/>
  <c r="AF203" i="53"/>
  <c r="AD203" i="53"/>
  <c r="AC203" i="53"/>
  <c r="AI202" i="53"/>
  <c r="AH202" i="53"/>
  <c r="AG202" i="53"/>
  <c r="AF202" i="53"/>
  <c r="AD202" i="53"/>
  <c r="AC202" i="53"/>
  <c r="AI201" i="53"/>
  <c r="AH201" i="53"/>
  <c r="AG201" i="53"/>
  <c r="AF201" i="53"/>
  <c r="AD201" i="53"/>
  <c r="AC201" i="53"/>
  <c r="AI200" i="53"/>
  <c r="AH200" i="53"/>
  <c r="AG200" i="53"/>
  <c r="AF200" i="53"/>
  <c r="AD200" i="53"/>
  <c r="AC200" i="53"/>
  <c r="AI199" i="53"/>
  <c r="AH199" i="53"/>
  <c r="AG199" i="53"/>
  <c r="AF199" i="53"/>
  <c r="AD199" i="53"/>
  <c r="AC199" i="53"/>
  <c r="AI198" i="53"/>
  <c r="AH198" i="53"/>
  <c r="AG198" i="53"/>
  <c r="AF198" i="53"/>
  <c r="AD198" i="53"/>
  <c r="AC198" i="53"/>
  <c r="AI197" i="53"/>
  <c r="AH197" i="53"/>
  <c r="AG197" i="53"/>
  <c r="AF197" i="53"/>
  <c r="AD197" i="53"/>
  <c r="AC197" i="53"/>
  <c r="AI196" i="53"/>
  <c r="AH196" i="53"/>
  <c r="AG196" i="53"/>
  <c r="AF196" i="53"/>
  <c r="AD196" i="53"/>
  <c r="AC196" i="53"/>
  <c r="AI195" i="53"/>
  <c r="AH195" i="53"/>
  <c r="AG195" i="53"/>
  <c r="AF195" i="53"/>
  <c r="AD195" i="53"/>
  <c r="AC195" i="53"/>
  <c r="AI194" i="53"/>
  <c r="AH194" i="53"/>
  <c r="AG194" i="53"/>
  <c r="AF194" i="53"/>
  <c r="AD194" i="53"/>
  <c r="AC194" i="53"/>
  <c r="AI193" i="53"/>
  <c r="AH193" i="53"/>
  <c r="AG193" i="53"/>
  <c r="AF193" i="53"/>
  <c r="AD193" i="53"/>
  <c r="AC193" i="53"/>
  <c r="AI192" i="53"/>
  <c r="AH192" i="53"/>
  <c r="AG192" i="53"/>
  <c r="AF192" i="53"/>
  <c r="AD192" i="53"/>
  <c r="AC192" i="53"/>
  <c r="AI191" i="53"/>
  <c r="AH191" i="53"/>
  <c r="AG191" i="53"/>
  <c r="AF191" i="53"/>
  <c r="AD191" i="53"/>
  <c r="AC191" i="53"/>
  <c r="AI190" i="53"/>
  <c r="AH190" i="53"/>
  <c r="AG190" i="53"/>
  <c r="AF190" i="53"/>
  <c r="AD190" i="53"/>
  <c r="AC190" i="53"/>
  <c r="AI189" i="53"/>
  <c r="AH189" i="53"/>
  <c r="AG189" i="53"/>
  <c r="AF189" i="53"/>
  <c r="AD189" i="53"/>
  <c r="AC189" i="53"/>
  <c r="AI188" i="53"/>
  <c r="AH188" i="53"/>
  <c r="AG188" i="53"/>
  <c r="AF188" i="53"/>
  <c r="AD188" i="53"/>
  <c r="AC188" i="53"/>
  <c r="AI187" i="53"/>
  <c r="AH187" i="53"/>
  <c r="AG187" i="53"/>
  <c r="AF187" i="53"/>
  <c r="AD187" i="53"/>
  <c r="AC187" i="53"/>
  <c r="AI186" i="53"/>
  <c r="AH186" i="53"/>
  <c r="AG186" i="53"/>
  <c r="AF186" i="53"/>
  <c r="AD186" i="53"/>
  <c r="AC186" i="53"/>
  <c r="AI185" i="53"/>
  <c r="AH185" i="53"/>
  <c r="AG185" i="53"/>
  <c r="AF185" i="53"/>
  <c r="AD185" i="53"/>
  <c r="AC185" i="53"/>
  <c r="AI184" i="53"/>
  <c r="AH184" i="53"/>
  <c r="AG184" i="53"/>
  <c r="AF184" i="53"/>
  <c r="AD184" i="53"/>
  <c r="AC184" i="53"/>
  <c r="AI183" i="53"/>
  <c r="AH183" i="53"/>
  <c r="AG183" i="53"/>
  <c r="AF183" i="53"/>
  <c r="AD183" i="53"/>
  <c r="AC183" i="53"/>
  <c r="AI182" i="53"/>
  <c r="AH182" i="53"/>
  <c r="AG182" i="53"/>
  <c r="AF182" i="53"/>
  <c r="AD182" i="53"/>
  <c r="AC182" i="53"/>
  <c r="AI181" i="53"/>
  <c r="AH181" i="53"/>
  <c r="AG181" i="53"/>
  <c r="AF181" i="53"/>
  <c r="AD181" i="53"/>
  <c r="AC181" i="53"/>
  <c r="AI180" i="53"/>
  <c r="AH180" i="53"/>
  <c r="AG180" i="53"/>
  <c r="AF180" i="53"/>
  <c r="AD180" i="53"/>
  <c r="AC180" i="53"/>
  <c r="AI179" i="53"/>
  <c r="AH179" i="53"/>
  <c r="AG179" i="53"/>
  <c r="AF179" i="53"/>
  <c r="AD179" i="53"/>
  <c r="AC179" i="53"/>
  <c r="AI178" i="53"/>
  <c r="AH178" i="53"/>
  <c r="AG178" i="53"/>
  <c r="AF178" i="53"/>
  <c r="AD178" i="53"/>
  <c r="AC178" i="53"/>
  <c r="AI177" i="53"/>
  <c r="AH177" i="53"/>
  <c r="AG177" i="53"/>
  <c r="AF177" i="53"/>
  <c r="AD177" i="53"/>
  <c r="AC177" i="53"/>
  <c r="AI176" i="53"/>
  <c r="AH176" i="53"/>
  <c r="AG176" i="53"/>
  <c r="AF176" i="53"/>
  <c r="AD176" i="53"/>
  <c r="AC176" i="53"/>
  <c r="AI175" i="53"/>
  <c r="AH175" i="53"/>
  <c r="AG175" i="53"/>
  <c r="AF175" i="53"/>
  <c r="AD175" i="53"/>
  <c r="AC175" i="53"/>
  <c r="AI174" i="53"/>
  <c r="AH174" i="53"/>
  <c r="AG174" i="53"/>
  <c r="AF174" i="53"/>
  <c r="AD174" i="53"/>
  <c r="AC174" i="53"/>
  <c r="AI173" i="53"/>
  <c r="AH173" i="53"/>
  <c r="AG173" i="53"/>
  <c r="AF173" i="53"/>
  <c r="AD173" i="53"/>
  <c r="AC173" i="53"/>
  <c r="AI172" i="53"/>
  <c r="AH172" i="53"/>
  <c r="AG172" i="53"/>
  <c r="AF172" i="53"/>
  <c r="AD172" i="53"/>
  <c r="AC172" i="53"/>
  <c r="AI171" i="53"/>
  <c r="AH171" i="53"/>
  <c r="AG171" i="53"/>
  <c r="AF171" i="53"/>
  <c r="AD171" i="53"/>
  <c r="AC171" i="53"/>
  <c r="AI170" i="53"/>
  <c r="AH170" i="53"/>
  <c r="AG170" i="53"/>
  <c r="AF170" i="53"/>
  <c r="AD170" i="53"/>
  <c r="AC170" i="53"/>
  <c r="AI169" i="53"/>
  <c r="AH169" i="53"/>
  <c r="AG169" i="53"/>
  <c r="AF169" i="53"/>
  <c r="AD169" i="53"/>
  <c r="AC169" i="53"/>
  <c r="AI168" i="53"/>
  <c r="AH168" i="53"/>
  <c r="AG168" i="53"/>
  <c r="AF168" i="53"/>
  <c r="AD168" i="53"/>
  <c r="AC168" i="53"/>
  <c r="AI167" i="53"/>
  <c r="AH167" i="53"/>
  <c r="AG167" i="53"/>
  <c r="AF167" i="53"/>
  <c r="AD167" i="53"/>
  <c r="AC167" i="53"/>
  <c r="AI166" i="53"/>
  <c r="AH166" i="53"/>
  <c r="AG166" i="53"/>
  <c r="AF166" i="53"/>
  <c r="AD166" i="53"/>
  <c r="AC166" i="53"/>
  <c r="AI165" i="53"/>
  <c r="AH165" i="53"/>
  <c r="AG165" i="53"/>
  <c r="AF165" i="53"/>
  <c r="AD165" i="53"/>
  <c r="AC165" i="53"/>
  <c r="AI164" i="53"/>
  <c r="AH164" i="53"/>
  <c r="AG164" i="53"/>
  <c r="AF164" i="53"/>
  <c r="AD164" i="53"/>
  <c r="AC164" i="53"/>
  <c r="AI163" i="53"/>
  <c r="AH163" i="53"/>
  <c r="AG163" i="53"/>
  <c r="AF163" i="53"/>
  <c r="AD163" i="53"/>
  <c r="AC163" i="53"/>
  <c r="AI162" i="53"/>
  <c r="AH162" i="53"/>
  <c r="AG162" i="53"/>
  <c r="AF162" i="53"/>
  <c r="AD162" i="53"/>
  <c r="AC162" i="53"/>
  <c r="AI161" i="53"/>
  <c r="AH161" i="53"/>
  <c r="AG161" i="53"/>
  <c r="AF161" i="53"/>
  <c r="AD161" i="53"/>
  <c r="AC161" i="53"/>
  <c r="AI160" i="53"/>
  <c r="AH160" i="53"/>
  <c r="AG160" i="53"/>
  <c r="AF160" i="53"/>
  <c r="AD160" i="53"/>
  <c r="AC160" i="53"/>
  <c r="AI159" i="53"/>
  <c r="AH159" i="53"/>
  <c r="AG159" i="53"/>
  <c r="AF159" i="53"/>
  <c r="AD159" i="53"/>
  <c r="AC159" i="53"/>
  <c r="AI158" i="53"/>
  <c r="AH158" i="53"/>
  <c r="AG158" i="53"/>
  <c r="AF158" i="53"/>
  <c r="AD158" i="53"/>
  <c r="AC158" i="53"/>
  <c r="AI157" i="53"/>
  <c r="AH157" i="53"/>
  <c r="AG157" i="53"/>
  <c r="AF157" i="53"/>
  <c r="AD157" i="53"/>
  <c r="AC157" i="53"/>
  <c r="AI156" i="53"/>
  <c r="AH156" i="53"/>
  <c r="AG156" i="53"/>
  <c r="AF156" i="53"/>
  <c r="AD156" i="53"/>
  <c r="AC156" i="53"/>
  <c r="AI155" i="53"/>
  <c r="AH155" i="53"/>
  <c r="AG155" i="53"/>
  <c r="AF155" i="53"/>
  <c r="AD155" i="53"/>
  <c r="AC155" i="53"/>
  <c r="AI154" i="53"/>
  <c r="AH154" i="53"/>
  <c r="AG154" i="53"/>
  <c r="AF154" i="53"/>
  <c r="AD154" i="53"/>
  <c r="AC154" i="53"/>
  <c r="AI153" i="53"/>
  <c r="AH153" i="53"/>
  <c r="AG153" i="53"/>
  <c r="AF153" i="53"/>
  <c r="AD153" i="53"/>
  <c r="AC153" i="53"/>
  <c r="AI152" i="53"/>
  <c r="AH152" i="53"/>
  <c r="AG152" i="53"/>
  <c r="AF152" i="53"/>
  <c r="AD152" i="53"/>
  <c r="AC152" i="53"/>
  <c r="AI151" i="53"/>
  <c r="AH151" i="53"/>
  <c r="AG151" i="53"/>
  <c r="AF151" i="53"/>
  <c r="AD151" i="53"/>
  <c r="AC151" i="53"/>
  <c r="AI150" i="53"/>
  <c r="AH150" i="53"/>
  <c r="AG150" i="53"/>
  <c r="AF150" i="53"/>
  <c r="AD150" i="53"/>
  <c r="AC150" i="53"/>
  <c r="AI149" i="53"/>
  <c r="AH149" i="53"/>
  <c r="AG149" i="53"/>
  <c r="AF149" i="53"/>
  <c r="AD149" i="53"/>
  <c r="AC149" i="53"/>
  <c r="AI148" i="53"/>
  <c r="AH148" i="53"/>
  <c r="AG148" i="53"/>
  <c r="AF148" i="53"/>
  <c r="AD148" i="53"/>
  <c r="AC148" i="53"/>
  <c r="AI147" i="53"/>
  <c r="AH147" i="53"/>
  <c r="AG147" i="53"/>
  <c r="AF147" i="53"/>
  <c r="AD147" i="53"/>
  <c r="AC147" i="53"/>
  <c r="AI146" i="53"/>
  <c r="AH146" i="53"/>
  <c r="AG146" i="53"/>
  <c r="AF146" i="53"/>
  <c r="AD146" i="53"/>
  <c r="AC146" i="53"/>
  <c r="AI145" i="53"/>
  <c r="AH145" i="53"/>
  <c r="AG145" i="53"/>
  <c r="AF145" i="53"/>
  <c r="AD145" i="53"/>
  <c r="AC145" i="53"/>
  <c r="AI144" i="53"/>
  <c r="AH144" i="53"/>
  <c r="AG144" i="53"/>
  <c r="AF144" i="53"/>
  <c r="AD144" i="53"/>
  <c r="AC144" i="53"/>
  <c r="AI143" i="53"/>
  <c r="AH143" i="53"/>
  <c r="AG143" i="53"/>
  <c r="AF143" i="53"/>
  <c r="AD143" i="53"/>
  <c r="AC143" i="53"/>
  <c r="AI142" i="53"/>
  <c r="AH142" i="53"/>
  <c r="AG142" i="53"/>
  <c r="AF142" i="53"/>
  <c r="AD142" i="53"/>
  <c r="AC142" i="53"/>
  <c r="AI141" i="53"/>
  <c r="AH141" i="53"/>
  <c r="AG141" i="53"/>
  <c r="AF141" i="53"/>
  <c r="AD141" i="53"/>
  <c r="AC141" i="53"/>
  <c r="AI140" i="53"/>
  <c r="AH140" i="53"/>
  <c r="AG140" i="53"/>
  <c r="AF140" i="53"/>
  <c r="AD140" i="53"/>
  <c r="AC140" i="53"/>
  <c r="AI139" i="53"/>
  <c r="AH139" i="53"/>
  <c r="AG139" i="53"/>
  <c r="AF139" i="53"/>
  <c r="AD139" i="53"/>
  <c r="AC139" i="53"/>
  <c r="AI138" i="53"/>
  <c r="AH138" i="53"/>
  <c r="AG138" i="53"/>
  <c r="AF138" i="53"/>
  <c r="AD138" i="53"/>
  <c r="AC138" i="53"/>
  <c r="AI137" i="53"/>
  <c r="AH137" i="53"/>
  <c r="AG137" i="53"/>
  <c r="AF137" i="53"/>
  <c r="AD137" i="53"/>
  <c r="AC137" i="53"/>
  <c r="AI136" i="53"/>
  <c r="AH136" i="53"/>
  <c r="AG136" i="53"/>
  <c r="AF136" i="53"/>
  <c r="AD136" i="53"/>
  <c r="AC136" i="53"/>
  <c r="AI135" i="53"/>
  <c r="AH135" i="53"/>
  <c r="AG135" i="53"/>
  <c r="AF135" i="53"/>
  <c r="AD135" i="53"/>
  <c r="AC135" i="53"/>
  <c r="AI134" i="53"/>
  <c r="AH134" i="53"/>
  <c r="AG134" i="53"/>
  <c r="AF134" i="53"/>
  <c r="AD134" i="53"/>
  <c r="AC134" i="53"/>
  <c r="AI133" i="53"/>
  <c r="AH133" i="53"/>
  <c r="AG133" i="53"/>
  <c r="AF133" i="53"/>
  <c r="AD133" i="53"/>
  <c r="AC133" i="53"/>
  <c r="AI132" i="53"/>
  <c r="AH132" i="53"/>
  <c r="AG132" i="53"/>
  <c r="AF132" i="53"/>
  <c r="AD132" i="53"/>
  <c r="AC132" i="53"/>
  <c r="AI131" i="53"/>
  <c r="AH131" i="53"/>
  <c r="AG131" i="53"/>
  <c r="AF131" i="53"/>
  <c r="AD131" i="53"/>
  <c r="AC131" i="53"/>
  <c r="AI130" i="53"/>
  <c r="AH130" i="53"/>
  <c r="AG130" i="53"/>
  <c r="AF130" i="53"/>
  <c r="AD130" i="53"/>
  <c r="AC130" i="53"/>
  <c r="AI129" i="53"/>
  <c r="AH129" i="53"/>
  <c r="AG129" i="53"/>
  <c r="AF129" i="53"/>
  <c r="AD129" i="53"/>
  <c r="AC129" i="53"/>
  <c r="AI128" i="53"/>
  <c r="AH128" i="53"/>
  <c r="AG128" i="53"/>
  <c r="AF128" i="53"/>
  <c r="AD128" i="53"/>
  <c r="AC128" i="53"/>
  <c r="AI127" i="53"/>
  <c r="AH127" i="53"/>
  <c r="AG127" i="53"/>
  <c r="AF127" i="53"/>
  <c r="AD127" i="53"/>
  <c r="AC127" i="53"/>
  <c r="AI126" i="53"/>
  <c r="AH126" i="53"/>
  <c r="AG126" i="53"/>
  <c r="AF126" i="53"/>
  <c r="AD126" i="53"/>
  <c r="AC126" i="53"/>
  <c r="AI125" i="53"/>
  <c r="AH125" i="53"/>
  <c r="AG125" i="53"/>
  <c r="AF125" i="53"/>
  <c r="AD125" i="53"/>
  <c r="AC125" i="53"/>
  <c r="AI124" i="53"/>
  <c r="AH124" i="53"/>
  <c r="AG124" i="53"/>
  <c r="AF124" i="53"/>
  <c r="AD124" i="53"/>
  <c r="AC124" i="53"/>
  <c r="AI123" i="53"/>
  <c r="AH123" i="53"/>
  <c r="AG123" i="53"/>
  <c r="AF123" i="53"/>
  <c r="AD123" i="53"/>
  <c r="AC123" i="53"/>
  <c r="AI122" i="53"/>
  <c r="AH122" i="53"/>
  <c r="AG122" i="53"/>
  <c r="AF122" i="53"/>
  <c r="AD122" i="53"/>
  <c r="AC122" i="53"/>
  <c r="AI121" i="53"/>
  <c r="AH121" i="53"/>
  <c r="AG121" i="53"/>
  <c r="AF121" i="53"/>
  <c r="AD121" i="53"/>
  <c r="AC121" i="53"/>
  <c r="AI120" i="53"/>
  <c r="AH120" i="53"/>
  <c r="AG120" i="53"/>
  <c r="AF120" i="53"/>
  <c r="AD120" i="53"/>
  <c r="AC120" i="53"/>
  <c r="AI119" i="53"/>
  <c r="AH119" i="53"/>
  <c r="AG119" i="53"/>
  <c r="AF119" i="53"/>
  <c r="AD119" i="53"/>
  <c r="AC119" i="53"/>
  <c r="AI118" i="53"/>
  <c r="AH118" i="53"/>
  <c r="AG118" i="53"/>
  <c r="AF118" i="53"/>
  <c r="AD118" i="53"/>
  <c r="AC118" i="53"/>
  <c r="AI117" i="53"/>
  <c r="AH117" i="53"/>
  <c r="AG117" i="53"/>
  <c r="AF117" i="53"/>
  <c r="AD117" i="53"/>
  <c r="AC117" i="53"/>
  <c r="AI116" i="53"/>
  <c r="AH116" i="53"/>
  <c r="AG116" i="53"/>
  <c r="AF116" i="53"/>
  <c r="AD116" i="53"/>
  <c r="AC116" i="53"/>
  <c r="AI115" i="53"/>
  <c r="AH115" i="53"/>
  <c r="AG115" i="53"/>
  <c r="AF115" i="53"/>
  <c r="AD115" i="53"/>
  <c r="AC115" i="53"/>
  <c r="AI114" i="53"/>
  <c r="AH114" i="53"/>
  <c r="AG114" i="53"/>
  <c r="AF114" i="53"/>
  <c r="AD114" i="53"/>
  <c r="AC114" i="53"/>
  <c r="AI113" i="53"/>
  <c r="AH113" i="53"/>
  <c r="AG113" i="53"/>
  <c r="AF113" i="53"/>
  <c r="AD113" i="53"/>
  <c r="AC113" i="53"/>
  <c r="AI112" i="53"/>
  <c r="AH112" i="53"/>
  <c r="AG112" i="53"/>
  <c r="AF112" i="53"/>
  <c r="AD112" i="53"/>
  <c r="AC112" i="53"/>
  <c r="AI111" i="53"/>
  <c r="AH111" i="53"/>
  <c r="AG111" i="53"/>
  <c r="AF111" i="53"/>
  <c r="AD111" i="53"/>
  <c r="AC111" i="53"/>
  <c r="AI110" i="53"/>
  <c r="AH110" i="53"/>
  <c r="AG110" i="53"/>
  <c r="AF110" i="53"/>
  <c r="AD110" i="53"/>
  <c r="AC110" i="53"/>
  <c r="AI109" i="53"/>
  <c r="AH109" i="53"/>
  <c r="AG109" i="53"/>
  <c r="AF109" i="53"/>
  <c r="AD109" i="53"/>
  <c r="AC109" i="53"/>
  <c r="AI108" i="53"/>
  <c r="AH108" i="53"/>
  <c r="AG108" i="53"/>
  <c r="AF108" i="53"/>
  <c r="AD108" i="53"/>
  <c r="AC108" i="53"/>
  <c r="AI107" i="53"/>
  <c r="AH107" i="53"/>
  <c r="AG107" i="53"/>
  <c r="AF107" i="53"/>
  <c r="AD107" i="53"/>
  <c r="AC107" i="53"/>
  <c r="AI106" i="53"/>
  <c r="AH106" i="53"/>
  <c r="AG106" i="53"/>
  <c r="AF106" i="53"/>
  <c r="AD106" i="53"/>
  <c r="AC106" i="53"/>
  <c r="AI105" i="53"/>
  <c r="AH105" i="53"/>
  <c r="AG105" i="53"/>
  <c r="AF105" i="53"/>
  <c r="AD105" i="53"/>
  <c r="AC105" i="53"/>
  <c r="AI104" i="53"/>
  <c r="AH104" i="53"/>
  <c r="AG104" i="53"/>
  <c r="AF104" i="53"/>
  <c r="AD104" i="53"/>
  <c r="AC104" i="53"/>
  <c r="AI103" i="53"/>
  <c r="AH103" i="53"/>
  <c r="AG103" i="53"/>
  <c r="AF103" i="53"/>
  <c r="AD103" i="53"/>
  <c r="AC103" i="53"/>
  <c r="AI102" i="53"/>
  <c r="AH102" i="53"/>
  <c r="AG102" i="53"/>
  <c r="AF102" i="53"/>
  <c r="AD102" i="53"/>
  <c r="AC102" i="53"/>
  <c r="AI101" i="53"/>
  <c r="AH101" i="53"/>
  <c r="AG101" i="53"/>
  <c r="AF101" i="53"/>
  <c r="AD101" i="53"/>
  <c r="AC101" i="53"/>
  <c r="AI100" i="53"/>
  <c r="AH100" i="53"/>
  <c r="AG100" i="53"/>
  <c r="AF100" i="53"/>
  <c r="AD100" i="53"/>
  <c r="AC100" i="53"/>
  <c r="AI99" i="53"/>
  <c r="AH99" i="53"/>
  <c r="AG99" i="53"/>
  <c r="AF99" i="53"/>
  <c r="AD99" i="53"/>
  <c r="AC99" i="53"/>
  <c r="AI98" i="53"/>
  <c r="AH98" i="53"/>
  <c r="AG98" i="53"/>
  <c r="AF98" i="53"/>
  <c r="AD98" i="53"/>
  <c r="AC98" i="53"/>
  <c r="AI97" i="53"/>
  <c r="AH97" i="53"/>
  <c r="AG97" i="53"/>
  <c r="AF97" i="53"/>
  <c r="AD97" i="53"/>
  <c r="AC97" i="53"/>
  <c r="AI96" i="53"/>
  <c r="AH96" i="53"/>
  <c r="AG96" i="53"/>
  <c r="AF96" i="53"/>
  <c r="AD96" i="53"/>
  <c r="AC96" i="53"/>
  <c r="AI95" i="53"/>
  <c r="AH95" i="53"/>
  <c r="AG95" i="53"/>
  <c r="AF95" i="53"/>
  <c r="AD95" i="53"/>
  <c r="AC95" i="53"/>
  <c r="AI94" i="53"/>
  <c r="AH94" i="53"/>
  <c r="AG94" i="53"/>
  <c r="AF94" i="53"/>
  <c r="AD94" i="53"/>
  <c r="AC94" i="53"/>
  <c r="AI93" i="53"/>
  <c r="AH93" i="53"/>
  <c r="AG93" i="53"/>
  <c r="AF93" i="53"/>
  <c r="AD93" i="53"/>
  <c r="AC93" i="53"/>
  <c r="AI92" i="53"/>
  <c r="AH92" i="53"/>
  <c r="AG92" i="53"/>
  <c r="AF92" i="53"/>
  <c r="AD92" i="53"/>
  <c r="AC92" i="53"/>
  <c r="AI91" i="53"/>
  <c r="AH91" i="53"/>
  <c r="AG91" i="53"/>
  <c r="AF91" i="53"/>
  <c r="AD91" i="53"/>
  <c r="AC91" i="53"/>
  <c r="AI90" i="53"/>
  <c r="AH90" i="53"/>
  <c r="AG90" i="53"/>
  <c r="AF90" i="53"/>
  <c r="AD90" i="53"/>
  <c r="AC90" i="53"/>
  <c r="AI89" i="53"/>
  <c r="AH89" i="53"/>
  <c r="AG89" i="53"/>
  <c r="AF89" i="53"/>
  <c r="AD89" i="53"/>
  <c r="AC89" i="53"/>
  <c r="AI88" i="53"/>
  <c r="AH88" i="53"/>
  <c r="AG88" i="53"/>
  <c r="AF88" i="53"/>
  <c r="AD88" i="53"/>
  <c r="AC88" i="53"/>
  <c r="AI87" i="53"/>
  <c r="AH87" i="53"/>
  <c r="AG87" i="53"/>
  <c r="AF87" i="53"/>
  <c r="AD87" i="53"/>
  <c r="AC87" i="53"/>
  <c r="AI86" i="53"/>
  <c r="AH86" i="53"/>
  <c r="AG86" i="53"/>
  <c r="AF86" i="53"/>
  <c r="AD86" i="53"/>
  <c r="AC86" i="53"/>
  <c r="AI85" i="53"/>
  <c r="AH85" i="53"/>
  <c r="AG85" i="53"/>
  <c r="AF85" i="53"/>
  <c r="AD85" i="53"/>
  <c r="AC85" i="53"/>
  <c r="AI84" i="53"/>
  <c r="AH84" i="53"/>
  <c r="AG84" i="53"/>
  <c r="AF84" i="53"/>
  <c r="AD84" i="53"/>
  <c r="AC84" i="53"/>
  <c r="AI83" i="53"/>
  <c r="AH83" i="53"/>
  <c r="AG83" i="53"/>
  <c r="AF83" i="53"/>
  <c r="AD83" i="53"/>
  <c r="AC83" i="53"/>
  <c r="AI82" i="53"/>
  <c r="AH82" i="53"/>
  <c r="AG82" i="53"/>
  <c r="AF82" i="53"/>
  <c r="AD82" i="53"/>
  <c r="AC82" i="53"/>
  <c r="AI81" i="53"/>
  <c r="AH81" i="53"/>
  <c r="AG81" i="53"/>
  <c r="AF81" i="53"/>
  <c r="AD81" i="53"/>
  <c r="AC81" i="53"/>
  <c r="AI80" i="53"/>
  <c r="AH80" i="53"/>
  <c r="AG80" i="53"/>
  <c r="AF80" i="53"/>
  <c r="AD80" i="53"/>
  <c r="AC80" i="53"/>
  <c r="AI79" i="53"/>
  <c r="AH79" i="53"/>
  <c r="AG79" i="53"/>
  <c r="AF79" i="53"/>
  <c r="AD79" i="53"/>
  <c r="AC79" i="53"/>
  <c r="AI78" i="53"/>
  <c r="AH78" i="53"/>
  <c r="AG78" i="53"/>
  <c r="AF78" i="53"/>
  <c r="AD78" i="53"/>
  <c r="AC78" i="53"/>
  <c r="AI77" i="53"/>
  <c r="AH77" i="53"/>
  <c r="AG77" i="53"/>
  <c r="AF77" i="53"/>
  <c r="AD77" i="53"/>
  <c r="AC77" i="53"/>
  <c r="AI76" i="53"/>
  <c r="AH76" i="53"/>
  <c r="AG76" i="53"/>
  <c r="AF76" i="53"/>
  <c r="AD76" i="53"/>
  <c r="AC76" i="53"/>
  <c r="AI75" i="53"/>
  <c r="AH75" i="53"/>
  <c r="AG75" i="53"/>
  <c r="AF75" i="53"/>
  <c r="AD75" i="53"/>
  <c r="AC75" i="53"/>
  <c r="AI74" i="53"/>
  <c r="AH74" i="53"/>
  <c r="AG74" i="53"/>
  <c r="AF74" i="53"/>
  <c r="AD74" i="53"/>
  <c r="AC74" i="53"/>
  <c r="AI73" i="53"/>
  <c r="AH73" i="53"/>
  <c r="AG73" i="53"/>
  <c r="AF73" i="53"/>
  <c r="AD73" i="53"/>
  <c r="AC73" i="53"/>
  <c r="AI72" i="53"/>
  <c r="AH72" i="53"/>
  <c r="AG72" i="53"/>
  <c r="AF72" i="53"/>
  <c r="AD72" i="53"/>
  <c r="AC72" i="53"/>
  <c r="AI71" i="53"/>
  <c r="AH71" i="53"/>
  <c r="AG71" i="53"/>
  <c r="AF71" i="53"/>
  <c r="AD71" i="53"/>
  <c r="AC71" i="53"/>
  <c r="AI70" i="53"/>
  <c r="AH70" i="53"/>
  <c r="AG70" i="53"/>
  <c r="AF70" i="53"/>
  <c r="AD70" i="53"/>
  <c r="AC70" i="53"/>
  <c r="AI69" i="53"/>
  <c r="AH69" i="53"/>
  <c r="AG69" i="53"/>
  <c r="AF69" i="53"/>
  <c r="AD69" i="53"/>
  <c r="AC69" i="53"/>
  <c r="AI68" i="53"/>
  <c r="AH68" i="53"/>
  <c r="AG68" i="53"/>
  <c r="AF68" i="53"/>
  <c r="AD68" i="53"/>
  <c r="AC68" i="53"/>
  <c r="AI67" i="53"/>
  <c r="AH67" i="53"/>
  <c r="AG67" i="53"/>
  <c r="AF67" i="53"/>
  <c r="AD67" i="53"/>
  <c r="AC67" i="53"/>
  <c r="AI66" i="53"/>
  <c r="AH66" i="53"/>
  <c r="AG66" i="53"/>
  <c r="AF66" i="53"/>
  <c r="AD66" i="53"/>
  <c r="AC66" i="53"/>
  <c r="AI65" i="53"/>
  <c r="AH65" i="53"/>
  <c r="AG65" i="53"/>
  <c r="AF65" i="53"/>
  <c r="AD65" i="53"/>
  <c r="AC65" i="53"/>
  <c r="AI64" i="53"/>
  <c r="AH64" i="53"/>
  <c r="AG64" i="53"/>
  <c r="AF64" i="53"/>
  <c r="AD64" i="53"/>
  <c r="AC64" i="53"/>
  <c r="AI63" i="53"/>
  <c r="AH63" i="53"/>
  <c r="AG63" i="53"/>
  <c r="AF63" i="53"/>
  <c r="AD63" i="53"/>
  <c r="AC63" i="53"/>
  <c r="AI62" i="53"/>
  <c r="AH62" i="53"/>
  <c r="AG62" i="53"/>
  <c r="AF62" i="53"/>
  <c r="AD62" i="53"/>
  <c r="AC62" i="53"/>
  <c r="AI61" i="53"/>
  <c r="AH61" i="53"/>
  <c r="AG61" i="53"/>
  <c r="AF61" i="53"/>
  <c r="AD61" i="53"/>
  <c r="AC61" i="53"/>
  <c r="AI60" i="53"/>
  <c r="AH60" i="53"/>
  <c r="AG60" i="53"/>
  <c r="AF60" i="53"/>
  <c r="AD60" i="53"/>
  <c r="AC60" i="53"/>
  <c r="AI59" i="53"/>
  <c r="AH59" i="53"/>
  <c r="AG59" i="53"/>
  <c r="AF59" i="53"/>
  <c r="AD59" i="53"/>
  <c r="AC59" i="53"/>
  <c r="AI58" i="53"/>
  <c r="AH58" i="53"/>
  <c r="AG58" i="53"/>
  <c r="AF58" i="53"/>
  <c r="AD58" i="53"/>
  <c r="AC58" i="53"/>
  <c r="AI57" i="53"/>
  <c r="AH57" i="53"/>
  <c r="AG57" i="53"/>
  <c r="AF57" i="53"/>
  <c r="AD57" i="53"/>
  <c r="AC57" i="53"/>
  <c r="AI56" i="53"/>
  <c r="AH56" i="53"/>
  <c r="AG56" i="53"/>
  <c r="AF56" i="53"/>
  <c r="AD56" i="53"/>
  <c r="AC56" i="53"/>
  <c r="AI55" i="53"/>
  <c r="AH55" i="53"/>
  <c r="AG55" i="53"/>
  <c r="AF55" i="53"/>
  <c r="AD55" i="53"/>
  <c r="AC55" i="53"/>
  <c r="AI54" i="53"/>
  <c r="AH54" i="53"/>
  <c r="AG54" i="53"/>
  <c r="AF54" i="53"/>
  <c r="AD54" i="53"/>
  <c r="AC54" i="53"/>
  <c r="AI53" i="53"/>
  <c r="AH53" i="53"/>
  <c r="AG53" i="53"/>
  <c r="AF53" i="53"/>
  <c r="AD53" i="53"/>
  <c r="AC53" i="53"/>
  <c r="AI52" i="53"/>
  <c r="AH52" i="53"/>
  <c r="AG52" i="53"/>
  <c r="AF52" i="53"/>
  <c r="AD52" i="53"/>
  <c r="AC52" i="53"/>
  <c r="AI51" i="53"/>
  <c r="AH51" i="53"/>
  <c r="AG51" i="53"/>
  <c r="AF51" i="53"/>
  <c r="AD51" i="53"/>
  <c r="AC51" i="53"/>
  <c r="AI50" i="53"/>
  <c r="AH50" i="53"/>
  <c r="AG50" i="53"/>
  <c r="AF50" i="53"/>
  <c r="AD50" i="53"/>
  <c r="AC50" i="53"/>
  <c r="AI49" i="53"/>
  <c r="AH49" i="53"/>
  <c r="AG49" i="53"/>
  <c r="AF49" i="53"/>
  <c r="AD49" i="53"/>
  <c r="AC49" i="53"/>
  <c r="AI48" i="53"/>
  <c r="AH48" i="53"/>
  <c r="AG48" i="53"/>
  <c r="AF48" i="53"/>
  <c r="AD48" i="53"/>
  <c r="AC48" i="53"/>
  <c r="AI47" i="53"/>
  <c r="AH47" i="53"/>
  <c r="AG47" i="53"/>
  <c r="AF47" i="53"/>
  <c r="AD47" i="53"/>
  <c r="AC47" i="53"/>
  <c r="AI46" i="53"/>
  <c r="AH46" i="53"/>
  <c r="AG46" i="53"/>
  <c r="AF46" i="53"/>
  <c r="AD46" i="53"/>
  <c r="AC46" i="53"/>
  <c r="AI45" i="53"/>
  <c r="AH45" i="53"/>
  <c r="AG45" i="53"/>
  <c r="AF45" i="53"/>
  <c r="AD45" i="53"/>
  <c r="AC45" i="53"/>
  <c r="AI44" i="53"/>
  <c r="AH44" i="53"/>
  <c r="AG44" i="53"/>
  <c r="AF44" i="53"/>
  <c r="AD44" i="53"/>
  <c r="AC44" i="53"/>
  <c r="AI43" i="53"/>
  <c r="AH43" i="53"/>
  <c r="AG43" i="53"/>
  <c r="AF43" i="53"/>
  <c r="AD43" i="53"/>
  <c r="AC43" i="53"/>
  <c r="AI42" i="53"/>
  <c r="AH42" i="53"/>
  <c r="AG42" i="53"/>
  <c r="AF42" i="53"/>
  <c r="AD42" i="53"/>
  <c r="AC42" i="53"/>
  <c r="AI41" i="53"/>
  <c r="AH41" i="53"/>
  <c r="AG41" i="53"/>
  <c r="AF41" i="53"/>
  <c r="AD41" i="53"/>
  <c r="AC41" i="53"/>
  <c r="AI40" i="53"/>
  <c r="AH40" i="53"/>
  <c r="AG40" i="53"/>
  <c r="AF40" i="53"/>
  <c r="AD40" i="53"/>
  <c r="AC40" i="53"/>
  <c r="AI39" i="53"/>
  <c r="AH39" i="53"/>
  <c r="AG39" i="53"/>
  <c r="AF39" i="53"/>
  <c r="AD39" i="53"/>
  <c r="AC39" i="53"/>
  <c r="AI38" i="53"/>
  <c r="AH38" i="53"/>
  <c r="AG38" i="53"/>
  <c r="AF38" i="53"/>
  <c r="AD38" i="53"/>
  <c r="AC38" i="53"/>
  <c r="AI37" i="53"/>
  <c r="AH37" i="53"/>
  <c r="AG37" i="53"/>
  <c r="AF37" i="53"/>
  <c r="AD37" i="53"/>
  <c r="AC37" i="53"/>
  <c r="AI36" i="53"/>
  <c r="AH36" i="53"/>
  <c r="AG36" i="53"/>
  <c r="AF36" i="53"/>
  <c r="AD36" i="53"/>
  <c r="AC36" i="53"/>
  <c r="AI35" i="53"/>
  <c r="AH35" i="53"/>
  <c r="AG35" i="53"/>
  <c r="AF35" i="53"/>
  <c r="AD35" i="53"/>
  <c r="AC35" i="53"/>
  <c r="AI34" i="53"/>
  <c r="AH34" i="53"/>
  <c r="AG34" i="53"/>
  <c r="AF34" i="53"/>
  <c r="AD34" i="53"/>
  <c r="AC34" i="53"/>
  <c r="AI33" i="53"/>
  <c r="AH33" i="53"/>
  <c r="AG33" i="53"/>
  <c r="AF33" i="53"/>
  <c r="AD33" i="53"/>
  <c r="AC33" i="53"/>
  <c r="AI32" i="53"/>
  <c r="AH32" i="53"/>
  <c r="AG32" i="53"/>
  <c r="AF32" i="53"/>
  <c r="AD32" i="53"/>
  <c r="AC32" i="53"/>
  <c r="AI31" i="53"/>
  <c r="AH31" i="53"/>
  <c r="AG31" i="53"/>
  <c r="AF31" i="53"/>
  <c r="AD31" i="53"/>
  <c r="AC31" i="53"/>
  <c r="AI30" i="53"/>
  <c r="AH30" i="53"/>
  <c r="AG30" i="53"/>
  <c r="AF30" i="53"/>
  <c r="AD30" i="53"/>
  <c r="AC30" i="53"/>
  <c r="AI29" i="53"/>
  <c r="AH29" i="53"/>
  <c r="AG29" i="53"/>
  <c r="AF29" i="53"/>
  <c r="AD29" i="53"/>
  <c r="AC29" i="53"/>
  <c r="AI28" i="53"/>
  <c r="AH28" i="53"/>
  <c r="AG28" i="53"/>
  <c r="AF28" i="53"/>
  <c r="AD28" i="53"/>
  <c r="AC28" i="53"/>
  <c r="AI27" i="53"/>
  <c r="AH27" i="53"/>
  <c r="AG27" i="53"/>
  <c r="AF27" i="53"/>
  <c r="AD27" i="53"/>
  <c r="AC27" i="53"/>
  <c r="AI26" i="53"/>
  <c r="AH26" i="53"/>
  <c r="AG26" i="53"/>
  <c r="AF26" i="53"/>
  <c r="AD26" i="53"/>
  <c r="AC26" i="53"/>
  <c r="AI25" i="53"/>
  <c r="AH25" i="53"/>
  <c r="AG25" i="53"/>
  <c r="AF25" i="53"/>
  <c r="AD25" i="53"/>
  <c r="AC25" i="53"/>
  <c r="AI24" i="53"/>
  <c r="AH24" i="53"/>
  <c r="AG24" i="53"/>
  <c r="AF24" i="53"/>
  <c r="AD24" i="53"/>
  <c r="AC24" i="53"/>
  <c r="AI23" i="53"/>
  <c r="AH23" i="53"/>
  <c r="AG23" i="53"/>
  <c r="AF23" i="53"/>
  <c r="AD23" i="53"/>
  <c r="AC23" i="53"/>
  <c r="AI22" i="53"/>
  <c r="AH22" i="53"/>
  <c r="AG22" i="53"/>
  <c r="AF22" i="53"/>
  <c r="AD22" i="53"/>
  <c r="AC22" i="53"/>
  <c r="AI21" i="53"/>
  <c r="AH21" i="53"/>
  <c r="AG21" i="53"/>
  <c r="AF21" i="53"/>
  <c r="AD21" i="53"/>
  <c r="AC21" i="53"/>
  <c r="AI20" i="53"/>
  <c r="AH20" i="53"/>
  <c r="AG20" i="53"/>
  <c r="AF20" i="53"/>
  <c r="AD20" i="53"/>
  <c r="AC20" i="53"/>
  <c r="AI19" i="53"/>
  <c r="AH19" i="53"/>
  <c r="AG19" i="53"/>
  <c r="AF19" i="53"/>
  <c r="AD19" i="53"/>
  <c r="AC19" i="53"/>
  <c r="AI18" i="53"/>
  <c r="AH18" i="53"/>
  <c r="AG18" i="53"/>
  <c r="AF18" i="53"/>
  <c r="AD18" i="53"/>
  <c r="AC18" i="53"/>
  <c r="AI17" i="53"/>
  <c r="AH17" i="53"/>
  <c r="AG17" i="53"/>
  <c r="AF17" i="53"/>
  <c r="AD17" i="53"/>
  <c r="AC17" i="53"/>
  <c r="AI16" i="53"/>
  <c r="AH16" i="53"/>
  <c r="AG16" i="53"/>
  <c r="AF16" i="53"/>
  <c r="AD16" i="53"/>
  <c r="AC16" i="53"/>
  <c r="AI15" i="53"/>
  <c r="AH15" i="53"/>
  <c r="AG15" i="53"/>
  <c r="AF15" i="53"/>
  <c r="AD15" i="53"/>
  <c r="AC15" i="53"/>
  <c r="AI14" i="53"/>
  <c r="AH14" i="53"/>
  <c r="AG14" i="53"/>
  <c r="AF14" i="53"/>
  <c r="AD14" i="53"/>
  <c r="AC14" i="53"/>
  <c r="AI13" i="53"/>
  <c r="AH13" i="53"/>
  <c r="AG13" i="53"/>
  <c r="AF13" i="53"/>
  <c r="AD13" i="53"/>
  <c r="AC13" i="53"/>
  <c r="AI12" i="53"/>
  <c r="AH12" i="53"/>
  <c r="AG12" i="53"/>
  <c r="AF12" i="53"/>
  <c r="AD12" i="53"/>
  <c r="AC12" i="53"/>
  <c r="AJ51" i="53" l="1"/>
  <c r="AJ48" i="53"/>
  <c r="AJ320" i="53"/>
  <c r="AJ356" i="53"/>
  <c r="AJ360" i="53"/>
  <c r="AJ364" i="53"/>
  <c r="AJ357" i="53"/>
  <c r="AJ365" i="53"/>
  <c r="AJ128" i="53"/>
  <c r="AJ377" i="53"/>
  <c r="AJ372" i="53"/>
  <c r="AJ120" i="53"/>
  <c r="AJ324" i="53"/>
  <c r="AJ332" i="53"/>
  <c r="AJ368" i="53"/>
  <c r="AJ346" i="53"/>
  <c r="AJ354" i="53"/>
  <c r="AJ387" i="53"/>
  <c r="AJ351" i="53"/>
  <c r="AJ355" i="53"/>
  <c r="AJ363" i="53"/>
  <c r="AJ150" i="53"/>
  <c r="AJ323" i="53"/>
  <c r="AJ367" i="53"/>
  <c r="AJ62" i="53"/>
  <c r="AJ78" i="53"/>
  <c r="AJ117" i="53"/>
  <c r="AJ125" i="53"/>
  <c r="AJ85" i="53"/>
  <c r="AJ105" i="53"/>
  <c r="AJ129" i="53"/>
  <c r="AJ306" i="53"/>
  <c r="AJ329" i="53"/>
  <c r="AJ107" i="53"/>
  <c r="AJ115" i="53"/>
  <c r="AJ163" i="53"/>
  <c r="AJ171" i="53"/>
  <c r="AJ331" i="53"/>
  <c r="AJ339" i="53"/>
  <c r="AJ371" i="53"/>
  <c r="AJ373" i="53"/>
  <c r="AJ34" i="53"/>
  <c r="AJ38" i="53"/>
  <c r="AJ42" i="53"/>
  <c r="AJ46" i="53"/>
  <c r="AJ50" i="53"/>
  <c r="AJ54" i="53"/>
  <c r="AJ58" i="53"/>
  <c r="AJ25" i="53"/>
  <c r="AJ28" i="53"/>
  <c r="AJ31" i="53"/>
  <c r="AJ32" i="53"/>
  <c r="AJ159" i="53"/>
  <c r="AJ175" i="53"/>
  <c r="AJ179" i="53"/>
  <c r="AJ187" i="53"/>
  <c r="AJ195" i="53"/>
  <c r="AJ211" i="53"/>
  <c r="AJ219" i="53"/>
  <c r="AJ223" i="53"/>
  <c r="AJ228" i="53"/>
  <c r="AJ232" i="53"/>
  <c r="AJ235" i="53"/>
  <c r="AJ243" i="53"/>
  <c r="AJ247" i="53"/>
  <c r="AJ251" i="53"/>
  <c r="AJ255" i="53"/>
  <c r="AJ260" i="53"/>
  <c r="AJ264" i="53"/>
  <c r="AJ267" i="53"/>
  <c r="AJ268" i="53"/>
  <c r="AJ275" i="53"/>
  <c r="AJ276" i="53"/>
  <c r="AJ284" i="53"/>
  <c r="AJ292" i="53"/>
  <c r="AJ296" i="53"/>
  <c r="AJ308" i="53"/>
  <c r="AJ312" i="53"/>
  <c r="AJ316" i="53"/>
  <c r="AJ319" i="53"/>
  <c r="AJ335" i="53"/>
  <c r="AJ336" i="53"/>
  <c r="AJ340" i="53"/>
  <c r="AJ348" i="53"/>
  <c r="AJ30" i="53"/>
  <c r="AJ61" i="53"/>
  <c r="AJ65" i="53"/>
  <c r="AJ69" i="53"/>
  <c r="AJ89" i="53"/>
  <c r="AJ97" i="53"/>
  <c r="AJ109" i="53"/>
  <c r="AJ113" i="53"/>
  <c r="AJ137" i="53"/>
  <c r="AJ145" i="53"/>
  <c r="AJ149" i="53"/>
  <c r="AJ161" i="53"/>
  <c r="AJ165" i="53"/>
  <c r="AJ169" i="53"/>
  <c r="AJ177" i="53"/>
  <c r="AJ185" i="53"/>
  <c r="AJ189" i="53"/>
  <c r="AJ193" i="53"/>
  <c r="AJ201" i="53"/>
  <c r="AJ209" i="53"/>
  <c r="AJ213" i="53"/>
  <c r="AJ217" i="53"/>
  <c r="AJ221" i="53"/>
  <c r="AJ225" i="53"/>
  <c r="AJ233" i="53"/>
  <c r="AJ234" i="53"/>
  <c r="AJ241" i="53"/>
  <c r="AJ242" i="53"/>
  <c r="AJ249" i="53"/>
  <c r="AJ250" i="53"/>
  <c r="AJ261" i="53"/>
  <c r="AJ265" i="53"/>
  <c r="AJ269" i="53"/>
  <c r="AJ277" i="53"/>
  <c r="AJ281" i="53"/>
  <c r="AJ289" i="53"/>
  <c r="AJ293" i="53"/>
  <c r="AJ301" i="53"/>
  <c r="AJ305" i="53"/>
  <c r="AJ309" i="53"/>
  <c r="AJ313" i="53"/>
  <c r="AJ314" i="53"/>
  <c r="AJ322" i="53"/>
  <c r="AJ330" i="53"/>
  <c r="AJ333" i="53"/>
  <c r="AJ337" i="53"/>
  <c r="AJ341" i="53"/>
  <c r="AJ345" i="53"/>
  <c r="AJ353" i="53"/>
  <c r="AJ369" i="53"/>
  <c r="AJ73" i="53"/>
  <c r="AJ282" i="53"/>
  <c r="AJ317" i="53"/>
  <c r="AJ35" i="53"/>
  <c r="AJ126" i="53"/>
  <c r="AJ12" i="53"/>
  <c r="AJ22" i="53"/>
  <c r="AJ29" i="53"/>
  <c r="AJ119" i="53"/>
  <c r="AJ203" i="53"/>
  <c r="AJ287" i="53"/>
  <c r="AJ299" i="53"/>
  <c r="AJ56" i="53"/>
  <c r="AJ64" i="53"/>
  <c r="AJ72" i="53"/>
  <c r="AJ77" i="53"/>
  <c r="AJ80" i="53"/>
  <c r="AJ88" i="53"/>
  <c r="AJ96" i="53"/>
  <c r="AJ112" i="53"/>
  <c r="AJ133" i="53"/>
  <c r="AJ136" i="53"/>
  <c r="AJ141" i="53"/>
  <c r="AJ144" i="53"/>
  <c r="AJ160" i="53"/>
  <c r="AJ168" i="53"/>
  <c r="AJ173" i="53"/>
  <c r="AJ176" i="53"/>
  <c r="AJ181" i="53"/>
  <c r="AJ184" i="53"/>
  <c r="AJ192" i="53"/>
  <c r="AJ200" i="53"/>
  <c r="AJ205" i="53"/>
  <c r="AJ208" i="53"/>
  <c r="AJ224" i="53"/>
  <c r="AJ245" i="53"/>
  <c r="AJ253" i="53"/>
  <c r="AJ325" i="53"/>
  <c r="AJ18" i="53"/>
  <c r="AJ121" i="53"/>
  <c r="AJ378" i="53"/>
  <c r="AJ389" i="53"/>
  <c r="AJ86" i="53"/>
  <c r="AJ102" i="53"/>
  <c r="AJ158" i="53"/>
  <c r="AJ166" i="53"/>
  <c r="AJ174" i="53"/>
  <c r="AJ182" i="53"/>
  <c r="AJ190" i="53"/>
  <c r="AJ214" i="53"/>
  <c r="AJ222" i="53"/>
  <c r="AJ227" i="53"/>
  <c r="AJ259" i="53"/>
  <c r="AJ283" i="53"/>
  <c r="AJ291" i="53"/>
  <c r="AJ307" i="53"/>
  <c r="AJ315" i="53"/>
  <c r="AJ347" i="53"/>
  <c r="AJ44" i="53"/>
  <c r="AJ47" i="53"/>
  <c r="AJ55" i="53"/>
  <c r="AJ59" i="53"/>
  <c r="AJ67" i="53"/>
  <c r="AJ71" i="53"/>
  <c r="AJ75" i="53"/>
  <c r="AJ79" i="53"/>
  <c r="AJ83" i="53"/>
  <c r="AJ87" i="53"/>
  <c r="AJ91" i="53"/>
  <c r="AJ95" i="53"/>
  <c r="AJ99" i="53"/>
  <c r="AJ123" i="53"/>
  <c r="AJ127" i="53"/>
  <c r="AJ131" i="53"/>
  <c r="AJ139" i="53"/>
  <c r="AJ143" i="53"/>
  <c r="AJ147" i="53"/>
  <c r="AJ151" i="53"/>
  <c r="AJ155" i="53"/>
  <c r="AJ376" i="53"/>
  <c r="AJ379" i="53"/>
  <c r="AJ388" i="53"/>
  <c r="AJ17" i="53"/>
  <c r="AJ94" i="53"/>
  <c r="AJ237" i="53"/>
  <c r="AJ244" i="53"/>
  <c r="AJ266" i="53"/>
  <c r="AJ280" i="53"/>
  <c r="AJ297" i="53"/>
  <c r="AJ298" i="53"/>
  <c r="AJ344" i="53"/>
  <c r="AJ361" i="53"/>
  <c r="AJ362" i="53"/>
  <c r="AJ21" i="53"/>
  <c r="AJ26" i="53"/>
  <c r="AJ43" i="53"/>
  <c r="AJ49" i="53"/>
  <c r="AJ70" i="53"/>
  <c r="AJ81" i="53"/>
  <c r="AJ134" i="53"/>
  <c r="AJ191" i="53"/>
  <c r="AJ198" i="53"/>
  <c r="AJ252" i="53"/>
  <c r="AJ256" i="53"/>
  <c r="AJ273" i="53"/>
  <c r="AJ274" i="53"/>
  <c r="AJ288" i="53"/>
  <c r="AJ338" i="53"/>
  <c r="AJ352" i="53"/>
  <c r="AJ370" i="53"/>
  <c r="AJ380" i="53"/>
  <c r="AJ383" i="53"/>
  <c r="AJ384" i="53"/>
  <c r="AJ103" i="53"/>
  <c r="AJ110" i="53"/>
  <c r="AJ142" i="53"/>
  <c r="AJ153" i="53"/>
  <c r="AJ206" i="53"/>
  <c r="AJ93" i="53"/>
  <c r="AJ101" i="53"/>
  <c r="AJ104" i="53"/>
  <c r="AJ111" i="53"/>
  <c r="AJ118" i="53"/>
  <c r="AJ157" i="53"/>
  <c r="AJ197" i="53"/>
  <c r="AJ207" i="53"/>
  <c r="AJ226" i="53"/>
  <c r="AJ229" i="53"/>
  <c r="AJ236" i="53"/>
  <c r="AJ239" i="53"/>
  <c r="AJ257" i="53"/>
  <c r="AJ258" i="53"/>
  <c r="AJ271" i="53"/>
  <c r="AJ272" i="53"/>
  <c r="AJ285" i="53"/>
  <c r="AJ290" i="53"/>
  <c r="AJ300" i="53"/>
  <c r="AJ303" i="53"/>
  <c r="AJ304" i="53"/>
  <c r="AJ321" i="53"/>
  <c r="AJ349" i="53"/>
  <c r="AJ381" i="53"/>
  <c r="AJ385" i="53"/>
  <c r="AJ386" i="53"/>
  <c r="AJ14" i="53"/>
  <c r="AJ15" i="53"/>
  <c r="AJ36" i="53"/>
  <c r="AJ39" i="53"/>
  <c r="AJ40" i="53"/>
  <c r="AJ53" i="53"/>
  <c r="AJ63" i="53"/>
  <c r="AJ135" i="53"/>
  <c r="AJ167" i="53"/>
  <c r="AJ199" i="53"/>
  <c r="AJ231" i="53"/>
  <c r="AJ263" i="53"/>
  <c r="AJ295" i="53"/>
  <c r="AJ327" i="53"/>
  <c r="AJ359" i="53"/>
  <c r="AJ19" i="53"/>
  <c r="AJ183" i="53"/>
  <c r="AJ215" i="53"/>
  <c r="AJ279" i="53"/>
  <c r="AJ311" i="53"/>
  <c r="AJ343" i="53"/>
  <c r="AJ375" i="53"/>
  <c r="AJ148" i="53"/>
  <c r="AJ156" i="53"/>
  <c r="AJ164" i="53"/>
  <c r="AJ172" i="53"/>
  <c r="AJ180" i="53"/>
  <c r="AJ188" i="53"/>
  <c r="AJ196" i="53"/>
  <c r="AJ204" i="53"/>
  <c r="AJ212" i="53"/>
  <c r="AJ220" i="53"/>
  <c r="AJ16" i="53"/>
  <c r="AJ20" i="53"/>
  <c r="AJ24" i="53"/>
  <c r="AJ57" i="53"/>
  <c r="AJ74" i="53"/>
  <c r="AJ82" i="53"/>
  <c r="AJ90" i="53"/>
  <c r="AJ146" i="53"/>
  <c r="AJ154" i="53"/>
  <c r="AJ162" i="53"/>
  <c r="AJ170" i="53"/>
  <c r="AJ178" i="53"/>
  <c r="AJ186" i="53"/>
  <c r="AJ194" i="53"/>
  <c r="AJ202" i="53"/>
  <c r="AJ210" i="53"/>
  <c r="AJ218" i="53"/>
  <c r="AJ240" i="53"/>
  <c r="AJ248" i="53"/>
  <c r="AJ328" i="53"/>
  <c r="AJ23" i="53"/>
  <c r="AJ27" i="53"/>
  <c r="AJ152" i="53"/>
  <c r="AJ216" i="53"/>
  <c r="AJ230" i="53"/>
  <c r="AJ238" i="53"/>
  <c r="AJ246" i="53"/>
  <c r="AJ254" i="53"/>
  <c r="AJ262" i="53"/>
  <c r="AJ270" i="53"/>
  <c r="AJ278" i="53"/>
  <c r="AJ286" i="53"/>
  <c r="AJ294" i="53"/>
  <c r="AJ302" i="53"/>
  <c r="AJ310" i="53"/>
  <c r="AJ318" i="53"/>
  <c r="AJ326" i="53"/>
  <c r="AJ334" i="53"/>
  <c r="AJ342" i="53"/>
  <c r="AJ350" i="53"/>
  <c r="AJ358" i="53"/>
  <c r="AJ366" i="53"/>
  <c r="AJ374" i="53"/>
  <c r="AJ382" i="53"/>
  <c r="AJ13" i="53"/>
  <c r="AJ33" i="53"/>
  <c r="AJ37" i="53"/>
  <c r="AJ41" i="53"/>
  <c r="AJ45" i="53"/>
  <c r="AJ52" i="53"/>
  <c r="AJ60" i="53"/>
  <c r="AJ68" i="53"/>
  <c r="AJ76" i="53"/>
  <c r="AJ84" i="53"/>
  <c r="AJ92" i="53"/>
  <c r="AJ100" i="53"/>
  <c r="AJ108" i="53"/>
  <c r="AJ116" i="53"/>
  <c r="AJ124" i="53"/>
  <c r="AJ132" i="53"/>
  <c r="AJ140" i="53"/>
  <c r="AJ66" i="53"/>
  <c r="AJ98" i="53"/>
  <c r="AJ106" i="53"/>
  <c r="AJ114" i="53"/>
  <c r="AJ122" i="53"/>
  <c r="AJ130" i="53"/>
  <c r="AJ138" i="53"/>
  <c r="G10" i="35"/>
  <c r="S11" i="35"/>
  <c r="S12" i="35"/>
  <c r="S13" i="35"/>
  <c r="S14" i="35"/>
  <c r="S17" i="35"/>
  <c r="S18" i="35"/>
  <c r="S19" i="35"/>
  <c r="S20" i="35"/>
  <c r="S21" i="35"/>
  <c r="K76" i="68" l="1"/>
  <c r="K10" i="68"/>
  <c r="K23" i="68"/>
  <c r="K62" i="68"/>
  <c r="K101" i="68"/>
  <c r="K141" i="68"/>
  <c r="K206" i="68"/>
  <c r="K154" i="68"/>
  <c r="K219" i="68"/>
  <c r="K128" i="68"/>
  <c r="K193" i="68"/>
  <c r="K180" i="68"/>
  <c r="K89" i="68"/>
  <c r="K60" i="68"/>
  <c r="E10" i="35"/>
  <c r="K151" i="68"/>
  <c r="K125" i="68"/>
  <c r="K3" i="45" l="1"/>
  <c r="S10" i="1" l="1"/>
  <c r="B172" i="48"/>
  <c r="C172" i="48"/>
  <c r="E172" i="48"/>
  <c r="F172" i="48"/>
  <c r="G172" i="48"/>
  <c r="H172" i="48"/>
  <c r="J172" i="48"/>
  <c r="K172" i="48"/>
  <c r="M172" i="48"/>
  <c r="O172" i="48"/>
  <c r="P172" i="48"/>
  <c r="Q172" i="48"/>
  <c r="B173" i="48"/>
  <c r="C173" i="48"/>
  <c r="E173" i="48"/>
  <c r="F173" i="48"/>
  <c r="G173" i="48"/>
  <c r="H173" i="48"/>
  <c r="J173" i="48"/>
  <c r="K173" i="48"/>
  <c r="M173" i="48"/>
  <c r="O173" i="48"/>
  <c r="P173" i="48"/>
  <c r="Q173" i="48"/>
  <c r="B174" i="48"/>
  <c r="C174" i="48"/>
  <c r="E174" i="48"/>
  <c r="F174" i="48"/>
  <c r="G174" i="48"/>
  <c r="H174" i="48"/>
  <c r="J174" i="48"/>
  <c r="K174" i="48"/>
  <c r="M174" i="48"/>
  <c r="O174" i="48"/>
  <c r="P174" i="48"/>
  <c r="Q174" i="48"/>
  <c r="B175" i="48"/>
  <c r="C175" i="48"/>
  <c r="E175" i="48"/>
  <c r="F175" i="48"/>
  <c r="G175" i="48"/>
  <c r="H175" i="48"/>
  <c r="J175" i="48"/>
  <c r="K175" i="48"/>
  <c r="M175" i="48"/>
  <c r="O175" i="48"/>
  <c r="P175" i="48"/>
  <c r="Q175" i="48"/>
  <c r="B176" i="48"/>
  <c r="C176" i="48"/>
  <c r="E176" i="48"/>
  <c r="F176" i="48"/>
  <c r="G176" i="48"/>
  <c r="H176" i="48"/>
  <c r="J176" i="48"/>
  <c r="K176" i="48"/>
  <c r="M176" i="48"/>
  <c r="O176" i="48"/>
  <c r="P176" i="48"/>
  <c r="Q176" i="48"/>
  <c r="B166" i="48"/>
  <c r="C166" i="48"/>
  <c r="E166" i="48"/>
  <c r="F166" i="48"/>
  <c r="G166" i="48"/>
  <c r="H166" i="48"/>
  <c r="J166" i="48"/>
  <c r="K166" i="48"/>
  <c r="M166" i="48"/>
  <c r="O166" i="48"/>
  <c r="P166" i="48"/>
  <c r="Q166" i="48"/>
  <c r="B167" i="48"/>
  <c r="C167" i="48"/>
  <c r="E167" i="48"/>
  <c r="F167" i="48"/>
  <c r="G167" i="48"/>
  <c r="H167" i="48"/>
  <c r="J167" i="48"/>
  <c r="K167" i="48"/>
  <c r="M167" i="48"/>
  <c r="O167" i="48"/>
  <c r="P167" i="48"/>
  <c r="Q167" i="48"/>
  <c r="B168" i="48"/>
  <c r="C168" i="48"/>
  <c r="E168" i="48"/>
  <c r="F168" i="48"/>
  <c r="G168" i="48"/>
  <c r="H168" i="48"/>
  <c r="J168" i="48"/>
  <c r="K168" i="48"/>
  <c r="M168" i="48"/>
  <c r="O168" i="48"/>
  <c r="P168" i="48"/>
  <c r="Q168" i="48"/>
  <c r="B169" i="48"/>
  <c r="C169" i="48"/>
  <c r="E169" i="48"/>
  <c r="F169" i="48"/>
  <c r="G169" i="48"/>
  <c r="H169" i="48"/>
  <c r="J169" i="48"/>
  <c r="K169" i="48"/>
  <c r="M169" i="48"/>
  <c r="O169" i="48"/>
  <c r="P169" i="48"/>
  <c r="Q169" i="48"/>
  <c r="B170" i="48"/>
  <c r="C170" i="48"/>
  <c r="E170" i="48"/>
  <c r="F170" i="48"/>
  <c r="G170" i="48"/>
  <c r="H170" i="48"/>
  <c r="J170" i="48"/>
  <c r="K170" i="48"/>
  <c r="M170" i="48"/>
  <c r="O170" i="48"/>
  <c r="P170" i="48"/>
  <c r="Q170" i="48"/>
  <c r="B171" i="48"/>
  <c r="C171" i="48"/>
  <c r="E171" i="48"/>
  <c r="F171" i="48"/>
  <c r="G171" i="48"/>
  <c r="H171" i="48"/>
  <c r="J171" i="48"/>
  <c r="K171" i="48"/>
  <c r="M171" i="48"/>
  <c r="O171" i="48"/>
  <c r="P171" i="48"/>
  <c r="Q171" i="48"/>
  <c r="B165" i="48"/>
  <c r="C165" i="48"/>
  <c r="E165" i="48"/>
  <c r="F165" i="48"/>
  <c r="G165" i="48"/>
  <c r="H165" i="48"/>
  <c r="J165" i="48"/>
  <c r="K165" i="48"/>
  <c r="M165" i="48"/>
  <c r="O165" i="48"/>
  <c r="P165" i="48"/>
  <c r="Q165" i="48"/>
  <c r="B159" i="48"/>
  <c r="C159" i="48"/>
  <c r="E159" i="48"/>
  <c r="F159" i="48"/>
  <c r="G159" i="48"/>
  <c r="H159" i="48"/>
  <c r="J159" i="48"/>
  <c r="K159" i="48"/>
  <c r="M159" i="48"/>
  <c r="O159" i="48"/>
  <c r="P159" i="48"/>
  <c r="Q159" i="48"/>
  <c r="B160" i="48"/>
  <c r="C160" i="48"/>
  <c r="E160" i="48"/>
  <c r="F160" i="48"/>
  <c r="G160" i="48"/>
  <c r="H160" i="48"/>
  <c r="J160" i="48"/>
  <c r="K160" i="48"/>
  <c r="M160" i="48"/>
  <c r="O160" i="48"/>
  <c r="P160" i="48"/>
  <c r="Q160" i="48"/>
  <c r="B161" i="48"/>
  <c r="C161" i="48"/>
  <c r="E161" i="48"/>
  <c r="F161" i="48"/>
  <c r="G161" i="48"/>
  <c r="H161" i="48"/>
  <c r="J161" i="48"/>
  <c r="K161" i="48"/>
  <c r="M161" i="48"/>
  <c r="O161" i="48"/>
  <c r="P161" i="48"/>
  <c r="Q161" i="48"/>
  <c r="B162" i="48"/>
  <c r="C162" i="48"/>
  <c r="E162" i="48"/>
  <c r="F162" i="48"/>
  <c r="G162" i="48"/>
  <c r="H162" i="48"/>
  <c r="J162" i="48"/>
  <c r="K162" i="48"/>
  <c r="M162" i="48"/>
  <c r="O162" i="48"/>
  <c r="P162" i="48"/>
  <c r="Q162" i="48"/>
  <c r="B163" i="48"/>
  <c r="C163" i="48"/>
  <c r="E163" i="48"/>
  <c r="F163" i="48"/>
  <c r="G163" i="48"/>
  <c r="H163" i="48"/>
  <c r="J163" i="48"/>
  <c r="K163" i="48"/>
  <c r="M163" i="48"/>
  <c r="O163" i="48"/>
  <c r="P163" i="48"/>
  <c r="Q163" i="48"/>
  <c r="B164" i="48"/>
  <c r="C164" i="48"/>
  <c r="E164" i="48"/>
  <c r="F164" i="48"/>
  <c r="G164" i="48"/>
  <c r="H164" i="48"/>
  <c r="J164" i="48"/>
  <c r="K164" i="48"/>
  <c r="M164" i="48"/>
  <c r="O164" i="48"/>
  <c r="P164" i="48"/>
  <c r="Q164" i="48"/>
  <c r="B158" i="48"/>
  <c r="C158" i="48"/>
  <c r="E158" i="48"/>
  <c r="F158" i="48"/>
  <c r="G158" i="48"/>
  <c r="H158" i="48"/>
  <c r="J158" i="48"/>
  <c r="K158" i="48"/>
  <c r="M158" i="48"/>
  <c r="O158" i="48"/>
  <c r="P158" i="48"/>
  <c r="Q158" i="48"/>
  <c r="B152" i="48"/>
  <c r="C152" i="48"/>
  <c r="E152" i="48"/>
  <c r="F152" i="48"/>
  <c r="G152" i="48"/>
  <c r="H152" i="48"/>
  <c r="J152" i="48"/>
  <c r="K152" i="48"/>
  <c r="M152" i="48"/>
  <c r="O152" i="48"/>
  <c r="P152" i="48"/>
  <c r="Q152" i="48"/>
  <c r="B153" i="48"/>
  <c r="C153" i="48"/>
  <c r="E153" i="48"/>
  <c r="F153" i="48"/>
  <c r="G153" i="48"/>
  <c r="H153" i="48"/>
  <c r="J153" i="48"/>
  <c r="K153" i="48"/>
  <c r="M153" i="48"/>
  <c r="O153" i="48"/>
  <c r="P153" i="48"/>
  <c r="Q153" i="48"/>
  <c r="B154" i="48"/>
  <c r="C154" i="48"/>
  <c r="E154" i="48"/>
  <c r="F154" i="48"/>
  <c r="G154" i="48"/>
  <c r="H154" i="48"/>
  <c r="J154" i="48"/>
  <c r="K154" i="48"/>
  <c r="M154" i="48"/>
  <c r="O154" i="48"/>
  <c r="P154" i="48"/>
  <c r="Q154" i="48"/>
  <c r="B155" i="48"/>
  <c r="C155" i="48"/>
  <c r="E155" i="48"/>
  <c r="F155" i="48"/>
  <c r="G155" i="48"/>
  <c r="H155" i="48"/>
  <c r="J155" i="48"/>
  <c r="K155" i="48"/>
  <c r="M155" i="48"/>
  <c r="O155" i="48"/>
  <c r="P155" i="48"/>
  <c r="Q155" i="48"/>
  <c r="B156" i="48"/>
  <c r="C156" i="48"/>
  <c r="E156" i="48"/>
  <c r="F156" i="48"/>
  <c r="G156" i="48"/>
  <c r="H156" i="48"/>
  <c r="J156" i="48"/>
  <c r="K156" i="48"/>
  <c r="M156" i="48"/>
  <c r="O156" i="48"/>
  <c r="P156" i="48"/>
  <c r="Q156" i="48"/>
  <c r="B157" i="48"/>
  <c r="C157" i="48"/>
  <c r="E157" i="48"/>
  <c r="F157" i="48"/>
  <c r="G157" i="48"/>
  <c r="H157" i="48"/>
  <c r="J157" i="48"/>
  <c r="K157" i="48"/>
  <c r="M157" i="48"/>
  <c r="O157" i="48"/>
  <c r="P157" i="48"/>
  <c r="Q157" i="48"/>
  <c r="B145" i="48"/>
  <c r="C145" i="48"/>
  <c r="E145" i="48"/>
  <c r="F145" i="48"/>
  <c r="G145" i="48"/>
  <c r="H145" i="48"/>
  <c r="J145" i="48"/>
  <c r="K145" i="48"/>
  <c r="M145" i="48"/>
  <c r="O145" i="48"/>
  <c r="P145" i="48"/>
  <c r="Q145" i="48"/>
  <c r="B146" i="48"/>
  <c r="C146" i="48"/>
  <c r="E146" i="48"/>
  <c r="F146" i="48"/>
  <c r="G146" i="48"/>
  <c r="H146" i="48"/>
  <c r="J146" i="48"/>
  <c r="K146" i="48"/>
  <c r="M146" i="48"/>
  <c r="O146" i="48"/>
  <c r="P146" i="48"/>
  <c r="Q146" i="48"/>
  <c r="B147" i="48"/>
  <c r="C147" i="48"/>
  <c r="E147" i="48"/>
  <c r="F147" i="48"/>
  <c r="G147" i="48"/>
  <c r="H147" i="48"/>
  <c r="J147" i="48"/>
  <c r="K147" i="48"/>
  <c r="M147" i="48"/>
  <c r="O147" i="48"/>
  <c r="P147" i="48"/>
  <c r="Q147" i="48"/>
  <c r="B148" i="48"/>
  <c r="C148" i="48"/>
  <c r="E148" i="48"/>
  <c r="F148" i="48"/>
  <c r="G148" i="48"/>
  <c r="H148" i="48"/>
  <c r="J148" i="48"/>
  <c r="K148" i="48"/>
  <c r="M148" i="48"/>
  <c r="O148" i="48"/>
  <c r="P148" i="48"/>
  <c r="Q148" i="48"/>
  <c r="B149" i="48"/>
  <c r="C149" i="48"/>
  <c r="E149" i="48"/>
  <c r="F149" i="48"/>
  <c r="G149" i="48"/>
  <c r="H149" i="48"/>
  <c r="J149" i="48"/>
  <c r="K149" i="48"/>
  <c r="M149" i="48"/>
  <c r="O149" i="48"/>
  <c r="P149" i="48"/>
  <c r="Q149" i="48"/>
  <c r="B150" i="48"/>
  <c r="C150" i="48"/>
  <c r="E150" i="48"/>
  <c r="F150" i="48"/>
  <c r="G150" i="48"/>
  <c r="H150" i="48"/>
  <c r="J150" i="48"/>
  <c r="K150" i="48"/>
  <c r="M150" i="48"/>
  <c r="O150" i="48"/>
  <c r="P150" i="48"/>
  <c r="Q150" i="48"/>
  <c r="B144" i="48"/>
  <c r="C144" i="48"/>
  <c r="E144" i="48"/>
  <c r="F144" i="48"/>
  <c r="G144" i="48"/>
  <c r="H144" i="48"/>
  <c r="J144" i="48"/>
  <c r="K144" i="48"/>
  <c r="M144" i="48"/>
  <c r="O144" i="48"/>
  <c r="P144" i="48"/>
  <c r="Q144" i="48"/>
  <c r="B124" i="48"/>
  <c r="C124" i="48"/>
  <c r="E124" i="48"/>
  <c r="F124" i="48"/>
  <c r="G124" i="48"/>
  <c r="H124" i="48"/>
  <c r="J124" i="48"/>
  <c r="K124" i="48"/>
  <c r="M124" i="48"/>
  <c r="O124" i="48"/>
  <c r="P124" i="48"/>
  <c r="Q124" i="48"/>
  <c r="B125" i="48"/>
  <c r="C125" i="48"/>
  <c r="E125" i="48"/>
  <c r="F125" i="48"/>
  <c r="G125" i="48"/>
  <c r="H125" i="48"/>
  <c r="J125" i="48"/>
  <c r="K125" i="48"/>
  <c r="M125" i="48"/>
  <c r="O125" i="48"/>
  <c r="P125" i="48"/>
  <c r="Q125" i="48"/>
  <c r="B126" i="48"/>
  <c r="C126" i="48"/>
  <c r="E126" i="48"/>
  <c r="F126" i="48"/>
  <c r="G126" i="48"/>
  <c r="H126" i="48"/>
  <c r="J126" i="48"/>
  <c r="K126" i="48"/>
  <c r="M126" i="48"/>
  <c r="O126" i="48"/>
  <c r="P126" i="48"/>
  <c r="Q126" i="48"/>
  <c r="B127" i="48"/>
  <c r="C127" i="48"/>
  <c r="E127" i="48"/>
  <c r="F127" i="48"/>
  <c r="G127" i="48"/>
  <c r="H127" i="48"/>
  <c r="J127" i="48"/>
  <c r="K127" i="48"/>
  <c r="M127" i="48"/>
  <c r="O127" i="48"/>
  <c r="P127" i="48"/>
  <c r="Q127" i="48"/>
  <c r="B128" i="48"/>
  <c r="C128" i="48"/>
  <c r="E128" i="48"/>
  <c r="F128" i="48"/>
  <c r="G128" i="48"/>
  <c r="H128" i="48"/>
  <c r="J128" i="48"/>
  <c r="K128" i="48"/>
  <c r="M128" i="48"/>
  <c r="O128" i="48"/>
  <c r="P128" i="48"/>
  <c r="Q128" i="48"/>
  <c r="B129" i="48"/>
  <c r="C129" i="48"/>
  <c r="E129" i="48"/>
  <c r="F129" i="48"/>
  <c r="G129" i="48"/>
  <c r="H129" i="48"/>
  <c r="J129" i="48"/>
  <c r="K129" i="48"/>
  <c r="M129" i="48"/>
  <c r="O129" i="48"/>
  <c r="P129" i="48"/>
  <c r="Q129" i="48"/>
  <c r="B117" i="48"/>
  <c r="C117" i="48"/>
  <c r="E117" i="48"/>
  <c r="F117" i="48"/>
  <c r="G117" i="48"/>
  <c r="H117" i="48"/>
  <c r="J117" i="48"/>
  <c r="K117" i="48"/>
  <c r="M117" i="48"/>
  <c r="O117" i="48"/>
  <c r="P117" i="48"/>
  <c r="Q117" i="48"/>
  <c r="B118" i="48"/>
  <c r="C118" i="48"/>
  <c r="E118" i="48"/>
  <c r="F118" i="48"/>
  <c r="G118" i="48"/>
  <c r="H118" i="48"/>
  <c r="J118" i="48"/>
  <c r="K118" i="48"/>
  <c r="M118" i="48"/>
  <c r="O118" i="48"/>
  <c r="P118" i="48"/>
  <c r="Q118" i="48"/>
  <c r="B119" i="48"/>
  <c r="C119" i="48"/>
  <c r="E119" i="48"/>
  <c r="F119" i="48"/>
  <c r="G119" i="48"/>
  <c r="H119" i="48"/>
  <c r="J119" i="48"/>
  <c r="K119" i="48"/>
  <c r="M119" i="48"/>
  <c r="O119" i="48"/>
  <c r="P119" i="48"/>
  <c r="Q119" i="48"/>
  <c r="B120" i="48"/>
  <c r="C120" i="48"/>
  <c r="E120" i="48"/>
  <c r="F120" i="48"/>
  <c r="G120" i="48"/>
  <c r="H120" i="48"/>
  <c r="J120" i="48"/>
  <c r="K120" i="48"/>
  <c r="M120" i="48"/>
  <c r="O120" i="48"/>
  <c r="P120" i="48"/>
  <c r="Q120" i="48"/>
  <c r="B121" i="48"/>
  <c r="C121" i="48"/>
  <c r="E121" i="48"/>
  <c r="F121" i="48"/>
  <c r="G121" i="48"/>
  <c r="H121" i="48"/>
  <c r="J121" i="48"/>
  <c r="K121" i="48"/>
  <c r="M121" i="48"/>
  <c r="O121" i="48"/>
  <c r="P121" i="48"/>
  <c r="Q121" i="48"/>
  <c r="B122" i="48"/>
  <c r="C122" i="48"/>
  <c r="E122" i="48"/>
  <c r="F122" i="48"/>
  <c r="G122" i="48"/>
  <c r="H122" i="48"/>
  <c r="J122" i="48"/>
  <c r="K122" i="48"/>
  <c r="M122" i="48"/>
  <c r="O122" i="48"/>
  <c r="P122" i="48"/>
  <c r="Q122" i="48"/>
  <c r="B110" i="48"/>
  <c r="C110" i="48"/>
  <c r="E110" i="48"/>
  <c r="F110" i="48"/>
  <c r="G110" i="48"/>
  <c r="H110" i="48"/>
  <c r="J110" i="48"/>
  <c r="K110" i="48"/>
  <c r="M110" i="48"/>
  <c r="O110" i="48"/>
  <c r="P110" i="48"/>
  <c r="Q110" i="48"/>
  <c r="B111" i="48"/>
  <c r="C111" i="48"/>
  <c r="E111" i="48"/>
  <c r="F111" i="48"/>
  <c r="G111" i="48"/>
  <c r="H111" i="48"/>
  <c r="J111" i="48"/>
  <c r="K111" i="48"/>
  <c r="M111" i="48"/>
  <c r="O111" i="48"/>
  <c r="P111" i="48"/>
  <c r="Q111" i="48"/>
  <c r="B112" i="48"/>
  <c r="C112" i="48"/>
  <c r="E112" i="48"/>
  <c r="F112" i="48"/>
  <c r="G112" i="48"/>
  <c r="H112" i="48"/>
  <c r="J112" i="48"/>
  <c r="K112" i="48"/>
  <c r="M112" i="48"/>
  <c r="O112" i="48"/>
  <c r="P112" i="48"/>
  <c r="Q112" i="48"/>
  <c r="B113" i="48"/>
  <c r="C113" i="48"/>
  <c r="E113" i="48"/>
  <c r="F113" i="48"/>
  <c r="G113" i="48"/>
  <c r="H113" i="48"/>
  <c r="J113" i="48"/>
  <c r="K113" i="48"/>
  <c r="M113" i="48"/>
  <c r="O113" i="48"/>
  <c r="P113" i="48"/>
  <c r="Q113" i="48"/>
  <c r="B114" i="48"/>
  <c r="C114" i="48"/>
  <c r="E114" i="48"/>
  <c r="F114" i="48"/>
  <c r="G114" i="48"/>
  <c r="H114" i="48"/>
  <c r="J114" i="48"/>
  <c r="K114" i="48"/>
  <c r="M114" i="48"/>
  <c r="O114" i="48"/>
  <c r="P114" i="48"/>
  <c r="Q114" i="48"/>
  <c r="B115" i="48"/>
  <c r="C115" i="48"/>
  <c r="E115" i="48"/>
  <c r="F115" i="48"/>
  <c r="G115" i="48"/>
  <c r="H115" i="48"/>
  <c r="J115" i="48"/>
  <c r="K115" i="48"/>
  <c r="M115" i="48"/>
  <c r="O115" i="48"/>
  <c r="P115" i="48"/>
  <c r="Q115" i="48"/>
  <c r="B103" i="48"/>
  <c r="C103" i="48"/>
  <c r="E103" i="48"/>
  <c r="F103" i="48"/>
  <c r="G103" i="48"/>
  <c r="H103" i="48"/>
  <c r="J103" i="48"/>
  <c r="K103" i="48"/>
  <c r="M103" i="48"/>
  <c r="O103" i="48"/>
  <c r="P103" i="48"/>
  <c r="Q103" i="48"/>
  <c r="B104" i="48"/>
  <c r="C104" i="48"/>
  <c r="E104" i="48"/>
  <c r="F104" i="48"/>
  <c r="G104" i="48"/>
  <c r="H104" i="48"/>
  <c r="J104" i="48"/>
  <c r="K104" i="48"/>
  <c r="M104" i="48"/>
  <c r="O104" i="48"/>
  <c r="P104" i="48"/>
  <c r="Q104" i="48"/>
  <c r="B105" i="48"/>
  <c r="C105" i="48"/>
  <c r="E105" i="48"/>
  <c r="F105" i="48"/>
  <c r="G105" i="48"/>
  <c r="H105" i="48"/>
  <c r="J105" i="48"/>
  <c r="K105" i="48"/>
  <c r="M105" i="48"/>
  <c r="O105" i="48"/>
  <c r="P105" i="48"/>
  <c r="Q105" i="48"/>
  <c r="B106" i="48"/>
  <c r="C106" i="48"/>
  <c r="E106" i="48"/>
  <c r="F106" i="48"/>
  <c r="G106" i="48"/>
  <c r="H106" i="48"/>
  <c r="J106" i="48"/>
  <c r="K106" i="48"/>
  <c r="M106" i="48"/>
  <c r="O106" i="48"/>
  <c r="P106" i="48"/>
  <c r="Q106" i="48"/>
  <c r="B107" i="48"/>
  <c r="C107" i="48"/>
  <c r="E107" i="48"/>
  <c r="F107" i="48"/>
  <c r="G107" i="48"/>
  <c r="H107" i="48"/>
  <c r="J107" i="48"/>
  <c r="K107" i="48"/>
  <c r="M107" i="48"/>
  <c r="O107" i="48"/>
  <c r="P107" i="48"/>
  <c r="Q107" i="48"/>
  <c r="B108" i="48"/>
  <c r="C108" i="48"/>
  <c r="E108" i="48"/>
  <c r="F108" i="48"/>
  <c r="G108" i="48"/>
  <c r="H108" i="48"/>
  <c r="J108" i="48"/>
  <c r="K108" i="48"/>
  <c r="M108" i="48"/>
  <c r="O108" i="48"/>
  <c r="P108" i="48"/>
  <c r="Q108" i="48"/>
  <c r="B96" i="48"/>
  <c r="C96" i="48"/>
  <c r="E96" i="48"/>
  <c r="F96" i="48"/>
  <c r="G96" i="48"/>
  <c r="H96" i="48"/>
  <c r="J96" i="48"/>
  <c r="K96" i="48"/>
  <c r="M96" i="48"/>
  <c r="O96" i="48"/>
  <c r="P96" i="48"/>
  <c r="Q96" i="48"/>
  <c r="B97" i="48"/>
  <c r="C97" i="48"/>
  <c r="E97" i="48"/>
  <c r="F97" i="48"/>
  <c r="G97" i="48"/>
  <c r="H97" i="48"/>
  <c r="J97" i="48"/>
  <c r="K97" i="48"/>
  <c r="M97" i="48"/>
  <c r="O97" i="48"/>
  <c r="P97" i="48"/>
  <c r="Q97" i="48"/>
  <c r="B98" i="48"/>
  <c r="C98" i="48"/>
  <c r="E98" i="48"/>
  <c r="F98" i="48"/>
  <c r="G98" i="48"/>
  <c r="H98" i="48"/>
  <c r="J98" i="48"/>
  <c r="K98" i="48"/>
  <c r="M98" i="48"/>
  <c r="O98" i="48"/>
  <c r="P98" i="48"/>
  <c r="Q98" i="48"/>
  <c r="B99" i="48"/>
  <c r="C99" i="48"/>
  <c r="E99" i="48"/>
  <c r="F99" i="48"/>
  <c r="G99" i="48"/>
  <c r="H99" i="48"/>
  <c r="J99" i="48"/>
  <c r="K99" i="48"/>
  <c r="M99" i="48"/>
  <c r="O99" i="48"/>
  <c r="P99" i="48"/>
  <c r="Q99" i="48"/>
  <c r="B100" i="48"/>
  <c r="C100" i="48"/>
  <c r="E100" i="48"/>
  <c r="F100" i="48"/>
  <c r="G100" i="48"/>
  <c r="H100" i="48"/>
  <c r="J100" i="48"/>
  <c r="K100" i="48"/>
  <c r="M100" i="48"/>
  <c r="O100" i="48"/>
  <c r="P100" i="48"/>
  <c r="Q100" i="48"/>
  <c r="B101" i="48"/>
  <c r="C101" i="48"/>
  <c r="E101" i="48"/>
  <c r="F101" i="48"/>
  <c r="G101" i="48"/>
  <c r="H101" i="48"/>
  <c r="J101" i="48"/>
  <c r="K101" i="48"/>
  <c r="M101" i="48"/>
  <c r="O101" i="48"/>
  <c r="P101" i="48"/>
  <c r="Q101" i="48"/>
  <c r="B89" i="48"/>
  <c r="C89" i="48"/>
  <c r="E89" i="48"/>
  <c r="F89" i="48"/>
  <c r="G89" i="48"/>
  <c r="H89" i="48"/>
  <c r="J89" i="48"/>
  <c r="K89" i="48"/>
  <c r="M89" i="48"/>
  <c r="O89" i="48"/>
  <c r="P89" i="48"/>
  <c r="Q89" i="48"/>
  <c r="B90" i="48"/>
  <c r="C90" i="48"/>
  <c r="E90" i="48"/>
  <c r="F90" i="48"/>
  <c r="G90" i="48"/>
  <c r="H90" i="48"/>
  <c r="J90" i="48"/>
  <c r="K90" i="48"/>
  <c r="M90" i="48"/>
  <c r="O90" i="48"/>
  <c r="P90" i="48"/>
  <c r="Q90" i="48"/>
  <c r="B91" i="48"/>
  <c r="C91" i="48"/>
  <c r="E91" i="48"/>
  <c r="F91" i="48"/>
  <c r="G91" i="48"/>
  <c r="H91" i="48"/>
  <c r="J91" i="48"/>
  <c r="K91" i="48"/>
  <c r="M91" i="48"/>
  <c r="O91" i="48"/>
  <c r="P91" i="48"/>
  <c r="Q91" i="48"/>
  <c r="B92" i="48"/>
  <c r="C92" i="48"/>
  <c r="E92" i="48"/>
  <c r="F92" i="48"/>
  <c r="G92" i="48"/>
  <c r="H92" i="48"/>
  <c r="J92" i="48"/>
  <c r="K92" i="48"/>
  <c r="M92" i="48"/>
  <c r="O92" i="48"/>
  <c r="P92" i="48"/>
  <c r="Q92" i="48"/>
  <c r="B93" i="48"/>
  <c r="C93" i="48"/>
  <c r="E93" i="48"/>
  <c r="F93" i="48"/>
  <c r="G93" i="48"/>
  <c r="H93" i="48"/>
  <c r="J93" i="48"/>
  <c r="K93" i="48"/>
  <c r="M93" i="48"/>
  <c r="O93" i="48"/>
  <c r="P93" i="48"/>
  <c r="Q93" i="48"/>
  <c r="B94" i="48"/>
  <c r="C94" i="48"/>
  <c r="E94" i="48"/>
  <c r="F94" i="48"/>
  <c r="G94" i="48"/>
  <c r="H94" i="48"/>
  <c r="J94" i="48"/>
  <c r="K94" i="48"/>
  <c r="M94" i="48"/>
  <c r="O94" i="48"/>
  <c r="P94" i="48"/>
  <c r="Q94" i="48"/>
  <c r="B27" i="2"/>
  <c r="F27" i="2"/>
  <c r="G28" i="2" s="1"/>
  <c r="H27" i="2"/>
  <c r="I28" i="2" s="1"/>
  <c r="J27" i="2"/>
  <c r="L27" i="2"/>
  <c r="M28" i="2" s="1"/>
  <c r="N27" i="2"/>
  <c r="O27" i="2"/>
  <c r="P27" i="2"/>
  <c r="E28" i="2" l="1"/>
  <c r="C28" i="2"/>
  <c r="Q27" i="2"/>
  <c r="R154" i="48"/>
  <c r="R153" i="48"/>
  <c r="R158" i="48"/>
  <c r="R165" i="48"/>
  <c r="R176" i="48"/>
  <c r="R174" i="48"/>
  <c r="R173" i="48"/>
  <c r="R92" i="48"/>
  <c r="R121" i="48"/>
  <c r="R119" i="48"/>
  <c r="R125" i="48"/>
  <c r="R149" i="48"/>
  <c r="R147" i="48"/>
  <c r="R90" i="48"/>
  <c r="R98" i="48"/>
  <c r="R107" i="48"/>
  <c r="R106" i="48"/>
  <c r="R112" i="48"/>
  <c r="R169" i="48"/>
  <c r="R96" i="48"/>
  <c r="R110" i="48"/>
  <c r="R120" i="48"/>
  <c r="R127" i="48"/>
  <c r="R126" i="48"/>
  <c r="R164" i="48"/>
  <c r="R162" i="48"/>
  <c r="R167" i="48"/>
  <c r="R27" i="2"/>
  <c r="S28" i="2" s="1"/>
  <c r="R105" i="48"/>
  <c r="R103" i="48"/>
  <c r="R115" i="48"/>
  <c r="R113" i="48"/>
  <c r="R111" i="48"/>
  <c r="R129" i="48"/>
  <c r="R160" i="48"/>
  <c r="R159" i="48"/>
  <c r="R171" i="48"/>
  <c r="R170" i="48"/>
  <c r="R168" i="48"/>
  <c r="R172" i="48"/>
  <c r="R93" i="48"/>
  <c r="R100" i="48"/>
  <c r="R150" i="48"/>
  <c r="R145" i="48"/>
  <c r="R156" i="48"/>
  <c r="R152" i="48"/>
  <c r="R166" i="48"/>
  <c r="R175" i="48"/>
  <c r="R91" i="48"/>
  <c r="R108" i="48"/>
  <c r="R155" i="48"/>
  <c r="R128" i="48"/>
  <c r="R94" i="48"/>
  <c r="R97" i="48"/>
  <c r="R114" i="48"/>
  <c r="R122" i="48"/>
  <c r="R117" i="48"/>
  <c r="R99" i="48"/>
  <c r="R146" i="48"/>
  <c r="R157" i="48"/>
  <c r="R161" i="48"/>
  <c r="R89" i="48"/>
  <c r="R101" i="48"/>
  <c r="R104" i="48"/>
  <c r="R118" i="48"/>
  <c r="R124" i="48"/>
  <c r="R144" i="48"/>
  <c r="R148" i="48"/>
  <c r="R163" i="48"/>
  <c r="L25" i="51"/>
  <c r="J25" i="51"/>
  <c r="L10" i="51"/>
  <c r="J10" i="51"/>
  <c r="K10" i="51" l="1"/>
  <c r="N31" i="45" l="1"/>
  <c r="N30" i="45"/>
  <c r="N29" i="45"/>
  <c r="N28" i="45"/>
  <c r="N27" i="45"/>
  <c r="N26" i="45"/>
  <c r="N24" i="45"/>
  <c r="N23" i="45"/>
  <c r="N22" i="45"/>
  <c r="N21" i="45"/>
  <c r="N20" i="45"/>
  <c r="N19" i="45"/>
  <c r="N13" i="45"/>
  <c r="N14" i="45"/>
  <c r="N15" i="45"/>
  <c r="N16" i="45"/>
  <c r="N17" i="45"/>
  <c r="N12" i="45"/>
  <c r="O2" i="44"/>
  <c r="B11" i="51" l="1"/>
  <c r="C11" i="51"/>
  <c r="D11" i="51" s="1"/>
  <c r="E11" i="51"/>
  <c r="F11" i="51"/>
  <c r="G11" i="51" s="1"/>
  <c r="U11" i="51"/>
  <c r="V11" i="51"/>
  <c r="R11" i="51"/>
  <c r="S11" i="51"/>
  <c r="B12" i="51"/>
  <c r="C12" i="51"/>
  <c r="D12" i="51" s="1"/>
  <c r="E12" i="51"/>
  <c r="F12" i="51"/>
  <c r="G12" i="51" s="1"/>
  <c r="U12" i="51"/>
  <c r="V12" i="51"/>
  <c r="R12" i="51"/>
  <c r="S12" i="51"/>
  <c r="B13" i="51"/>
  <c r="C13" i="51"/>
  <c r="D13" i="51" s="1"/>
  <c r="E13" i="51"/>
  <c r="F13" i="51"/>
  <c r="G13" i="51" s="1"/>
  <c r="U13" i="51"/>
  <c r="V13" i="51"/>
  <c r="R13" i="51"/>
  <c r="S13" i="51"/>
  <c r="B14" i="51"/>
  <c r="C14" i="51"/>
  <c r="D14" i="51" s="1"/>
  <c r="E14" i="51"/>
  <c r="F14" i="51"/>
  <c r="G14" i="51" s="1"/>
  <c r="U14" i="51"/>
  <c r="V14" i="51"/>
  <c r="R14" i="51"/>
  <c r="S14" i="51"/>
  <c r="B15" i="51"/>
  <c r="C15" i="51"/>
  <c r="D15" i="51" s="1"/>
  <c r="E15" i="51"/>
  <c r="F15" i="51"/>
  <c r="G15" i="51" s="1"/>
  <c r="U15" i="51"/>
  <c r="V15" i="51"/>
  <c r="R15" i="51"/>
  <c r="S15" i="51"/>
  <c r="B25" i="51"/>
  <c r="C25" i="51"/>
  <c r="D25" i="51" s="1"/>
  <c r="E25" i="51"/>
  <c r="F25" i="51"/>
  <c r="H25" i="51"/>
  <c r="U25" i="51"/>
  <c r="M25" i="51"/>
  <c r="V25" i="51"/>
  <c r="O25" i="51"/>
  <c r="Q25" i="51"/>
  <c r="R25" i="51"/>
  <c r="S25" i="51"/>
  <c r="S10" i="51"/>
  <c r="R10" i="51"/>
  <c r="Q10" i="51"/>
  <c r="O10" i="51"/>
  <c r="V10" i="51"/>
  <c r="M10" i="51"/>
  <c r="U10" i="51"/>
  <c r="H10" i="51"/>
  <c r="F10" i="51"/>
  <c r="E10" i="51"/>
  <c r="C10" i="51"/>
  <c r="D10" i="51" s="1"/>
  <c r="B10" i="51"/>
  <c r="F4" i="51"/>
  <c r="J2" i="51"/>
  <c r="K21" i="47"/>
  <c r="J21" i="47"/>
  <c r="S21" i="47"/>
  <c r="R21" i="47"/>
  <c r="Q21" i="47"/>
  <c r="P21" i="47"/>
  <c r="O21" i="47"/>
  <c r="M21" i="47"/>
  <c r="L21" i="47"/>
  <c r="I21" i="47"/>
  <c r="G21" i="47"/>
  <c r="E21" i="47"/>
  <c r="C21" i="47"/>
  <c r="B21" i="47"/>
  <c r="K20" i="47"/>
  <c r="J20" i="47"/>
  <c r="S20" i="47"/>
  <c r="R20" i="47"/>
  <c r="Q20" i="47"/>
  <c r="P20" i="47"/>
  <c r="O20" i="47"/>
  <c r="M20" i="47"/>
  <c r="L20" i="47"/>
  <c r="I20" i="47"/>
  <c r="G20" i="47"/>
  <c r="E20" i="47"/>
  <c r="C20" i="47"/>
  <c r="B20" i="47"/>
  <c r="K19" i="47"/>
  <c r="J19" i="47"/>
  <c r="S19" i="47"/>
  <c r="R19" i="47"/>
  <c r="Q19" i="47"/>
  <c r="P19" i="47"/>
  <c r="O19" i="47"/>
  <c r="M19" i="47"/>
  <c r="L19" i="47"/>
  <c r="I19" i="47"/>
  <c r="G19" i="47"/>
  <c r="E19" i="47"/>
  <c r="C19" i="47"/>
  <c r="B19" i="47"/>
  <c r="K17" i="47"/>
  <c r="J17" i="47"/>
  <c r="S17" i="47"/>
  <c r="R17" i="47"/>
  <c r="Q17" i="47"/>
  <c r="P17" i="47"/>
  <c r="O17" i="47"/>
  <c r="M17" i="47"/>
  <c r="L17" i="47"/>
  <c r="I17" i="47"/>
  <c r="G17" i="47"/>
  <c r="E17" i="47"/>
  <c r="C17" i="47"/>
  <c r="B17" i="47"/>
  <c r="K16" i="47"/>
  <c r="J16" i="47"/>
  <c r="S16" i="47"/>
  <c r="R16" i="47"/>
  <c r="Q16" i="47"/>
  <c r="P16" i="47"/>
  <c r="O16" i="47"/>
  <c r="M16" i="47"/>
  <c r="L16" i="47"/>
  <c r="I16" i="47"/>
  <c r="G16" i="47"/>
  <c r="E16" i="47"/>
  <c r="C16" i="47"/>
  <c r="B16" i="47"/>
  <c r="K15" i="47"/>
  <c r="J15" i="47"/>
  <c r="S15" i="47"/>
  <c r="R15" i="47"/>
  <c r="Q15" i="47"/>
  <c r="P15" i="47"/>
  <c r="O15" i="47"/>
  <c r="M15" i="47"/>
  <c r="L15" i="47"/>
  <c r="I15" i="47"/>
  <c r="G15" i="47"/>
  <c r="E15" i="47"/>
  <c r="C15" i="47"/>
  <c r="B15" i="47"/>
  <c r="B12" i="47"/>
  <c r="C12" i="47"/>
  <c r="E12" i="47"/>
  <c r="G12" i="47"/>
  <c r="I12" i="47"/>
  <c r="L12" i="47"/>
  <c r="M12" i="47"/>
  <c r="O12" i="47"/>
  <c r="P12" i="47"/>
  <c r="Q12" i="47"/>
  <c r="R12" i="47"/>
  <c r="S12" i="47"/>
  <c r="J12" i="47"/>
  <c r="K12" i="47"/>
  <c r="B13" i="47"/>
  <c r="C13" i="47"/>
  <c r="E13" i="47"/>
  <c r="G13" i="47"/>
  <c r="I13" i="47"/>
  <c r="L13" i="47"/>
  <c r="M13" i="47"/>
  <c r="O13" i="47"/>
  <c r="P13" i="47"/>
  <c r="Q13" i="47"/>
  <c r="R13" i="47"/>
  <c r="S13" i="47"/>
  <c r="J13" i="47"/>
  <c r="K13" i="47"/>
  <c r="K11" i="47"/>
  <c r="J11" i="47"/>
  <c r="S11" i="47"/>
  <c r="R11" i="47"/>
  <c r="Q11" i="47"/>
  <c r="P11" i="47"/>
  <c r="O11" i="47"/>
  <c r="M11" i="47"/>
  <c r="L11" i="47"/>
  <c r="I11" i="47"/>
  <c r="G11" i="47"/>
  <c r="E11" i="47"/>
  <c r="C11" i="47"/>
  <c r="B11" i="47"/>
  <c r="O2" i="47"/>
  <c r="S67" i="50"/>
  <c r="R67" i="50"/>
  <c r="P67" i="50"/>
  <c r="O67" i="50"/>
  <c r="M67" i="50"/>
  <c r="L67" i="50"/>
  <c r="J67" i="50"/>
  <c r="I67" i="50"/>
  <c r="G67" i="50"/>
  <c r="E67" i="50"/>
  <c r="C67" i="50"/>
  <c r="B67" i="50"/>
  <c r="S66" i="50"/>
  <c r="R66" i="50"/>
  <c r="P66" i="50"/>
  <c r="O66" i="50"/>
  <c r="M66" i="50"/>
  <c r="L66" i="50"/>
  <c r="J66" i="50"/>
  <c r="I66" i="50"/>
  <c r="G66" i="50"/>
  <c r="E66" i="50"/>
  <c r="C66" i="50"/>
  <c r="B66" i="50"/>
  <c r="S65" i="50"/>
  <c r="R65" i="50"/>
  <c r="P65" i="50"/>
  <c r="O65" i="50"/>
  <c r="M65" i="50"/>
  <c r="L65" i="50"/>
  <c r="J65" i="50"/>
  <c r="I65" i="50"/>
  <c r="G65" i="50"/>
  <c r="E65" i="50"/>
  <c r="C65" i="50"/>
  <c r="B65" i="50"/>
  <c r="S64" i="50"/>
  <c r="R64" i="50"/>
  <c r="P64" i="50"/>
  <c r="O64" i="50"/>
  <c r="M64" i="50"/>
  <c r="L64" i="50"/>
  <c r="J64" i="50"/>
  <c r="I64" i="50"/>
  <c r="G64" i="50"/>
  <c r="E64" i="50"/>
  <c r="C64" i="50"/>
  <c r="B64" i="50"/>
  <c r="S63" i="50"/>
  <c r="R63" i="50"/>
  <c r="P63" i="50"/>
  <c r="O63" i="50"/>
  <c r="M63" i="50"/>
  <c r="L63" i="50"/>
  <c r="J63" i="50"/>
  <c r="I63" i="50"/>
  <c r="G63" i="50"/>
  <c r="E63" i="50"/>
  <c r="C63" i="50"/>
  <c r="B63" i="50"/>
  <c r="S62" i="50"/>
  <c r="R62" i="50"/>
  <c r="P62" i="50"/>
  <c r="O62" i="50"/>
  <c r="M62" i="50"/>
  <c r="L62" i="50"/>
  <c r="J62" i="50"/>
  <c r="I62" i="50"/>
  <c r="G62" i="50"/>
  <c r="E62" i="50"/>
  <c r="C62" i="50"/>
  <c r="B62" i="50"/>
  <c r="S61" i="50"/>
  <c r="R61" i="50"/>
  <c r="P61" i="50"/>
  <c r="O61" i="50"/>
  <c r="M61" i="50"/>
  <c r="L61" i="50"/>
  <c r="J61" i="50"/>
  <c r="I61" i="50"/>
  <c r="G61" i="50"/>
  <c r="E61" i="50"/>
  <c r="C61" i="50"/>
  <c r="B61" i="50"/>
  <c r="S60" i="50"/>
  <c r="R60" i="50"/>
  <c r="P60" i="50"/>
  <c r="O60" i="50"/>
  <c r="M60" i="50"/>
  <c r="L60" i="50"/>
  <c r="J60" i="50"/>
  <c r="I60" i="50"/>
  <c r="G60" i="50"/>
  <c r="E60" i="50"/>
  <c r="C60" i="50"/>
  <c r="B60" i="50"/>
  <c r="S59" i="50"/>
  <c r="R59" i="50"/>
  <c r="P59" i="50"/>
  <c r="O59" i="50"/>
  <c r="M59" i="50"/>
  <c r="L59" i="50"/>
  <c r="J59" i="50"/>
  <c r="I59" i="50"/>
  <c r="G59" i="50"/>
  <c r="E59" i="50"/>
  <c r="C59" i="50"/>
  <c r="B59" i="50"/>
  <c r="S58" i="50"/>
  <c r="R58" i="50"/>
  <c r="P58" i="50"/>
  <c r="O58" i="50"/>
  <c r="M58" i="50"/>
  <c r="L58" i="50"/>
  <c r="J58" i="50"/>
  <c r="I58" i="50"/>
  <c r="G58" i="50"/>
  <c r="E58" i="50"/>
  <c r="C58" i="50"/>
  <c r="B58" i="50"/>
  <c r="S57" i="50"/>
  <c r="R57" i="50"/>
  <c r="P57" i="50"/>
  <c r="O57" i="50"/>
  <c r="M57" i="50"/>
  <c r="L57" i="50"/>
  <c r="J57" i="50"/>
  <c r="I57" i="50"/>
  <c r="G57" i="50"/>
  <c r="E57" i="50"/>
  <c r="C57" i="50"/>
  <c r="B57" i="50"/>
  <c r="S56" i="50"/>
  <c r="R56" i="50"/>
  <c r="P56" i="50"/>
  <c r="O56" i="50"/>
  <c r="M56" i="50"/>
  <c r="L56" i="50"/>
  <c r="J56" i="50"/>
  <c r="I56" i="50"/>
  <c r="G56" i="50"/>
  <c r="E56" i="50"/>
  <c r="C56" i="50"/>
  <c r="B56" i="50"/>
  <c r="S55" i="50"/>
  <c r="R55" i="50"/>
  <c r="P55" i="50"/>
  <c r="O55" i="50"/>
  <c r="M55" i="50"/>
  <c r="L55" i="50"/>
  <c r="J55" i="50"/>
  <c r="I55" i="50"/>
  <c r="G55" i="50"/>
  <c r="E55" i="50"/>
  <c r="C55" i="50"/>
  <c r="B55" i="50"/>
  <c r="S54" i="50"/>
  <c r="R54" i="50"/>
  <c r="P54" i="50"/>
  <c r="O54" i="50"/>
  <c r="M54" i="50"/>
  <c r="L54" i="50"/>
  <c r="J54" i="50"/>
  <c r="I54" i="50"/>
  <c r="G54" i="50"/>
  <c r="E54" i="50"/>
  <c r="C54" i="50"/>
  <c r="B54" i="50"/>
  <c r="S53" i="50"/>
  <c r="R53" i="50"/>
  <c r="P53" i="50"/>
  <c r="O53" i="50"/>
  <c r="M53" i="50"/>
  <c r="L53" i="50"/>
  <c r="J53" i="50"/>
  <c r="I53" i="50"/>
  <c r="G53" i="50"/>
  <c r="E53" i="50"/>
  <c r="C53" i="50"/>
  <c r="B53" i="50"/>
  <c r="S52" i="50"/>
  <c r="R52" i="50"/>
  <c r="P52" i="50"/>
  <c r="O52" i="50"/>
  <c r="M52" i="50"/>
  <c r="L52" i="50"/>
  <c r="J52" i="50"/>
  <c r="I52" i="50"/>
  <c r="G52" i="50"/>
  <c r="E52" i="50"/>
  <c r="C52" i="50"/>
  <c r="B52" i="50"/>
  <c r="S51" i="50"/>
  <c r="R51" i="50"/>
  <c r="P51" i="50"/>
  <c r="O51" i="50"/>
  <c r="M51" i="50"/>
  <c r="L51" i="50"/>
  <c r="J51" i="50"/>
  <c r="I51" i="50"/>
  <c r="G51" i="50"/>
  <c r="E51" i="50"/>
  <c r="C51" i="50"/>
  <c r="B51" i="50"/>
  <c r="S50" i="50"/>
  <c r="R50" i="50"/>
  <c r="P50" i="50"/>
  <c r="O50" i="50"/>
  <c r="M50" i="50"/>
  <c r="L50" i="50"/>
  <c r="J50" i="50"/>
  <c r="I50" i="50"/>
  <c r="G50" i="50"/>
  <c r="E50" i="50"/>
  <c r="C50" i="50"/>
  <c r="B50" i="50"/>
  <c r="S48" i="50"/>
  <c r="R48" i="50"/>
  <c r="P48" i="50"/>
  <c r="O48" i="50"/>
  <c r="M48" i="50"/>
  <c r="L48" i="50"/>
  <c r="J48" i="50"/>
  <c r="I48" i="50"/>
  <c r="G48" i="50"/>
  <c r="E48" i="50"/>
  <c r="C48" i="50"/>
  <c r="B48" i="50"/>
  <c r="S47" i="50"/>
  <c r="R47" i="50"/>
  <c r="P47" i="50"/>
  <c r="O47" i="50"/>
  <c r="M47" i="50"/>
  <c r="L47" i="50"/>
  <c r="J47" i="50"/>
  <c r="I47" i="50"/>
  <c r="G47" i="50"/>
  <c r="E47" i="50"/>
  <c r="C47" i="50"/>
  <c r="B47" i="50"/>
  <c r="S46" i="50"/>
  <c r="R46" i="50"/>
  <c r="P46" i="50"/>
  <c r="O46" i="50"/>
  <c r="M46" i="50"/>
  <c r="L46" i="50"/>
  <c r="J46" i="50"/>
  <c r="I46" i="50"/>
  <c r="G46" i="50"/>
  <c r="E46" i="50"/>
  <c r="C46" i="50"/>
  <c r="B46" i="50"/>
  <c r="S45" i="50"/>
  <c r="R45" i="50"/>
  <c r="P45" i="50"/>
  <c r="O45" i="50"/>
  <c r="M45" i="50"/>
  <c r="L45" i="50"/>
  <c r="J45" i="50"/>
  <c r="I45" i="50"/>
  <c r="G45" i="50"/>
  <c r="E45" i="50"/>
  <c r="C45" i="50"/>
  <c r="B45" i="50"/>
  <c r="S44" i="50"/>
  <c r="R44" i="50"/>
  <c r="P44" i="50"/>
  <c r="O44" i="50"/>
  <c r="M44" i="50"/>
  <c r="L44" i="50"/>
  <c r="J44" i="50"/>
  <c r="I44" i="50"/>
  <c r="G44" i="50"/>
  <c r="E44" i="50"/>
  <c r="C44" i="50"/>
  <c r="B44" i="50"/>
  <c r="S43" i="50"/>
  <c r="R43" i="50"/>
  <c r="P43" i="50"/>
  <c r="O43" i="50"/>
  <c r="M43" i="50"/>
  <c r="L43" i="50"/>
  <c r="J43" i="50"/>
  <c r="I43" i="50"/>
  <c r="G43" i="50"/>
  <c r="E43" i="50"/>
  <c r="C43" i="50"/>
  <c r="B43" i="50"/>
  <c r="S42" i="50"/>
  <c r="R42" i="50"/>
  <c r="P42" i="50"/>
  <c r="O42" i="50"/>
  <c r="M42" i="50"/>
  <c r="L42" i="50"/>
  <c r="J42" i="50"/>
  <c r="I42" i="50"/>
  <c r="G42" i="50"/>
  <c r="E42" i="50"/>
  <c r="C42" i="50"/>
  <c r="B42" i="50"/>
  <c r="S41" i="50"/>
  <c r="R41" i="50"/>
  <c r="P41" i="50"/>
  <c r="O41" i="50"/>
  <c r="M41" i="50"/>
  <c r="L41" i="50"/>
  <c r="J41" i="50"/>
  <c r="I41" i="50"/>
  <c r="G41" i="50"/>
  <c r="E41" i="50"/>
  <c r="C41" i="50"/>
  <c r="B41" i="50"/>
  <c r="S40" i="50"/>
  <c r="R40" i="50"/>
  <c r="P40" i="50"/>
  <c r="O40" i="50"/>
  <c r="M40" i="50"/>
  <c r="L40" i="50"/>
  <c r="J40" i="50"/>
  <c r="I40" i="50"/>
  <c r="G40" i="50"/>
  <c r="E40" i="50"/>
  <c r="C40" i="50"/>
  <c r="B40" i="50"/>
  <c r="S39" i="50"/>
  <c r="R39" i="50"/>
  <c r="P39" i="50"/>
  <c r="O39" i="50"/>
  <c r="M39" i="50"/>
  <c r="L39" i="50"/>
  <c r="J39" i="50"/>
  <c r="I39" i="50"/>
  <c r="G39" i="50"/>
  <c r="E39" i="50"/>
  <c r="C39" i="50"/>
  <c r="B39" i="50"/>
  <c r="S38" i="50"/>
  <c r="R38" i="50"/>
  <c r="P38" i="50"/>
  <c r="O38" i="50"/>
  <c r="M38" i="50"/>
  <c r="L38" i="50"/>
  <c r="J38" i="50"/>
  <c r="I38" i="50"/>
  <c r="G38" i="50"/>
  <c r="E38" i="50"/>
  <c r="C38" i="50"/>
  <c r="B38" i="50"/>
  <c r="S37" i="50"/>
  <c r="R37" i="50"/>
  <c r="P37" i="50"/>
  <c r="O37" i="50"/>
  <c r="M37" i="50"/>
  <c r="L37" i="50"/>
  <c r="J37" i="50"/>
  <c r="I37" i="50"/>
  <c r="G37" i="50"/>
  <c r="E37" i="50"/>
  <c r="C37" i="50"/>
  <c r="B37" i="50"/>
  <c r="S36" i="50"/>
  <c r="R36" i="50"/>
  <c r="P36" i="50"/>
  <c r="O36" i="50"/>
  <c r="M36" i="50"/>
  <c r="L36" i="50"/>
  <c r="J36" i="50"/>
  <c r="I36" i="50"/>
  <c r="G36" i="50"/>
  <c r="E36" i="50"/>
  <c r="C36" i="50"/>
  <c r="B36" i="50"/>
  <c r="S35" i="50"/>
  <c r="R35" i="50"/>
  <c r="P35" i="50"/>
  <c r="O35" i="50"/>
  <c r="M35" i="50"/>
  <c r="L35" i="50"/>
  <c r="J35" i="50"/>
  <c r="I35" i="50"/>
  <c r="G35" i="50"/>
  <c r="E35" i="50"/>
  <c r="C35" i="50"/>
  <c r="B35" i="50"/>
  <c r="S34" i="50"/>
  <c r="R34" i="50"/>
  <c r="P34" i="50"/>
  <c r="O34" i="50"/>
  <c r="M34" i="50"/>
  <c r="L34" i="50"/>
  <c r="J34" i="50"/>
  <c r="I34" i="50"/>
  <c r="G34" i="50"/>
  <c r="E34" i="50"/>
  <c r="C34" i="50"/>
  <c r="B34" i="50"/>
  <c r="S33" i="50"/>
  <c r="R33" i="50"/>
  <c r="P33" i="50"/>
  <c r="O33" i="50"/>
  <c r="M33" i="50"/>
  <c r="L33" i="50"/>
  <c r="J33" i="50"/>
  <c r="I33" i="50"/>
  <c r="G33" i="50"/>
  <c r="E33" i="50"/>
  <c r="C33" i="50"/>
  <c r="B33" i="50"/>
  <c r="S32" i="50"/>
  <c r="R32" i="50"/>
  <c r="P32" i="50"/>
  <c r="O32" i="50"/>
  <c r="M32" i="50"/>
  <c r="L32" i="50"/>
  <c r="J32" i="50"/>
  <c r="I32" i="50"/>
  <c r="G32" i="50"/>
  <c r="E32" i="50"/>
  <c r="C32" i="50"/>
  <c r="B32" i="50"/>
  <c r="S31" i="50"/>
  <c r="R31" i="50"/>
  <c r="P31" i="50"/>
  <c r="O31" i="50"/>
  <c r="M31" i="50"/>
  <c r="L31" i="50"/>
  <c r="J31" i="50"/>
  <c r="I31" i="50"/>
  <c r="G31" i="50"/>
  <c r="E31" i="50"/>
  <c r="C31" i="50"/>
  <c r="B31" i="50"/>
  <c r="G5" i="50"/>
  <c r="B13" i="50"/>
  <c r="C13" i="50"/>
  <c r="E13" i="50"/>
  <c r="G13" i="50"/>
  <c r="I13" i="50"/>
  <c r="J13" i="50"/>
  <c r="L13" i="50"/>
  <c r="M13" i="50"/>
  <c r="O13" i="50"/>
  <c r="P13" i="50"/>
  <c r="R13" i="50"/>
  <c r="S13" i="50"/>
  <c r="B14" i="50"/>
  <c r="C14" i="50"/>
  <c r="E14" i="50"/>
  <c r="G14" i="50"/>
  <c r="I14" i="50"/>
  <c r="J14" i="50"/>
  <c r="L14" i="50"/>
  <c r="M14" i="50"/>
  <c r="O14" i="50"/>
  <c r="P14" i="50"/>
  <c r="R14" i="50"/>
  <c r="S14" i="50"/>
  <c r="B15" i="50"/>
  <c r="C15" i="50"/>
  <c r="E15" i="50"/>
  <c r="G15" i="50"/>
  <c r="I15" i="50"/>
  <c r="J15" i="50"/>
  <c r="L15" i="50"/>
  <c r="M15" i="50"/>
  <c r="O15" i="50"/>
  <c r="P15" i="50"/>
  <c r="R15" i="50"/>
  <c r="S15" i="50"/>
  <c r="B16" i="50"/>
  <c r="C16" i="50"/>
  <c r="E16" i="50"/>
  <c r="G16" i="50"/>
  <c r="I16" i="50"/>
  <c r="J16" i="50"/>
  <c r="L16" i="50"/>
  <c r="M16" i="50"/>
  <c r="O16" i="50"/>
  <c r="P16" i="50"/>
  <c r="R16" i="50"/>
  <c r="S16" i="50"/>
  <c r="B17" i="50"/>
  <c r="C17" i="50"/>
  <c r="E17" i="50"/>
  <c r="G17" i="50"/>
  <c r="I17" i="50"/>
  <c r="J17" i="50"/>
  <c r="L17" i="50"/>
  <c r="M17" i="50"/>
  <c r="O17" i="50"/>
  <c r="P17" i="50"/>
  <c r="R17" i="50"/>
  <c r="S17" i="50"/>
  <c r="B18" i="50"/>
  <c r="C18" i="50"/>
  <c r="E18" i="50"/>
  <c r="G18" i="50"/>
  <c r="I18" i="50"/>
  <c r="J18" i="50"/>
  <c r="L18" i="50"/>
  <c r="M18" i="50"/>
  <c r="O18" i="50"/>
  <c r="P18" i="50"/>
  <c r="R18" i="50"/>
  <c r="S18" i="50"/>
  <c r="B19" i="50"/>
  <c r="C19" i="50"/>
  <c r="E19" i="50"/>
  <c r="G19" i="50"/>
  <c r="I19" i="50"/>
  <c r="J19" i="50"/>
  <c r="L19" i="50"/>
  <c r="M19" i="50"/>
  <c r="O19" i="50"/>
  <c r="P19" i="50"/>
  <c r="R19" i="50"/>
  <c r="S19" i="50"/>
  <c r="B20" i="50"/>
  <c r="C20" i="50"/>
  <c r="E20" i="50"/>
  <c r="G20" i="50"/>
  <c r="I20" i="50"/>
  <c r="J20" i="50"/>
  <c r="L20" i="50"/>
  <c r="M20" i="50"/>
  <c r="O20" i="50"/>
  <c r="P20" i="50"/>
  <c r="R20" i="50"/>
  <c r="S20" i="50"/>
  <c r="B21" i="50"/>
  <c r="C21" i="50"/>
  <c r="E21" i="50"/>
  <c r="G21" i="50"/>
  <c r="I21" i="50"/>
  <c r="J21" i="50"/>
  <c r="L21" i="50"/>
  <c r="M21" i="50"/>
  <c r="O21" i="50"/>
  <c r="P21" i="50"/>
  <c r="R21" i="50"/>
  <c r="S21" i="50"/>
  <c r="B22" i="50"/>
  <c r="C22" i="50"/>
  <c r="E22" i="50"/>
  <c r="G22" i="50"/>
  <c r="I22" i="50"/>
  <c r="J22" i="50"/>
  <c r="L22" i="50"/>
  <c r="M22" i="50"/>
  <c r="O22" i="50"/>
  <c r="P22" i="50"/>
  <c r="R22" i="50"/>
  <c r="S22" i="50"/>
  <c r="B23" i="50"/>
  <c r="C23" i="50"/>
  <c r="E23" i="50"/>
  <c r="G23" i="50"/>
  <c r="I23" i="50"/>
  <c r="J23" i="50"/>
  <c r="L23" i="50"/>
  <c r="M23" i="50"/>
  <c r="O23" i="50"/>
  <c r="P23" i="50"/>
  <c r="R23" i="50"/>
  <c r="S23" i="50"/>
  <c r="B24" i="50"/>
  <c r="C24" i="50"/>
  <c r="E24" i="50"/>
  <c r="G24" i="50"/>
  <c r="I24" i="50"/>
  <c r="J24" i="50"/>
  <c r="L24" i="50"/>
  <c r="M24" i="50"/>
  <c r="O24" i="50"/>
  <c r="P24" i="50"/>
  <c r="R24" i="50"/>
  <c r="S24" i="50"/>
  <c r="B25" i="50"/>
  <c r="C25" i="50"/>
  <c r="E25" i="50"/>
  <c r="G25" i="50"/>
  <c r="I25" i="50"/>
  <c r="J25" i="50"/>
  <c r="L25" i="50"/>
  <c r="M25" i="50"/>
  <c r="O25" i="50"/>
  <c r="P25" i="50"/>
  <c r="R25" i="50"/>
  <c r="S25" i="50"/>
  <c r="B26" i="50"/>
  <c r="C26" i="50"/>
  <c r="E26" i="50"/>
  <c r="G26" i="50"/>
  <c r="I26" i="50"/>
  <c r="J26" i="50"/>
  <c r="L26" i="50"/>
  <c r="M26" i="50"/>
  <c r="O26" i="50"/>
  <c r="P26" i="50"/>
  <c r="R26" i="50"/>
  <c r="S26" i="50"/>
  <c r="B27" i="50"/>
  <c r="C27" i="50"/>
  <c r="E27" i="50"/>
  <c r="G27" i="50"/>
  <c r="I27" i="50"/>
  <c r="J27" i="50"/>
  <c r="L27" i="50"/>
  <c r="M27" i="50"/>
  <c r="O27" i="50"/>
  <c r="P27" i="50"/>
  <c r="R27" i="50"/>
  <c r="S27" i="50"/>
  <c r="B28" i="50"/>
  <c r="C28" i="50"/>
  <c r="E28" i="50"/>
  <c r="G28" i="50"/>
  <c r="I28" i="50"/>
  <c r="J28" i="50"/>
  <c r="L28" i="50"/>
  <c r="M28" i="50"/>
  <c r="O28" i="50"/>
  <c r="P28" i="50"/>
  <c r="R28" i="50"/>
  <c r="S28" i="50"/>
  <c r="B29" i="50"/>
  <c r="C29" i="50"/>
  <c r="E29" i="50"/>
  <c r="G29" i="50"/>
  <c r="I29" i="50"/>
  <c r="J29" i="50"/>
  <c r="L29" i="50"/>
  <c r="M29" i="50"/>
  <c r="O29" i="50"/>
  <c r="P29" i="50"/>
  <c r="R29" i="50"/>
  <c r="S29" i="50"/>
  <c r="S12" i="50"/>
  <c r="R12" i="50"/>
  <c r="P12" i="50"/>
  <c r="O12" i="50"/>
  <c r="M12" i="50"/>
  <c r="L12" i="50"/>
  <c r="J12" i="50"/>
  <c r="I12" i="50"/>
  <c r="G12" i="50"/>
  <c r="E12" i="50"/>
  <c r="C12" i="50"/>
  <c r="B12" i="50"/>
  <c r="M2" i="50"/>
  <c r="J116" i="49"/>
  <c r="I116" i="49"/>
  <c r="H116" i="49"/>
  <c r="G116" i="49"/>
  <c r="F116" i="49"/>
  <c r="E116" i="49"/>
  <c r="D116" i="49"/>
  <c r="C116" i="49"/>
  <c r="B116" i="49"/>
  <c r="J115" i="49"/>
  <c r="I115" i="49"/>
  <c r="H115" i="49"/>
  <c r="G115" i="49"/>
  <c r="F115" i="49"/>
  <c r="E115" i="49"/>
  <c r="D115" i="49"/>
  <c r="C115" i="49"/>
  <c r="B115" i="49"/>
  <c r="J114" i="49"/>
  <c r="I114" i="49"/>
  <c r="H114" i="49"/>
  <c r="G114" i="49"/>
  <c r="F114" i="49"/>
  <c r="E114" i="49"/>
  <c r="D114" i="49"/>
  <c r="C114" i="49"/>
  <c r="B114" i="49"/>
  <c r="J113" i="49"/>
  <c r="I113" i="49"/>
  <c r="H113" i="49"/>
  <c r="G113" i="49"/>
  <c r="F113" i="49"/>
  <c r="E113" i="49"/>
  <c r="D113" i="49"/>
  <c r="C113" i="49"/>
  <c r="B113" i="49"/>
  <c r="J112" i="49"/>
  <c r="I112" i="49"/>
  <c r="H112" i="49"/>
  <c r="G112" i="49"/>
  <c r="F112" i="49"/>
  <c r="E112" i="49"/>
  <c r="D112" i="49"/>
  <c r="C112" i="49"/>
  <c r="B112" i="49"/>
  <c r="J111" i="49"/>
  <c r="I111" i="49"/>
  <c r="H111" i="49"/>
  <c r="G111" i="49"/>
  <c r="F111" i="49"/>
  <c r="E111" i="49"/>
  <c r="D111" i="49"/>
  <c r="C111" i="49"/>
  <c r="B111" i="49"/>
  <c r="J110" i="49"/>
  <c r="I110" i="49"/>
  <c r="H110" i="49"/>
  <c r="G110" i="49"/>
  <c r="F110" i="49"/>
  <c r="E110" i="49"/>
  <c r="D110" i="49"/>
  <c r="C110" i="49"/>
  <c r="B110" i="49"/>
  <c r="J109" i="49"/>
  <c r="I109" i="49"/>
  <c r="H109" i="49"/>
  <c r="G109" i="49"/>
  <c r="F109" i="49"/>
  <c r="E109" i="49"/>
  <c r="D109" i="49"/>
  <c r="C109" i="49"/>
  <c r="B109" i="49"/>
  <c r="J108" i="49"/>
  <c r="I108" i="49"/>
  <c r="H108" i="49"/>
  <c r="G108" i="49"/>
  <c r="F108" i="49"/>
  <c r="E108" i="49"/>
  <c r="D108" i="49"/>
  <c r="C108" i="49"/>
  <c r="B108" i="49"/>
  <c r="J107" i="49"/>
  <c r="I107" i="49"/>
  <c r="H107" i="49"/>
  <c r="G107" i="49"/>
  <c r="F107" i="49"/>
  <c r="E107" i="49"/>
  <c r="D107" i="49"/>
  <c r="C107" i="49"/>
  <c r="B107" i="49"/>
  <c r="J106" i="49"/>
  <c r="I106" i="49"/>
  <c r="H106" i="49"/>
  <c r="G106" i="49"/>
  <c r="F106" i="49"/>
  <c r="E106" i="49"/>
  <c r="D106" i="49"/>
  <c r="C106" i="49"/>
  <c r="B106" i="49"/>
  <c r="J105" i="49"/>
  <c r="I105" i="49"/>
  <c r="H105" i="49"/>
  <c r="G105" i="49"/>
  <c r="F105" i="49"/>
  <c r="E105" i="49"/>
  <c r="D105" i="49"/>
  <c r="C105" i="49"/>
  <c r="B105" i="49"/>
  <c r="J104" i="49"/>
  <c r="I104" i="49"/>
  <c r="H104" i="49"/>
  <c r="G104" i="49"/>
  <c r="F104" i="49"/>
  <c r="E104" i="49"/>
  <c r="D104" i="49"/>
  <c r="C104" i="49"/>
  <c r="B104" i="49"/>
  <c r="J103" i="49"/>
  <c r="I103" i="49"/>
  <c r="H103" i="49"/>
  <c r="G103" i="49"/>
  <c r="F103" i="49"/>
  <c r="E103" i="49"/>
  <c r="D103" i="49"/>
  <c r="C103" i="49"/>
  <c r="B103" i="49"/>
  <c r="J102" i="49"/>
  <c r="I102" i="49"/>
  <c r="H102" i="49"/>
  <c r="G102" i="49"/>
  <c r="F102" i="49"/>
  <c r="E102" i="49"/>
  <c r="D102" i="49"/>
  <c r="C102" i="49"/>
  <c r="B102" i="49"/>
  <c r="J101" i="49"/>
  <c r="I101" i="49"/>
  <c r="H101" i="49"/>
  <c r="G101" i="49"/>
  <c r="F101" i="49"/>
  <c r="E101" i="49"/>
  <c r="D101" i="49"/>
  <c r="C101" i="49"/>
  <c r="B101" i="49"/>
  <c r="J100" i="49"/>
  <c r="I100" i="49"/>
  <c r="H100" i="49"/>
  <c r="G100" i="49"/>
  <c r="F100" i="49"/>
  <c r="E100" i="49"/>
  <c r="D100" i="49"/>
  <c r="C100" i="49"/>
  <c r="B100" i="49"/>
  <c r="J99" i="49"/>
  <c r="I99" i="49"/>
  <c r="H99" i="49"/>
  <c r="G99" i="49"/>
  <c r="F99" i="49"/>
  <c r="E99" i="49"/>
  <c r="D99" i="49"/>
  <c r="C99" i="49"/>
  <c r="B99" i="49"/>
  <c r="J98" i="49"/>
  <c r="I98" i="49"/>
  <c r="H98" i="49"/>
  <c r="G98" i="49"/>
  <c r="F98" i="49"/>
  <c r="E98" i="49"/>
  <c r="D98" i="49"/>
  <c r="C98" i="49"/>
  <c r="B98" i="49"/>
  <c r="J97" i="49"/>
  <c r="I97" i="49"/>
  <c r="H97" i="49"/>
  <c r="G97" i="49"/>
  <c r="F97" i="49"/>
  <c r="E97" i="49"/>
  <c r="D97" i="49"/>
  <c r="C97" i="49"/>
  <c r="B97" i="49"/>
  <c r="J96" i="49"/>
  <c r="I96" i="49"/>
  <c r="H96" i="49"/>
  <c r="G96" i="49"/>
  <c r="F96" i="49"/>
  <c r="E96" i="49"/>
  <c r="D96" i="49"/>
  <c r="C96" i="49"/>
  <c r="B96" i="49"/>
  <c r="J95" i="49"/>
  <c r="I95" i="49"/>
  <c r="H95" i="49"/>
  <c r="G95" i="49"/>
  <c r="F95" i="49"/>
  <c r="E95" i="49"/>
  <c r="D95" i="49"/>
  <c r="C95" i="49"/>
  <c r="B95" i="49"/>
  <c r="J94" i="49"/>
  <c r="I94" i="49"/>
  <c r="H94" i="49"/>
  <c r="G94" i="49"/>
  <c r="F94" i="49"/>
  <c r="E94" i="49"/>
  <c r="D94" i="49"/>
  <c r="C94" i="49"/>
  <c r="B94" i="49"/>
  <c r="J93" i="49"/>
  <c r="I93" i="49"/>
  <c r="H93" i="49"/>
  <c r="G93" i="49"/>
  <c r="F93" i="49"/>
  <c r="E93" i="49"/>
  <c r="D93" i="49"/>
  <c r="C93" i="49"/>
  <c r="B93" i="49"/>
  <c r="J92" i="49"/>
  <c r="I92" i="49"/>
  <c r="H92" i="49"/>
  <c r="G92" i="49"/>
  <c r="F92" i="49"/>
  <c r="E92" i="49"/>
  <c r="D92" i="49"/>
  <c r="C92" i="49"/>
  <c r="B92" i="49"/>
  <c r="J91" i="49"/>
  <c r="I91" i="49"/>
  <c r="H91" i="49"/>
  <c r="G91" i="49"/>
  <c r="F91" i="49"/>
  <c r="E91" i="49"/>
  <c r="D91" i="49"/>
  <c r="C91" i="49"/>
  <c r="B91" i="49"/>
  <c r="J90" i="49"/>
  <c r="I90" i="49"/>
  <c r="H90" i="49"/>
  <c r="G90" i="49"/>
  <c r="F90" i="49"/>
  <c r="E90" i="49"/>
  <c r="D90" i="49"/>
  <c r="C90" i="49"/>
  <c r="B90" i="49"/>
  <c r="J89" i="49"/>
  <c r="I89" i="49"/>
  <c r="H89" i="49"/>
  <c r="G89" i="49"/>
  <c r="F89" i="49"/>
  <c r="E89" i="49"/>
  <c r="D89" i="49"/>
  <c r="C89" i="49"/>
  <c r="B89" i="49"/>
  <c r="J88" i="49"/>
  <c r="I88" i="49"/>
  <c r="H88" i="49"/>
  <c r="G88" i="49"/>
  <c r="F88" i="49"/>
  <c r="E88" i="49"/>
  <c r="D88" i="49"/>
  <c r="C88" i="49"/>
  <c r="B88" i="49"/>
  <c r="J87" i="49"/>
  <c r="I87" i="49"/>
  <c r="H87" i="49"/>
  <c r="G87" i="49"/>
  <c r="F87" i="49"/>
  <c r="E87" i="49"/>
  <c r="D87" i="49"/>
  <c r="C87" i="49"/>
  <c r="B87" i="49"/>
  <c r="J86" i="49"/>
  <c r="I86" i="49"/>
  <c r="H86" i="49"/>
  <c r="G86" i="49"/>
  <c r="F86" i="49"/>
  <c r="E86" i="49"/>
  <c r="D86" i="49"/>
  <c r="C86" i="49"/>
  <c r="B86" i="49"/>
  <c r="J85" i="49"/>
  <c r="I85" i="49"/>
  <c r="H85" i="49"/>
  <c r="G85" i="49"/>
  <c r="F85" i="49"/>
  <c r="E85" i="49"/>
  <c r="D85" i="49"/>
  <c r="C85" i="49"/>
  <c r="B85" i="49"/>
  <c r="J84" i="49"/>
  <c r="I84" i="49"/>
  <c r="H84" i="49"/>
  <c r="G84" i="49"/>
  <c r="F84" i="49"/>
  <c r="E84" i="49"/>
  <c r="D84" i="49"/>
  <c r="C84" i="49"/>
  <c r="B84" i="49"/>
  <c r="J83" i="49"/>
  <c r="I83" i="49"/>
  <c r="H83" i="49"/>
  <c r="G83" i="49"/>
  <c r="F83" i="49"/>
  <c r="E83" i="49"/>
  <c r="D83" i="49"/>
  <c r="C83" i="49"/>
  <c r="B83" i="49"/>
  <c r="J82" i="49"/>
  <c r="I82" i="49"/>
  <c r="H82" i="49"/>
  <c r="G82" i="49"/>
  <c r="F82" i="49"/>
  <c r="E82" i="49"/>
  <c r="D82" i="49"/>
  <c r="C82" i="49"/>
  <c r="B82" i="49"/>
  <c r="J81" i="49"/>
  <c r="I81" i="49"/>
  <c r="H81" i="49"/>
  <c r="G81" i="49"/>
  <c r="F81" i="49"/>
  <c r="E81" i="49"/>
  <c r="D81" i="49"/>
  <c r="C81" i="49"/>
  <c r="B81" i="49"/>
  <c r="J80" i="49"/>
  <c r="I80" i="49"/>
  <c r="H80" i="49"/>
  <c r="G80" i="49"/>
  <c r="F80" i="49"/>
  <c r="E80" i="49"/>
  <c r="D80" i="49"/>
  <c r="C80" i="49"/>
  <c r="B80" i="49"/>
  <c r="J79" i="49"/>
  <c r="I79" i="49"/>
  <c r="H79" i="49"/>
  <c r="G79" i="49"/>
  <c r="F79" i="49"/>
  <c r="E79" i="49"/>
  <c r="D79" i="49"/>
  <c r="C79" i="49"/>
  <c r="B79" i="49"/>
  <c r="J78" i="49"/>
  <c r="I78" i="49"/>
  <c r="H78" i="49"/>
  <c r="G78" i="49"/>
  <c r="F78" i="49"/>
  <c r="E78" i="49"/>
  <c r="D78" i="49"/>
  <c r="C78" i="49"/>
  <c r="B78" i="49"/>
  <c r="J77" i="49"/>
  <c r="I77" i="49"/>
  <c r="H77" i="49"/>
  <c r="G77" i="49"/>
  <c r="F77" i="49"/>
  <c r="E77" i="49"/>
  <c r="D77" i="49"/>
  <c r="C77" i="49"/>
  <c r="B77" i="49"/>
  <c r="J76" i="49"/>
  <c r="I76" i="49"/>
  <c r="H76" i="49"/>
  <c r="G76" i="49"/>
  <c r="F76" i="49"/>
  <c r="E76" i="49"/>
  <c r="D76" i="49"/>
  <c r="C76" i="49"/>
  <c r="B76" i="49"/>
  <c r="J75" i="49"/>
  <c r="I75" i="49"/>
  <c r="H75" i="49"/>
  <c r="G75" i="49"/>
  <c r="F75" i="49"/>
  <c r="E75" i="49"/>
  <c r="D75" i="49"/>
  <c r="C75" i="49"/>
  <c r="B75" i="49"/>
  <c r="J74" i="49"/>
  <c r="I74" i="49"/>
  <c r="H74" i="49"/>
  <c r="G74" i="49"/>
  <c r="F74" i="49"/>
  <c r="E74" i="49"/>
  <c r="D74" i="49"/>
  <c r="C74" i="49"/>
  <c r="B74" i="49"/>
  <c r="J73" i="49"/>
  <c r="I73" i="49"/>
  <c r="H73" i="49"/>
  <c r="G73" i="49"/>
  <c r="F73" i="49"/>
  <c r="E73" i="49"/>
  <c r="D73" i="49"/>
  <c r="C73" i="49"/>
  <c r="B73" i="49"/>
  <c r="J72" i="49"/>
  <c r="I72" i="49"/>
  <c r="H72" i="49"/>
  <c r="G72" i="49"/>
  <c r="F72" i="49"/>
  <c r="E72" i="49"/>
  <c r="D72" i="49"/>
  <c r="C72" i="49"/>
  <c r="B72" i="49"/>
  <c r="J71" i="49"/>
  <c r="I71" i="49"/>
  <c r="H71" i="49"/>
  <c r="G71" i="49"/>
  <c r="F71" i="49"/>
  <c r="E71" i="49"/>
  <c r="D71" i="49"/>
  <c r="C71" i="49"/>
  <c r="B71" i="49"/>
  <c r="J70" i="49"/>
  <c r="I70" i="49"/>
  <c r="H70" i="49"/>
  <c r="G70" i="49"/>
  <c r="F70" i="49"/>
  <c r="E70" i="49"/>
  <c r="D70" i="49"/>
  <c r="C70" i="49"/>
  <c r="B70" i="49"/>
  <c r="J69" i="49"/>
  <c r="I69" i="49"/>
  <c r="H69" i="49"/>
  <c r="G69" i="49"/>
  <c r="F69" i="49"/>
  <c r="E69" i="49"/>
  <c r="D69" i="49"/>
  <c r="C69" i="49"/>
  <c r="B69" i="49"/>
  <c r="J68" i="49"/>
  <c r="I68" i="49"/>
  <c r="H68" i="49"/>
  <c r="G68" i="49"/>
  <c r="F68" i="49"/>
  <c r="E68" i="49"/>
  <c r="D68" i="49"/>
  <c r="C68" i="49"/>
  <c r="B68" i="49"/>
  <c r="J67" i="49"/>
  <c r="I67" i="49"/>
  <c r="H67" i="49"/>
  <c r="G67" i="49"/>
  <c r="F67" i="49"/>
  <c r="E67" i="49"/>
  <c r="D67" i="49"/>
  <c r="C67" i="49"/>
  <c r="B67" i="49"/>
  <c r="J66" i="49"/>
  <c r="I66" i="49"/>
  <c r="H66" i="49"/>
  <c r="G66" i="49"/>
  <c r="F66" i="49"/>
  <c r="E66" i="49"/>
  <c r="D66" i="49"/>
  <c r="C66" i="49"/>
  <c r="B66" i="49"/>
  <c r="J65" i="49"/>
  <c r="I65" i="49"/>
  <c r="H65" i="49"/>
  <c r="G65" i="49"/>
  <c r="F65" i="49"/>
  <c r="E65" i="49"/>
  <c r="D65" i="49"/>
  <c r="C65" i="49"/>
  <c r="B65" i="49"/>
  <c r="J64" i="49"/>
  <c r="I64" i="49"/>
  <c r="H64" i="49"/>
  <c r="G64" i="49"/>
  <c r="F64" i="49"/>
  <c r="E64" i="49"/>
  <c r="D64" i="49"/>
  <c r="C64" i="49"/>
  <c r="B64" i="49"/>
  <c r="J63" i="49"/>
  <c r="I63" i="49"/>
  <c r="H63" i="49"/>
  <c r="G63" i="49"/>
  <c r="F63" i="49"/>
  <c r="E63" i="49"/>
  <c r="D63" i="49"/>
  <c r="C63" i="49"/>
  <c r="B63" i="49"/>
  <c r="J62" i="49"/>
  <c r="I62" i="49"/>
  <c r="H62" i="49"/>
  <c r="G62" i="49"/>
  <c r="F62" i="49"/>
  <c r="E62" i="49"/>
  <c r="D62" i="49"/>
  <c r="C62" i="49"/>
  <c r="B62" i="49"/>
  <c r="J61" i="49"/>
  <c r="I61" i="49"/>
  <c r="H61" i="49"/>
  <c r="G61" i="49"/>
  <c r="F61" i="49"/>
  <c r="E61" i="49"/>
  <c r="D61" i="49"/>
  <c r="C61" i="49"/>
  <c r="B61" i="49"/>
  <c r="J60" i="49"/>
  <c r="I60" i="49"/>
  <c r="H60" i="49"/>
  <c r="G60" i="49"/>
  <c r="F60" i="49"/>
  <c r="E60" i="49"/>
  <c r="D60" i="49"/>
  <c r="C60" i="49"/>
  <c r="B60" i="49"/>
  <c r="J59" i="49"/>
  <c r="I59" i="49"/>
  <c r="H59" i="49"/>
  <c r="G59" i="49"/>
  <c r="F59" i="49"/>
  <c r="E59" i="49"/>
  <c r="D59" i="49"/>
  <c r="C59" i="49"/>
  <c r="B59" i="49"/>
  <c r="J58" i="49"/>
  <c r="I58" i="49"/>
  <c r="H58" i="49"/>
  <c r="G58" i="49"/>
  <c r="F58" i="49"/>
  <c r="E58" i="49"/>
  <c r="D58" i="49"/>
  <c r="C58" i="49"/>
  <c r="B58" i="49"/>
  <c r="J57" i="49"/>
  <c r="I57" i="49"/>
  <c r="H57" i="49"/>
  <c r="G57" i="49"/>
  <c r="F57" i="49"/>
  <c r="E57" i="49"/>
  <c r="D57" i="49"/>
  <c r="C57" i="49"/>
  <c r="B57" i="49"/>
  <c r="J56" i="49"/>
  <c r="I56" i="49"/>
  <c r="H56" i="49"/>
  <c r="G56" i="49"/>
  <c r="F56" i="49"/>
  <c r="E56" i="49"/>
  <c r="D56" i="49"/>
  <c r="C56" i="49"/>
  <c r="B56" i="49"/>
  <c r="J55" i="49"/>
  <c r="I55" i="49"/>
  <c r="H55" i="49"/>
  <c r="G55" i="49"/>
  <c r="F55" i="49"/>
  <c r="E55" i="49"/>
  <c r="D55" i="49"/>
  <c r="C55" i="49"/>
  <c r="B55" i="49"/>
  <c r="J54" i="49"/>
  <c r="I54" i="49"/>
  <c r="H54" i="49"/>
  <c r="G54" i="49"/>
  <c r="F54" i="49"/>
  <c r="E54" i="49"/>
  <c r="D54" i="49"/>
  <c r="C54" i="49"/>
  <c r="B54" i="49"/>
  <c r="J53" i="49"/>
  <c r="I53" i="49"/>
  <c r="H53" i="49"/>
  <c r="G53" i="49"/>
  <c r="F53" i="49"/>
  <c r="E53" i="49"/>
  <c r="D53" i="49"/>
  <c r="C53" i="49"/>
  <c r="B53" i="49"/>
  <c r="J52" i="49"/>
  <c r="I52" i="49"/>
  <c r="H52" i="49"/>
  <c r="G52" i="49"/>
  <c r="F52" i="49"/>
  <c r="E52" i="49"/>
  <c r="D52" i="49"/>
  <c r="C52" i="49"/>
  <c r="B52" i="49"/>
  <c r="J51" i="49"/>
  <c r="I51" i="49"/>
  <c r="H51" i="49"/>
  <c r="G51" i="49"/>
  <c r="F51" i="49"/>
  <c r="E51" i="49"/>
  <c r="D51" i="49"/>
  <c r="C51" i="49"/>
  <c r="B51" i="49"/>
  <c r="J50" i="49"/>
  <c r="I50" i="49"/>
  <c r="H50" i="49"/>
  <c r="G50" i="49"/>
  <c r="F50" i="49"/>
  <c r="E50" i="49"/>
  <c r="D50" i="49"/>
  <c r="C50" i="49"/>
  <c r="B50" i="49"/>
  <c r="J49" i="49"/>
  <c r="I49" i="49"/>
  <c r="H49" i="49"/>
  <c r="G49" i="49"/>
  <c r="F49" i="49"/>
  <c r="E49" i="49"/>
  <c r="D49" i="49"/>
  <c r="C49" i="49"/>
  <c r="B49" i="49"/>
  <c r="J48" i="49"/>
  <c r="I48" i="49"/>
  <c r="H48" i="49"/>
  <c r="G48" i="49"/>
  <c r="F48" i="49"/>
  <c r="E48" i="49"/>
  <c r="D48" i="49"/>
  <c r="C48" i="49"/>
  <c r="B48" i="49"/>
  <c r="J47" i="49"/>
  <c r="I47" i="49"/>
  <c r="H47" i="49"/>
  <c r="G47" i="49"/>
  <c r="F47" i="49"/>
  <c r="E47" i="49"/>
  <c r="D47" i="49"/>
  <c r="C47" i="49"/>
  <c r="B47" i="49"/>
  <c r="I10" i="51" l="1"/>
  <c r="N10" i="51"/>
  <c r="P10" i="51"/>
  <c r="G10" i="51"/>
  <c r="N12" i="47"/>
  <c r="R4" i="51"/>
  <c r="N13" i="47"/>
  <c r="N11" i="47"/>
  <c r="K84" i="49"/>
  <c r="K86" i="49"/>
  <c r="K88" i="49"/>
  <c r="K90" i="49"/>
  <c r="K92" i="49"/>
  <c r="K94" i="49"/>
  <c r="K96" i="49"/>
  <c r="K82" i="49"/>
  <c r="H12" i="47"/>
  <c r="L97" i="49"/>
  <c r="K97" i="49"/>
  <c r="K99" i="49"/>
  <c r="L101" i="49"/>
  <c r="K101" i="49"/>
  <c r="K103" i="49"/>
  <c r="L105" i="49"/>
  <c r="K105" i="49"/>
  <c r="K107" i="49"/>
  <c r="L109" i="49"/>
  <c r="K109" i="49"/>
  <c r="K111" i="49"/>
  <c r="L113" i="49"/>
  <c r="K113" i="49"/>
  <c r="K115" i="49"/>
  <c r="F13" i="47"/>
  <c r="L82" i="49"/>
  <c r="L86" i="49"/>
  <c r="L90" i="49"/>
  <c r="L94" i="49"/>
  <c r="L96" i="49"/>
  <c r="L51" i="49"/>
  <c r="L55" i="49"/>
  <c r="L59" i="49"/>
  <c r="L63" i="49"/>
  <c r="L67" i="49"/>
  <c r="L71" i="49"/>
  <c r="L48" i="49"/>
  <c r="L56" i="49"/>
  <c r="L60" i="49"/>
  <c r="L64" i="49"/>
  <c r="L68" i="49"/>
  <c r="L72" i="49"/>
  <c r="L76" i="49"/>
  <c r="L99" i="49"/>
  <c r="L107" i="49"/>
  <c r="L111" i="49"/>
  <c r="L115" i="49"/>
  <c r="L52" i="49"/>
  <c r="L80" i="49"/>
  <c r="L103" i="49"/>
  <c r="N29" i="50"/>
  <c r="H29" i="50"/>
  <c r="Q27" i="50"/>
  <c r="K27" i="50"/>
  <c r="F26" i="50"/>
  <c r="N25" i="50"/>
  <c r="H25" i="50"/>
  <c r="Q23" i="50"/>
  <c r="K23" i="50"/>
  <c r="F22" i="50"/>
  <c r="N21" i="50"/>
  <c r="H21" i="50"/>
  <c r="Q19" i="50"/>
  <c r="K19" i="50"/>
  <c r="N17" i="50"/>
  <c r="Q15" i="50"/>
  <c r="N13" i="50"/>
  <c r="L49" i="49"/>
  <c r="L53" i="49"/>
  <c r="L57" i="49"/>
  <c r="L61" i="49"/>
  <c r="L65" i="49"/>
  <c r="L69" i="49"/>
  <c r="L73" i="49"/>
  <c r="L77" i="49"/>
  <c r="L81" i="49"/>
  <c r="K83" i="49"/>
  <c r="L85" i="49"/>
  <c r="K85" i="49"/>
  <c r="K87" i="49"/>
  <c r="L89" i="49"/>
  <c r="K89" i="49"/>
  <c r="K91" i="49"/>
  <c r="L93" i="49"/>
  <c r="K93" i="49"/>
  <c r="K95" i="49"/>
  <c r="L47" i="49"/>
  <c r="K47" i="49"/>
  <c r="L50" i="49"/>
  <c r="L54" i="49"/>
  <c r="L58" i="49"/>
  <c r="L62" i="49"/>
  <c r="L66" i="49"/>
  <c r="L70" i="49"/>
  <c r="L74" i="49"/>
  <c r="L78" i="49"/>
  <c r="K49" i="49"/>
  <c r="K51" i="49"/>
  <c r="K53" i="49"/>
  <c r="K55" i="49"/>
  <c r="K57" i="49"/>
  <c r="K59" i="49"/>
  <c r="K61" i="49"/>
  <c r="K63" i="49"/>
  <c r="K65" i="49"/>
  <c r="K67" i="49"/>
  <c r="K69" i="49"/>
  <c r="K71" i="49"/>
  <c r="K73" i="49"/>
  <c r="L75" i="49"/>
  <c r="K75" i="49"/>
  <c r="K77" i="49"/>
  <c r="L79" i="49"/>
  <c r="K79" i="49"/>
  <c r="K81" i="49"/>
  <c r="L83" i="49"/>
  <c r="L84" i="49"/>
  <c r="L87" i="49"/>
  <c r="L88" i="49"/>
  <c r="L91" i="49"/>
  <c r="L92" i="49"/>
  <c r="L95" i="49"/>
  <c r="L98" i="49"/>
  <c r="K98" i="49"/>
  <c r="K100" i="49"/>
  <c r="L102" i="49"/>
  <c r="K102" i="49"/>
  <c r="K104" i="49"/>
  <c r="L106" i="49"/>
  <c r="K106" i="49"/>
  <c r="K108" i="49"/>
  <c r="L110" i="49"/>
  <c r="K110" i="49"/>
  <c r="K112" i="49"/>
  <c r="L114" i="49"/>
  <c r="K114" i="49"/>
  <c r="K116" i="49"/>
  <c r="K48" i="49"/>
  <c r="K50" i="49"/>
  <c r="K52" i="49"/>
  <c r="K54" i="49"/>
  <c r="K56" i="49"/>
  <c r="K58" i="49"/>
  <c r="K60" i="49"/>
  <c r="K62" i="49"/>
  <c r="K64" i="49"/>
  <c r="K66" i="49"/>
  <c r="K68" i="49"/>
  <c r="K70" i="49"/>
  <c r="K72" i="49"/>
  <c r="K74" i="49"/>
  <c r="K76" i="49"/>
  <c r="K78" i="49"/>
  <c r="K80" i="49"/>
  <c r="L100" i="49"/>
  <c r="L104" i="49"/>
  <c r="L108" i="49"/>
  <c r="L112" i="49"/>
  <c r="L116" i="49"/>
  <c r="Q12" i="50"/>
  <c r="N14" i="50"/>
  <c r="Q16" i="50"/>
  <c r="Q20" i="50"/>
  <c r="Q24" i="50"/>
  <c r="Q28" i="50"/>
  <c r="F12" i="50"/>
  <c r="Q29" i="50"/>
  <c r="K29" i="50"/>
  <c r="N27" i="50"/>
  <c r="H27" i="50"/>
  <c r="Q25" i="50"/>
  <c r="K25" i="50"/>
  <c r="F24" i="50"/>
  <c r="N23" i="50"/>
  <c r="H23" i="50"/>
  <c r="Q21" i="50"/>
  <c r="K21" i="50"/>
  <c r="F20" i="50"/>
  <c r="N19" i="50"/>
  <c r="H19" i="50"/>
  <c r="Q17" i="50"/>
  <c r="K17" i="50"/>
  <c r="F16" i="50"/>
  <c r="N15" i="50"/>
  <c r="H15" i="50"/>
  <c r="Q13" i="50"/>
  <c r="K13" i="50"/>
  <c r="Q14" i="50"/>
  <c r="Q18" i="50"/>
  <c r="Q22" i="50"/>
  <c r="Q26" i="50"/>
  <c r="T52" i="50"/>
  <c r="T56" i="50"/>
  <c r="T60" i="50"/>
  <c r="T64" i="50"/>
  <c r="T25" i="51"/>
  <c r="T12" i="51"/>
  <c r="T13" i="51"/>
  <c r="T14" i="51"/>
  <c r="T15" i="51"/>
  <c r="T11" i="51"/>
  <c r="F12" i="47"/>
  <c r="H11" i="47"/>
  <c r="H13" i="47"/>
  <c r="F11" i="47"/>
  <c r="T16" i="47"/>
  <c r="T21" i="47"/>
  <c r="T19" i="47"/>
  <c r="T13" i="47"/>
  <c r="T15" i="47"/>
  <c r="T20" i="47"/>
  <c r="T17" i="47"/>
  <c r="T12" i="47"/>
  <c r="N12" i="50"/>
  <c r="T23" i="50"/>
  <c r="T19" i="50"/>
  <c r="N28" i="50"/>
  <c r="N24" i="50"/>
  <c r="N20" i="50"/>
  <c r="N16" i="50"/>
  <c r="T53" i="50"/>
  <c r="T57" i="50"/>
  <c r="T61" i="50"/>
  <c r="T65" i="50"/>
  <c r="K12" i="50"/>
  <c r="N18" i="50"/>
  <c r="T18" i="50"/>
  <c r="K16" i="50"/>
  <c r="K15" i="50"/>
  <c r="T50" i="50"/>
  <c r="T54" i="50"/>
  <c r="T58" i="50"/>
  <c r="T62" i="50"/>
  <c r="T66" i="50"/>
  <c r="K28" i="50"/>
  <c r="N26" i="50"/>
  <c r="T26" i="50"/>
  <c r="K24" i="50"/>
  <c r="N22" i="50"/>
  <c r="H22" i="50"/>
  <c r="K20" i="50"/>
  <c r="T31" i="50"/>
  <c r="T35" i="50"/>
  <c r="T39" i="50"/>
  <c r="T51" i="50"/>
  <c r="T55" i="50"/>
  <c r="T59" i="50"/>
  <c r="T63" i="50"/>
  <c r="T67" i="50"/>
  <c r="K14" i="50"/>
  <c r="K18" i="50"/>
  <c r="K22" i="50"/>
  <c r="T43" i="50"/>
  <c r="K26" i="50"/>
  <c r="T47" i="50"/>
  <c r="T24" i="50"/>
  <c r="T20" i="50"/>
  <c r="F29" i="50"/>
  <c r="T25" i="50"/>
  <c r="F21" i="50"/>
  <c r="F18" i="50"/>
  <c r="H17" i="50"/>
  <c r="T14" i="50"/>
  <c r="H13" i="50"/>
  <c r="T33" i="50"/>
  <c r="T37" i="50"/>
  <c r="T41" i="50"/>
  <c r="T45" i="50"/>
  <c r="T28" i="50"/>
  <c r="F17" i="50"/>
  <c r="F13" i="50"/>
  <c r="F14" i="50"/>
  <c r="H14" i="50"/>
  <c r="H18" i="50"/>
  <c r="H26" i="50"/>
  <c r="T27" i="50"/>
  <c r="T16" i="50"/>
  <c r="F25" i="50"/>
  <c r="F28" i="50"/>
  <c r="H12" i="50"/>
  <c r="H16" i="50"/>
  <c r="H20" i="50"/>
  <c r="H24" i="50"/>
  <c r="H28" i="50"/>
  <c r="T22" i="50"/>
  <c r="T15" i="50"/>
  <c r="F27" i="50"/>
  <c r="F23" i="50"/>
  <c r="F19" i="50"/>
  <c r="F15" i="50"/>
  <c r="T29" i="50"/>
  <c r="T21" i="50"/>
  <c r="T13" i="50"/>
  <c r="T34" i="50"/>
  <c r="T38" i="50"/>
  <c r="T42" i="50"/>
  <c r="T46" i="50"/>
  <c r="T17" i="50"/>
  <c r="T32" i="50"/>
  <c r="T36" i="50"/>
  <c r="T40" i="50"/>
  <c r="T44" i="50"/>
  <c r="T48" i="50"/>
  <c r="I2" i="49" l="1"/>
  <c r="E5" i="49"/>
  <c r="B12" i="49"/>
  <c r="C12" i="49"/>
  <c r="D12" i="49"/>
  <c r="E12" i="49"/>
  <c r="F12" i="49"/>
  <c r="G12" i="49"/>
  <c r="H12" i="49"/>
  <c r="I12" i="49"/>
  <c r="J12" i="49"/>
  <c r="B13" i="49"/>
  <c r="C13" i="49"/>
  <c r="D13" i="49"/>
  <c r="E13" i="49"/>
  <c r="F13" i="49"/>
  <c r="G13" i="49"/>
  <c r="H13" i="49"/>
  <c r="I13" i="49"/>
  <c r="J13" i="49"/>
  <c r="B14" i="49"/>
  <c r="C14" i="49"/>
  <c r="D14" i="49"/>
  <c r="E14" i="49"/>
  <c r="F14" i="49"/>
  <c r="G14" i="49"/>
  <c r="H14" i="49"/>
  <c r="I14" i="49"/>
  <c r="J14" i="49"/>
  <c r="B15" i="49"/>
  <c r="C15" i="49"/>
  <c r="D15" i="49"/>
  <c r="E15" i="49"/>
  <c r="F15" i="49"/>
  <c r="G15" i="49"/>
  <c r="H15" i="49"/>
  <c r="I15" i="49"/>
  <c r="J15" i="49"/>
  <c r="B16" i="49"/>
  <c r="C16" i="49"/>
  <c r="D16" i="49"/>
  <c r="E16" i="49"/>
  <c r="F16" i="49"/>
  <c r="G16" i="49"/>
  <c r="H16" i="49"/>
  <c r="I16" i="49"/>
  <c r="J16" i="49"/>
  <c r="B17" i="49"/>
  <c r="C17" i="49"/>
  <c r="D17" i="49"/>
  <c r="E17" i="49"/>
  <c r="F17" i="49"/>
  <c r="G17" i="49"/>
  <c r="H17" i="49"/>
  <c r="I17" i="49"/>
  <c r="J17" i="49"/>
  <c r="B18" i="49"/>
  <c r="C18" i="49"/>
  <c r="D18" i="49"/>
  <c r="E18" i="49"/>
  <c r="F18" i="49"/>
  <c r="G18" i="49"/>
  <c r="H18" i="49"/>
  <c r="I18" i="49"/>
  <c r="J18" i="49"/>
  <c r="B19" i="49"/>
  <c r="C19" i="49"/>
  <c r="D19" i="49"/>
  <c r="E19" i="49"/>
  <c r="F19" i="49"/>
  <c r="G19" i="49"/>
  <c r="H19" i="49"/>
  <c r="I19" i="49"/>
  <c r="J19" i="49"/>
  <c r="B20" i="49"/>
  <c r="C20" i="49"/>
  <c r="D20" i="49"/>
  <c r="E20" i="49"/>
  <c r="F20" i="49"/>
  <c r="G20" i="49"/>
  <c r="H20" i="49"/>
  <c r="I20" i="49"/>
  <c r="J20" i="49"/>
  <c r="B21" i="49"/>
  <c r="C21" i="49"/>
  <c r="D21" i="49"/>
  <c r="E21" i="49"/>
  <c r="F21" i="49"/>
  <c r="G21" i="49"/>
  <c r="H21" i="49"/>
  <c r="I21" i="49"/>
  <c r="J21" i="49"/>
  <c r="B22" i="49"/>
  <c r="C22" i="49"/>
  <c r="D22" i="49"/>
  <c r="E22" i="49"/>
  <c r="F22" i="49"/>
  <c r="G22" i="49"/>
  <c r="H22" i="49"/>
  <c r="I22" i="49"/>
  <c r="J22" i="49"/>
  <c r="B23" i="49"/>
  <c r="C23" i="49"/>
  <c r="D23" i="49"/>
  <c r="E23" i="49"/>
  <c r="F23" i="49"/>
  <c r="G23" i="49"/>
  <c r="H23" i="49"/>
  <c r="I23" i="49"/>
  <c r="J23" i="49"/>
  <c r="B24" i="49"/>
  <c r="C24" i="49"/>
  <c r="D24" i="49"/>
  <c r="E24" i="49"/>
  <c r="F24" i="49"/>
  <c r="G24" i="49"/>
  <c r="H24" i="49"/>
  <c r="I24" i="49"/>
  <c r="J24" i="49"/>
  <c r="B25" i="49"/>
  <c r="C25" i="49"/>
  <c r="D25" i="49"/>
  <c r="E25" i="49"/>
  <c r="F25" i="49"/>
  <c r="G25" i="49"/>
  <c r="H25" i="49"/>
  <c r="I25" i="49"/>
  <c r="J25" i="49"/>
  <c r="B26" i="49"/>
  <c r="C26" i="49"/>
  <c r="D26" i="49"/>
  <c r="E26" i="49"/>
  <c r="F26" i="49"/>
  <c r="G26" i="49"/>
  <c r="H26" i="49"/>
  <c r="I26" i="49"/>
  <c r="J26" i="49"/>
  <c r="B27" i="49"/>
  <c r="C27" i="49"/>
  <c r="D27" i="49"/>
  <c r="E27" i="49"/>
  <c r="F27" i="49"/>
  <c r="G27" i="49"/>
  <c r="H27" i="49"/>
  <c r="I27" i="49"/>
  <c r="J27" i="49"/>
  <c r="B28" i="49"/>
  <c r="C28" i="49"/>
  <c r="D28" i="49"/>
  <c r="E28" i="49"/>
  <c r="F28" i="49"/>
  <c r="G28" i="49"/>
  <c r="H28" i="49"/>
  <c r="I28" i="49"/>
  <c r="J28" i="49"/>
  <c r="B29" i="49"/>
  <c r="C29" i="49"/>
  <c r="D29" i="49"/>
  <c r="E29" i="49"/>
  <c r="F29" i="49"/>
  <c r="G29" i="49"/>
  <c r="H29" i="49"/>
  <c r="I29" i="49"/>
  <c r="J29" i="49"/>
  <c r="B30" i="49"/>
  <c r="C30" i="49"/>
  <c r="D30" i="49"/>
  <c r="E30" i="49"/>
  <c r="F30" i="49"/>
  <c r="G30" i="49"/>
  <c r="H30" i="49"/>
  <c r="I30" i="49"/>
  <c r="J30" i="49"/>
  <c r="B31" i="49"/>
  <c r="C31" i="49"/>
  <c r="D31" i="49"/>
  <c r="E31" i="49"/>
  <c r="F31" i="49"/>
  <c r="G31" i="49"/>
  <c r="H31" i="49"/>
  <c r="I31" i="49"/>
  <c r="J31" i="49"/>
  <c r="B32" i="49"/>
  <c r="C32" i="49"/>
  <c r="D32" i="49"/>
  <c r="E32" i="49"/>
  <c r="F32" i="49"/>
  <c r="G32" i="49"/>
  <c r="H32" i="49"/>
  <c r="I32" i="49"/>
  <c r="J32" i="49"/>
  <c r="B33" i="49"/>
  <c r="C33" i="49"/>
  <c r="D33" i="49"/>
  <c r="E33" i="49"/>
  <c r="F33" i="49"/>
  <c r="G33" i="49"/>
  <c r="H33" i="49"/>
  <c r="I33" i="49"/>
  <c r="J33" i="49"/>
  <c r="B34" i="49"/>
  <c r="C34" i="49"/>
  <c r="D34" i="49"/>
  <c r="E34" i="49"/>
  <c r="F34" i="49"/>
  <c r="G34" i="49"/>
  <c r="H34" i="49"/>
  <c r="I34" i="49"/>
  <c r="J34" i="49"/>
  <c r="B35" i="49"/>
  <c r="C35" i="49"/>
  <c r="D35" i="49"/>
  <c r="E35" i="49"/>
  <c r="F35" i="49"/>
  <c r="G35" i="49"/>
  <c r="H35" i="49"/>
  <c r="I35" i="49"/>
  <c r="J35" i="49"/>
  <c r="B36" i="49"/>
  <c r="C36" i="49"/>
  <c r="D36" i="49"/>
  <c r="E36" i="49"/>
  <c r="F36" i="49"/>
  <c r="G36" i="49"/>
  <c r="H36" i="49"/>
  <c r="I36" i="49"/>
  <c r="J36" i="49"/>
  <c r="B37" i="49"/>
  <c r="C37" i="49"/>
  <c r="D37" i="49"/>
  <c r="E37" i="49"/>
  <c r="F37" i="49"/>
  <c r="G37" i="49"/>
  <c r="H37" i="49"/>
  <c r="I37" i="49"/>
  <c r="J37" i="49"/>
  <c r="B38" i="49"/>
  <c r="C38" i="49"/>
  <c r="D38" i="49"/>
  <c r="E38" i="49"/>
  <c r="F38" i="49"/>
  <c r="G38" i="49"/>
  <c r="H38" i="49"/>
  <c r="I38" i="49"/>
  <c r="J38" i="49"/>
  <c r="B39" i="49"/>
  <c r="C39" i="49"/>
  <c r="D39" i="49"/>
  <c r="E39" i="49"/>
  <c r="F39" i="49"/>
  <c r="G39" i="49"/>
  <c r="H39" i="49"/>
  <c r="I39" i="49"/>
  <c r="J39" i="49"/>
  <c r="B40" i="49"/>
  <c r="C40" i="49"/>
  <c r="D40" i="49"/>
  <c r="E40" i="49"/>
  <c r="F40" i="49"/>
  <c r="G40" i="49"/>
  <c r="H40" i="49"/>
  <c r="I40" i="49"/>
  <c r="J40" i="49"/>
  <c r="B41" i="49"/>
  <c r="C41" i="49"/>
  <c r="D41" i="49"/>
  <c r="E41" i="49"/>
  <c r="F41" i="49"/>
  <c r="G41" i="49"/>
  <c r="H41" i="49"/>
  <c r="I41" i="49"/>
  <c r="J41" i="49"/>
  <c r="B42" i="49"/>
  <c r="C42" i="49"/>
  <c r="D42" i="49"/>
  <c r="E42" i="49"/>
  <c r="F42" i="49"/>
  <c r="G42" i="49"/>
  <c r="H42" i="49"/>
  <c r="I42" i="49"/>
  <c r="J42" i="49"/>
  <c r="B43" i="49"/>
  <c r="C43" i="49"/>
  <c r="D43" i="49"/>
  <c r="E43" i="49"/>
  <c r="F43" i="49"/>
  <c r="G43" i="49"/>
  <c r="H43" i="49"/>
  <c r="I43" i="49"/>
  <c r="J43" i="49"/>
  <c r="B44" i="49"/>
  <c r="C44" i="49"/>
  <c r="D44" i="49"/>
  <c r="E44" i="49"/>
  <c r="F44" i="49"/>
  <c r="G44" i="49"/>
  <c r="H44" i="49"/>
  <c r="I44" i="49"/>
  <c r="J44" i="49"/>
  <c r="B45" i="49"/>
  <c r="C45" i="49"/>
  <c r="D45" i="49"/>
  <c r="E45" i="49"/>
  <c r="F45" i="49"/>
  <c r="G45" i="49"/>
  <c r="H45" i="49"/>
  <c r="I45" i="49"/>
  <c r="J45" i="49"/>
  <c r="J11" i="49"/>
  <c r="I11" i="49"/>
  <c r="H11" i="49"/>
  <c r="G11" i="49"/>
  <c r="F11" i="49"/>
  <c r="E11" i="49"/>
  <c r="D11" i="49"/>
  <c r="C11" i="49"/>
  <c r="B11" i="49"/>
  <c r="Q178" i="48"/>
  <c r="P178" i="48"/>
  <c r="O178" i="48"/>
  <c r="M178" i="48"/>
  <c r="K178" i="48"/>
  <c r="J178" i="48"/>
  <c r="H178" i="48"/>
  <c r="G178" i="48"/>
  <c r="F178" i="48"/>
  <c r="E178" i="48"/>
  <c r="C178" i="48"/>
  <c r="B178" i="48"/>
  <c r="Q177" i="48"/>
  <c r="P177" i="48"/>
  <c r="O177" i="48"/>
  <c r="M177" i="48"/>
  <c r="K177" i="48"/>
  <c r="J177" i="48"/>
  <c r="H177" i="48"/>
  <c r="G177" i="48"/>
  <c r="F177" i="48"/>
  <c r="E177" i="48"/>
  <c r="C177" i="48"/>
  <c r="B177" i="48"/>
  <c r="Q151" i="48"/>
  <c r="P151" i="48"/>
  <c r="O151" i="48"/>
  <c r="M151" i="48"/>
  <c r="K151" i="48"/>
  <c r="J151" i="48"/>
  <c r="H151" i="48"/>
  <c r="G151" i="48"/>
  <c r="F151" i="48"/>
  <c r="E151" i="48"/>
  <c r="C151" i="48"/>
  <c r="B151" i="48"/>
  <c r="Q143" i="48"/>
  <c r="P143" i="48"/>
  <c r="O143" i="48"/>
  <c r="M143" i="48"/>
  <c r="K143" i="48"/>
  <c r="J143" i="48"/>
  <c r="H143" i="48"/>
  <c r="G143" i="48"/>
  <c r="F143" i="48"/>
  <c r="E143" i="48"/>
  <c r="C143" i="48"/>
  <c r="B143" i="48"/>
  <c r="Q142" i="48"/>
  <c r="P142" i="48"/>
  <c r="O142" i="48"/>
  <c r="M142" i="48"/>
  <c r="K142" i="48"/>
  <c r="J142" i="48"/>
  <c r="H142" i="48"/>
  <c r="G142" i="48"/>
  <c r="F142" i="48"/>
  <c r="E142" i="48"/>
  <c r="C142" i="48"/>
  <c r="B142" i="48"/>
  <c r="Q141" i="48"/>
  <c r="P141" i="48"/>
  <c r="O141" i="48"/>
  <c r="M141" i="48"/>
  <c r="K141" i="48"/>
  <c r="J141" i="48"/>
  <c r="H141" i="48"/>
  <c r="G141" i="48"/>
  <c r="F141" i="48"/>
  <c r="E141" i="48"/>
  <c r="C141" i="48"/>
  <c r="B141" i="48"/>
  <c r="Q140" i="48"/>
  <c r="P140" i="48"/>
  <c r="O140" i="48"/>
  <c r="M140" i="48"/>
  <c r="K140" i="48"/>
  <c r="J140" i="48"/>
  <c r="H140" i="48"/>
  <c r="G140" i="48"/>
  <c r="F140" i="48"/>
  <c r="E140" i="48"/>
  <c r="C140" i="48"/>
  <c r="B140" i="48"/>
  <c r="Q139" i="48"/>
  <c r="P139" i="48"/>
  <c r="O139" i="48"/>
  <c r="M139" i="48"/>
  <c r="K139" i="48"/>
  <c r="J139" i="48"/>
  <c r="H139" i="48"/>
  <c r="G139" i="48"/>
  <c r="F139" i="48"/>
  <c r="E139" i="48"/>
  <c r="C139" i="48"/>
  <c r="B139" i="48"/>
  <c r="Q138" i="48"/>
  <c r="P138" i="48"/>
  <c r="O138" i="48"/>
  <c r="M138" i="48"/>
  <c r="K138" i="48"/>
  <c r="J138" i="48"/>
  <c r="H138" i="48"/>
  <c r="G138" i="48"/>
  <c r="F138" i="48"/>
  <c r="E138" i="48"/>
  <c r="C138" i="48"/>
  <c r="B138" i="48"/>
  <c r="Q137" i="48"/>
  <c r="P137" i="48"/>
  <c r="O137" i="48"/>
  <c r="M137" i="48"/>
  <c r="K137" i="48"/>
  <c r="J137" i="48"/>
  <c r="H137" i="48"/>
  <c r="G137" i="48"/>
  <c r="F137" i="48"/>
  <c r="E137" i="48"/>
  <c r="C137" i="48"/>
  <c r="B137" i="48"/>
  <c r="Q136" i="48"/>
  <c r="P136" i="48"/>
  <c r="O136" i="48"/>
  <c r="M136" i="48"/>
  <c r="K136" i="48"/>
  <c r="J136" i="48"/>
  <c r="H136" i="48"/>
  <c r="G136" i="48"/>
  <c r="F136" i="48"/>
  <c r="E136" i="48"/>
  <c r="C136" i="48"/>
  <c r="B136" i="48"/>
  <c r="Q135" i="48"/>
  <c r="P135" i="48"/>
  <c r="O135" i="48"/>
  <c r="M135" i="48"/>
  <c r="K135" i="48"/>
  <c r="J135" i="48"/>
  <c r="H135" i="48"/>
  <c r="G135" i="48"/>
  <c r="F135" i="48"/>
  <c r="E135" i="48"/>
  <c r="C135" i="48"/>
  <c r="B135" i="48"/>
  <c r="Q134" i="48"/>
  <c r="P134" i="48"/>
  <c r="O134" i="48"/>
  <c r="M134" i="48"/>
  <c r="K134" i="48"/>
  <c r="J134" i="48"/>
  <c r="H134" i="48"/>
  <c r="G134" i="48"/>
  <c r="F134" i="48"/>
  <c r="E134" i="48"/>
  <c r="C134" i="48"/>
  <c r="B134" i="48"/>
  <c r="Q133" i="48"/>
  <c r="P133" i="48"/>
  <c r="O133" i="48"/>
  <c r="M133" i="48"/>
  <c r="K133" i="48"/>
  <c r="J133" i="48"/>
  <c r="H133" i="48"/>
  <c r="G133" i="48"/>
  <c r="F133" i="48"/>
  <c r="E133" i="48"/>
  <c r="C133" i="48"/>
  <c r="B133" i="48"/>
  <c r="Q132" i="48"/>
  <c r="P132" i="48"/>
  <c r="O132" i="48"/>
  <c r="M132" i="48"/>
  <c r="K132" i="48"/>
  <c r="J132" i="48"/>
  <c r="H132" i="48"/>
  <c r="G132" i="48"/>
  <c r="F132" i="48"/>
  <c r="E132" i="48"/>
  <c r="C132" i="48"/>
  <c r="B132" i="48"/>
  <c r="Q131" i="48"/>
  <c r="P131" i="48"/>
  <c r="O131" i="48"/>
  <c r="M131" i="48"/>
  <c r="K131" i="48"/>
  <c r="J131" i="48"/>
  <c r="H131" i="48"/>
  <c r="G131" i="48"/>
  <c r="F131" i="48"/>
  <c r="E131" i="48"/>
  <c r="C131" i="48"/>
  <c r="B131" i="48"/>
  <c r="Q130" i="48"/>
  <c r="P130" i="48"/>
  <c r="O130" i="48"/>
  <c r="M130" i="48"/>
  <c r="K130" i="48"/>
  <c r="J130" i="48"/>
  <c r="H130" i="48"/>
  <c r="G130" i="48"/>
  <c r="F130" i="48"/>
  <c r="E130" i="48"/>
  <c r="C130" i="48"/>
  <c r="B130" i="48"/>
  <c r="Q123" i="48"/>
  <c r="P123" i="48"/>
  <c r="O123" i="48"/>
  <c r="M123" i="48"/>
  <c r="K123" i="48"/>
  <c r="J123" i="48"/>
  <c r="H123" i="48"/>
  <c r="G123" i="48"/>
  <c r="F123" i="48"/>
  <c r="E123" i="48"/>
  <c r="C123" i="48"/>
  <c r="B123" i="48"/>
  <c r="Q116" i="48"/>
  <c r="P116" i="48"/>
  <c r="O116" i="48"/>
  <c r="M116" i="48"/>
  <c r="K116" i="48"/>
  <c r="J116" i="48"/>
  <c r="H116" i="48"/>
  <c r="G116" i="48"/>
  <c r="F116" i="48"/>
  <c r="E116" i="48"/>
  <c r="C116" i="48"/>
  <c r="B116" i="48"/>
  <c r="Q109" i="48"/>
  <c r="P109" i="48"/>
  <c r="O109" i="48"/>
  <c r="M109" i="48"/>
  <c r="K109" i="48"/>
  <c r="J109" i="48"/>
  <c r="H109" i="48"/>
  <c r="G109" i="48"/>
  <c r="F109" i="48"/>
  <c r="E109" i="48"/>
  <c r="C109" i="48"/>
  <c r="B109" i="48"/>
  <c r="Q102" i="48"/>
  <c r="P102" i="48"/>
  <c r="O102" i="48"/>
  <c r="M102" i="48"/>
  <c r="K102" i="48"/>
  <c r="J102" i="48"/>
  <c r="H102" i="48"/>
  <c r="G102" i="48"/>
  <c r="F102" i="48"/>
  <c r="E102" i="48"/>
  <c r="C102" i="48"/>
  <c r="B102" i="48"/>
  <c r="Q95" i="48"/>
  <c r="P95" i="48"/>
  <c r="O95" i="48"/>
  <c r="M95" i="48"/>
  <c r="K95" i="48"/>
  <c r="J95" i="48"/>
  <c r="H95" i="48"/>
  <c r="G95" i="48"/>
  <c r="F95" i="48"/>
  <c r="E95" i="48"/>
  <c r="C95" i="48"/>
  <c r="B95" i="48"/>
  <c r="Q88" i="48"/>
  <c r="P88" i="48"/>
  <c r="O88" i="48"/>
  <c r="M88" i="48"/>
  <c r="K88" i="48"/>
  <c r="J88" i="48"/>
  <c r="H88" i="48"/>
  <c r="G88" i="48"/>
  <c r="F88" i="48"/>
  <c r="E88" i="48"/>
  <c r="C88" i="48"/>
  <c r="B88" i="48"/>
  <c r="Q87" i="48"/>
  <c r="P87" i="48"/>
  <c r="O87" i="48"/>
  <c r="M87" i="48"/>
  <c r="K87" i="48"/>
  <c r="J87" i="48"/>
  <c r="H87" i="48"/>
  <c r="G87" i="48"/>
  <c r="F87" i="48"/>
  <c r="E87" i="48"/>
  <c r="C87" i="48"/>
  <c r="B87" i="48"/>
  <c r="Q86" i="48"/>
  <c r="P86" i="48"/>
  <c r="O86" i="48"/>
  <c r="M86" i="48"/>
  <c r="K86" i="48"/>
  <c r="J86" i="48"/>
  <c r="H86" i="48"/>
  <c r="G86" i="48"/>
  <c r="F86" i="48"/>
  <c r="E86" i="48"/>
  <c r="C86" i="48"/>
  <c r="B86" i="48"/>
  <c r="Q85" i="48"/>
  <c r="P85" i="48"/>
  <c r="O85" i="48"/>
  <c r="M85" i="48"/>
  <c r="K85" i="48"/>
  <c r="J85" i="48"/>
  <c r="H85" i="48"/>
  <c r="G85" i="48"/>
  <c r="F85" i="48"/>
  <c r="E85" i="48"/>
  <c r="C85" i="48"/>
  <c r="B85" i="48"/>
  <c r="Q84" i="48"/>
  <c r="P84" i="48"/>
  <c r="O84" i="48"/>
  <c r="M84" i="48"/>
  <c r="K84" i="48"/>
  <c r="J84" i="48"/>
  <c r="H84" i="48"/>
  <c r="G84" i="48"/>
  <c r="F84" i="48"/>
  <c r="E84" i="48"/>
  <c r="C84" i="48"/>
  <c r="B84" i="48"/>
  <c r="Q83" i="48"/>
  <c r="P83" i="48"/>
  <c r="O83" i="48"/>
  <c r="M83" i="48"/>
  <c r="K83" i="48"/>
  <c r="J83" i="48"/>
  <c r="H83" i="48"/>
  <c r="G83" i="48"/>
  <c r="F83" i="48"/>
  <c r="E83" i="48"/>
  <c r="C83" i="48"/>
  <c r="B83" i="48"/>
  <c r="Q82" i="48"/>
  <c r="P82" i="48"/>
  <c r="O82" i="48"/>
  <c r="M82" i="48"/>
  <c r="K82" i="48"/>
  <c r="J82" i="48"/>
  <c r="H82" i="48"/>
  <c r="G82" i="48"/>
  <c r="F82" i="48"/>
  <c r="E82" i="48"/>
  <c r="C82" i="48"/>
  <c r="B82" i="48"/>
  <c r="Q81" i="48"/>
  <c r="P81" i="48"/>
  <c r="O81" i="48"/>
  <c r="M81" i="48"/>
  <c r="K81" i="48"/>
  <c r="J81" i="48"/>
  <c r="H81" i="48"/>
  <c r="G81" i="48"/>
  <c r="F81" i="48"/>
  <c r="E81" i="48"/>
  <c r="C81" i="48"/>
  <c r="B81" i="48"/>
  <c r="Q80" i="48"/>
  <c r="P80" i="48"/>
  <c r="O80" i="48"/>
  <c r="M80" i="48"/>
  <c r="K80" i="48"/>
  <c r="J80" i="48"/>
  <c r="H80" i="48"/>
  <c r="G80" i="48"/>
  <c r="F80" i="48"/>
  <c r="E80" i="48"/>
  <c r="C80" i="48"/>
  <c r="B80" i="48"/>
  <c r="Q79" i="48"/>
  <c r="P79" i="48"/>
  <c r="O79" i="48"/>
  <c r="M79" i="48"/>
  <c r="K79" i="48"/>
  <c r="J79" i="48"/>
  <c r="H79" i="48"/>
  <c r="G79" i="48"/>
  <c r="F79" i="48"/>
  <c r="E79" i="48"/>
  <c r="C79" i="48"/>
  <c r="B79" i="48"/>
  <c r="Q78" i="48"/>
  <c r="P78" i="48"/>
  <c r="O78" i="48"/>
  <c r="M78" i="48"/>
  <c r="K78" i="48"/>
  <c r="J78" i="48"/>
  <c r="H78" i="48"/>
  <c r="G78" i="48"/>
  <c r="F78" i="48"/>
  <c r="E78" i="48"/>
  <c r="C78" i="48"/>
  <c r="B78" i="48"/>
  <c r="Q77" i="48"/>
  <c r="P77" i="48"/>
  <c r="O77" i="48"/>
  <c r="M77" i="48"/>
  <c r="K77" i="48"/>
  <c r="J77" i="48"/>
  <c r="H77" i="48"/>
  <c r="G77" i="48"/>
  <c r="F77" i="48"/>
  <c r="E77" i="48"/>
  <c r="C77" i="48"/>
  <c r="B77" i="48"/>
  <c r="Q76" i="48"/>
  <c r="P76" i="48"/>
  <c r="O76" i="48"/>
  <c r="M76" i="48"/>
  <c r="K76" i="48"/>
  <c r="J76" i="48"/>
  <c r="H76" i="48"/>
  <c r="G76" i="48"/>
  <c r="F76" i="48"/>
  <c r="E76" i="48"/>
  <c r="C76" i="48"/>
  <c r="B76" i="48"/>
  <c r="Q75" i="48"/>
  <c r="P75" i="48"/>
  <c r="O75" i="48"/>
  <c r="M75" i="48"/>
  <c r="K75" i="48"/>
  <c r="J75" i="48"/>
  <c r="H75" i="48"/>
  <c r="G75" i="48"/>
  <c r="F75" i="48"/>
  <c r="E75" i="48"/>
  <c r="C75" i="48"/>
  <c r="B75" i="48"/>
  <c r="Q74" i="48"/>
  <c r="P74" i="48"/>
  <c r="O74" i="48"/>
  <c r="M74" i="48"/>
  <c r="K74" i="48"/>
  <c r="J74" i="48"/>
  <c r="H74" i="48"/>
  <c r="G74" i="48"/>
  <c r="F74" i="48"/>
  <c r="E74" i="48"/>
  <c r="C74" i="48"/>
  <c r="B74" i="48"/>
  <c r="Q73" i="48"/>
  <c r="P73" i="48"/>
  <c r="O73" i="48"/>
  <c r="M73" i="48"/>
  <c r="K73" i="48"/>
  <c r="J73" i="48"/>
  <c r="H73" i="48"/>
  <c r="G73" i="48"/>
  <c r="F73" i="48"/>
  <c r="E73" i="48"/>
  <c r="C73" i="48"/>
  <c r="B73" i="48"/>
  <c r="Q72" i="48"/>
  <c r="P72" i="48"/>
  <c r="O72" i="48"/>
  <c r="M72" i="48"/>
  <c r="K72" i="48"/>
  <c r="J72" i="48"/>
  <c r="H72" i="48"/>
  <c r="G72" i="48"/>
  <c r="F72" i="48"/>
  <c r="E72" i="48"/>
  <c r="C72" i="48"/>
  <c r="B72" i="48"/>
  <c r="Q71" i="48"/>
  <c r="P71" i="48"/>
  <c r="O71" i="48"/>
  <c r="M71" i="48"/>
  <c r="K71" i="48"/>
  <c r="J71" i="48"/>
  <c r="H71" i="48"/>
  <c r="G71" i="48"/>
  <c r="F71" i="48"/>
  <c r="E71" i="48"/>
  <c r="C71" i="48"/>
  <c r="B71" i="48"/>
  <c r="Q70" i="48"/>
  <c r="P70" i="48"/>
  <c r="O70" i="48"/>
  <c r="M70" i="48"/>
  <c r="K70" i="48"/>
  <c r="J70" i="48"/>
  <c r="H70" i="48"/>
  <c r="G70" i="48"/>
  <c r="F70" i="48"/>
  <c r="E70" i="48"/>
  <c r="C70" i="48"/>
  <c r="B70" i="48"/>
  <c r="Q69" i="48"/>
  <c r="P69" i="48"/>
  <c r="O69" i="48"/>
  <c r="M69" i="48"/>
  <c r="K69" i="48"/>
  <c r="J69" i="48"/>
  <c r="H69" i="48"/>
  <c r="G69" i="48"/>
  <c r="F69" i="48"/>
  <c r="E69" i="48"/>
  <c r="C69" i="48"/>
  <c r="B69" i="48"/>
  <c r="Q68" i="48"/>
  <c r="P68" i="48"/>
  <c r="O68" i="48"/>
  <c r="M68" i="48"/>
  <c r="K68" i="48"/>
  <c r="J68" i="48"/>
  <c r="H68" i="48"/>
  <c r="G68" i="48"/>
  <c r="F68" i="48"/>
  <c r="E68" i="48"/>
  <c r="C68" i="48"/>
  <c r="B68" i="48"/>
  <c r="Q67" i="48"/>
  <c r="P67" i="48"/>
  <c r="O67" i="48"/>
  <c r="M67" i="48"/>
  <c r="K67" i="48"/>
  <c r="J67" i="48"/>
  <c r="H67" i="48"/>
  <c r="G67" i="48"/>
  <c r="F67" i="48"/>
  <c r="E67" i="48"/>
  <c r="C67" i="48"/>
  <c r="B67" i="48"/>
  <c r="Q66" i="48"/>
  <c r="P66" i="48"/>
  <c r="O66" i="48"/>
  <c r="M66" i="48"/>
  <c r="K66" i="48"/>
  <c r="J66" i="48"/>
  <c r="H66" i="48"/>
  <c r="G66" i="48"/>
  <c r="F66" i="48"/>
  <c r="E66" i="48"/>
  <c r="C66" i="48"/>
  <c r="B66" i="48"/>
  <c r="Q65" i="48"/>
  <c r="P65" i="48"/>
  <c r="O65" i="48"/>
  <c r="M65" i="48"/>
  <c r="K65" i="48"/>
  <c r="J65" i="48"/>
  <c r="H65" i="48"/>
  <c r="G65" i="48"/>
  <c r="F65" i="48"/>
  <c r="E65" i="48"/>
  <c r="C65" i="48"/>
  <c r="B65" i="48"/>
  <c r="Q64" i="48"/>
  <c r="P64" i="48"/>
  <c r="O64" i="48"/>
  <c r="M64" i="48"/>
  <c r="K64" i="48"/>
  <c r="J64" i="48"/>
  <c r="H64" i="48"/>
  <c r="G64" i="48"/>
  <c r="F64" i="48"/>
  <c r="E64" i="48"/>
  <c r="C64" i="48"/>
  <c r="B64" i="48"/>
  <c r="Q63" i="48"/>
  <c r="P63" i="48"/>
  <c r="O63" i="48"/>
  <c r="M63" i="48"/>
  <c r="K63" i="48"/>
  <c r="J63" i="48"/>
  <c r="H63" i="48"/>
  <c r="G63" i="48"/>
  <c r="F63" i="48"/>
  <c r="E63" i="48"/>
  <c r="C63" i="48"/>
  <c r="B63" i="48"/>
  <c r="Q62" i="48"/>
  <c r="P62" i="48"/>
  <c r="O62" i="48"/>
  <c r="M62" i="48"/>
  <c r="K62" i="48"/>
  <c r="J62" i="48"/>
  <c r="H62" i="48"/>
  <c r="G62" i="48"/>
  <c r="F62" i="48"/>
  <c r="E62" i="48"/>
  <c r="C62" i="48"/>
  <c r="B62" i="48"/>
  <c r="Q61" i="48"/>
  <c r="P61" i="48"/>
  <c r="O61" i="48"/>
  <c r="M61" i="48"/>
  <c r="K61" i="48"/>
  <c r="J61" i="48"/>
  <c r="H61" i="48"/>
  <c r="G61" i="48"/>
  <c r="F61" i="48"/>
  <c r="E61" i="48"/>
  <c r="C61" i="48"/>
  <c r="B61" i="48"/>
  <c r="Q60" i="48"/>
  <c r="P60" i="48"/>
  <c r="O60" i="48"/>
  <c r="M60" i="48"/>
  <c r="K60" i="48"/>
  <c r="J60" i="48"/>
  <c r="H60" i="48"/>
  <c r="G60" i="48"/>
  <c r="F60" i="48"/>
  <c r="E60" i="48"/>
  <c r="C60" i="48"/>
  <c r="B60" i="48"/>
  <c r="Q59" i="48"/>
  <c r="P59" i="48"/>
  <c r="O59" i="48"/>
  <c r="M59" i="48"/>
  <c r="K59" i="48"/>
  <c r="J59" i="48"/>
  <c r="H59" i="48"/>
  <c r="G59" i="48"/>
  <c r="F59" i="48"/>
  <c r="E59" i="48"/>
  <c r="C59" i="48"/>
  <c r="B59" i="48"/>
  <c r="Q58" i="48"/>
  <c r="P58" i="48"/>
  <c r="O58" i="48"/>
  <c r="M58" i="48"/>
  <c r="K58" i="48"/>
  <c r="J58" i="48"/>
  <c r="H58" i="48"/>
  <c r="G58" i="48"/>
  <c r="F58" i="48"/>
  <c r="E58" i="48"/>
  <c r="C58" i="48"/>
  <c r="B58" i="48"/>
  <c r="Q57" i="48"/>
  <c r="P57" i="48"/>
  <c r="O57" i="48"/>
  <c r="M57" i="48"/>
  <c r="K57" i="48"/>
  <c r="J57" i="48"/>
  <c r="H57" i="48"/>
  <c r="G57" i="48"/>
  <c r="F57" i="48"/>
  <c r="E57" i="48"/>
  <c r="C57" i="48"/>
  <c r="B57" i="48"/>
  <c r="Q56" i="48"/>
  <c r="P56" i="48"/>
  <c r="O56" i="48"/>
  <c r="M56" i="48"/>
  <c r="K56" i="48"/>
  <c r="J56" i="48"/>
  <c r="H56" i="48"/>
  <c r="G56" i="48"/>
  <c r="F56" i="48"/>
  <c r="E56" i="48"/>
  <c r="C56" i="48"/>
  <c r="B56" i="48"/>
  <c r="Q55" i="48"/>
  <c r="P55" i="48"/>
  <c r="O55" i="48"/>
  <c r="M55" i="48"/>
  <c r="K55" i="48"/>
  <c r="J55" i="48"/>
  <c r="H55" i="48"/>
  <c r="G55" i="48"/>
  <c r="F55" i="48"/>
  <c r="E55" i="48"/>
  <c r="C55" i="48"/>
  <c r="B55" i="48"/>
  <c r="Q54" i="48"/>
  <c r="P54" i="48"/>
  <c r="O54" i="48"/>
  <c r="M54" i="48"/>
  <c r="K54" i="48"/>
  <c r="J54" i="48"/>
  <c r="H54" i="48"/>
  <c r="G54" i="48"/>
  <c r="F54" i="48"/>
  <c r="E54" i="48"/>
  <c r="C54" i="48"/>
  <c r="B54" i="48"/>
  <c r="Q53" i="48"/>
  <c r="P53" i="48"/>
  <c r="O53" i="48"/>
  <c r="M53" i="48"/>
  <c r="K53" i="48"/>
  <c r="J53" i="48"/>
  <c r="H53" i="48"/>
  <c r="G53" i="48"/>
  <c r="F53" i="48"/>
  <c r="E53" i="48"/>
  <c r="C53" i="48"/>
  <c r="B53" i="48"/>
  <c r="Q52" i="48"/>
  <c r="P52" i="48"/>
  <c r="O52" i="48"/>
  <c r="M52" i="48"/>
  <c r="K52" i="48"/>
  <c r="J52" i="48"/>
  <c r="H52" i="48"/>
  <c r="G52" i="48"/>
  <c r="F52" i="48"/>
  <c r="E52" i="48"/>
  <c r="C52" i="48"/>
  <c r="B52" i="48"/>
  <c r="Q51" i="48"/>
  <c r="P51" i="48"/>
  <c r="O51" i="48"/>
  <c r="M51" i="48"/>
  <c r="K51" i="48"/>
  <c r="J51" i="48"/>
  <c r="H51" i="48"/>
  <c r="G51" i="48"/>
  <c r="F51" i="48"/>
  <c r="E51" i="48"/>
  <c r="C51" i="48"/>
  <c r="B51" i="48"/>
  <c r="Q50" i="48"/>
  <c r="P50" i="48"/>
  <c r="O50" i="48"/>
  <c r="M50" i="48"/>
  <c r="K50" i="48"/>
  <c r="J50" i="48"/>
  <c r="H50" i="48"/>
  <c r="G50" i="48"/>
  <c r="F50" i="48"/>
  <c r="E50" i="48"/>
  <c r="C50" i="48"/>
  <c r="B50" i="48"/>
  <c r="Q49" i="48"/>
  <c r="P49" i="48"/>
  <c r="O49" i="48"/>
  <c r="M49" i="48"/>
  <c r="K49" i="48"/>
  <c r="J49" i="48"/>
  <c r="H49" i="48"/>
  <c r="G49" i="48"/>
  <c r="F49" i="48"/>
  <c r="E49" i="48"/>
  <c r="C49" i="48"/>
  <c r="B49" i="48"/>
  <c r="Q48" i="48"/>
  <c r="P48" i="48"/>
  <c r="O48" i="48"/>
  <c r="M48" i="48"/>
  <c r="K48" i="48"/>
  <c r="J48" i="48"/>
  <c r="H48" i="48"/>
  <c r="G48" i="48"/>
  <c r="F48" i="48"/>
  <c r="E48" i="48"/>
  <c r="C48" i="48"/>
  <c r="B48" i="48"/>
  <c r="Q47" i="48"/>
  <c r="P47" i="48"/>
  <c r="O47" i="48"/>
  <c r="M47" i="48"/>
  <c r="K47" i="48"/>
  <c r="J47" i="48"/>
  <c r="H47" i="48"/>
  <c r="G47" i="48"/>
  <c r="F47" i="48"/>
  <c r="E47" i="48"/>
  <c r="C47" i="48"/>
  <c r="B47" i="48"/>
  <c r="Q46" i="48"/>
  <c r="P46" i="48"/>
  <c r="O46" i="48"/>
  <c r="M46" i="48"/>
  <c r="K46" i="48"/>
  <c r="J46" i="48"/>
  <c r="H46" i="48"/>
  <c r="G46" i="48"/>
  <c r="F46" i="48"/>
  <c r="E46" i="48"/>
  <c r="C46" i="48"/>
  <c r="B46" i="48"/>
  <c r="Q37" i="48"/>
  <c r="P37" i="48"/>
  <c r="O37" i="48"/>
  <c r="M37" i="48"/>
  <c r="K37" i="48"/>
  <c r="J37" i="48"/>
  <c r="H37" i="48"/>
  <c r="G37" i="48"/>
  <c r="F37" i="48"/>
  <c r="E37" i="48"/>
  <c r="C37" i="48"/>
  <c r="D37" i="48" s="1"/>
  <c r="B37" i="48"/>
  <c r="Q36" i="48"/>
  <c r="P36" i="48"/>
  <c r="O36" i="48"/>
  <c r="M36" i="48"/>
  <c r="K36" i="48"/>
  <c r="J36" i="48"/>
  <c r="H36" i="48"/>
  <c r="G36" i="48"/>
  <c r="F36" i="48"/>
  <c r="E36" i="48"/>
  <c r="C36" i="48"/>
  <c r="D36" i="48" s="1"/>
  <c r="B36" i="48"/>
  <c r="Q35" i="48"/>
  <c r="P35" i="48"/>
  <c r="O35" i="48"/>
  <c r="M35" i="48"/>
  <c r="N20" i="48" s="1"/>
  <c r="K35" i="48"/>
  <c r="L20" i="48" s="1"/>
  <c r="J35" i="48"/>
  <c r="H35" i="48"/>
  <c r="I20" i="48" s="1"/>
  <c r="G35" i="48"/>
  <c r="F35" i="48"/>
  <c r="E35" i="48"/>
  <c r="C35" i="48"/>
  <c r="D35" i="48" s="1"/>
  <c r="B35" i="48"/>
  <c r="Q34" i="48"/>
  <c r="P34" i="48"/>
  <c r="O34" i="48"/>
  <c r="M34" i="48"/>
  <c r="N19" i="48" s="1"/>
  <c r="K34" i="48"/>
  <c r="L19" i="48" s="1"/>
  <c r="J34" i="48"/>
  <c r="H34" i="48"/>
  <c r="I19" i="48" s="1"/>
  <c r="G34" i="48"/>
  <c r="F34" i="48"/>
  <c r="E34" i="48"/>
  <c r="C34" i="48"/>
  <c r="D34" i="48" s="1"/>
  <c r="B34" i="48"/>
  <c r="Q25" i="48"/>
  <c r="P25" i="48"/>
  <c r="O25" i="48"/>
  <c r="M25" i="48"/>
  <c r="K25" i="48"/>
  <c r="J25" i="48"/>
  <c r="H25" i="48"/>
  <c r="G25" i="48"/>
  <c r="F25" i="48"/>
  <c r="E25" i="48"/>
  <c r="C25" i="48"/>
  <c r="D25" i="48" s="1"/>
  <c r="B25" i="48"/>
  <c r="Q24" i="48"/>
  <c r="P24" i="48"/>
  <c r="O24" i="48"/>
  <c r="M24" i="48"/>
  <c r="K24" i="48"/>
  <c r="J24" i="48"/>
  <c r="H24" i="48"/>
  <c r="G24" i="48"/>
  <c r="F24" i="48"/>
  <c r="E24" i="48"/>
  <c r="C24" i="48"/>
  <c r="D24" i="48" s="1"/>
  <c r="B24" i="48"/>
  <c r="Q23" i="48"/>
  <c r="P23" i="48"/>
  <c r="O23" i="48"/>
  <c r="M23" i="48"/>
  <c r="K23" i="48"/>
  <c r="J23" i="48"/>
  <c r="H23" i="48"/>
  <c r="G23" i="48"/>
  <c r="F23" i="48"/>
  <c r="E23" i="48"/>
  <c r="C23" i="48"/>
  <c r="D23" i="48" s="1"/>
  <c r="B23" i="48"/>
  <c r="P22" i="48"/>
  <c r="B11" i="48"/>
  <c r="C11" i="48"/>
  <c r="D11" i="48" s="1"/>
  <c r="E11" i="48"/>
  <c r="F11" i="48"/>
  <c r="B12" i="48"/>
  <c r="C12" i="48"/>
  <c r="D12" i="48" s="1"/>
  <c r="E12" i="48"/>
  <c r="F12" i="48"/>
  <c r="B13" i="48"/>
  <c r="C13" i="48"/>
  <c r="D13" i="48" s="1"/>
  <c r="E13" i="48"/>
  <c r="F13" i="48"/>
  <c r="B14" i="48"/>
  <c r="C14" i="48"/>
  <c r="D14" i="48" s="1"/>
  <c r="E14" i="48"/>
  <c r="F14" i="48"/>
  <c r="B15" i="48"/>
  <c r="C15" i="48"/>
  <c r="D15" i="48" s="1"/>
  <c r="E15" i="48"/>
  <c r="F15" i="48"/>
  <c r="B16" i="48"/>
  <c r="C16" i="48"/>
  <c r="D16" i="48" s="1"/>
  <c r="E16" i="48"/>
  <c r="F16" i="48"/>
  <c r="B22" i="48"/>
  <c r="C22" i="48"/>
  <c r="D22" i="48" s="1"/>
  <c r="E22" i="48"/>
  <c r="F22" i="48"/>
  <c r="G22" i="48"/>
  <c r="H22" i="48"/>
  <c r="J22" i="48"/>
  <c r="K22" i="48"/>
  <c r="M22" i="48"/>
  <c r="O22" i="48"/>
  <c r="Q22" i="48"/>
  <c r="F4" i="48"/>
  <c r="M2" i="48"/>
  <c r="F10" i="48"/>
  <c r="E10" i="48"/>
  <c r="C10" i="48"/>
  <c r="D10" i="48" s="1"/>
  <c r="B10" i="48"/>
  <c r="Q17" i="46"/>
  <c r="N17" i="46"/>
  <c r="G17" i="46"/>
  <c r="Q16" i="46"/>
  <c r="N16" i="46"/>
  <c r="G16" i="46"/>
  <c r="Q15" i="46"/>
  <c r="N15" i="46"/>
  <c r="G15" i="46"/>
  <c r="Q14" i="46"/>
  <c r="N14" i="46"/>
  <c r="G14" i="46"/>
  <c r="G13" i="46"/>
  <c r="Q12" i="46"/>
  <c r="G12" i="46"/>
  <c r="Q11" i="46"/>
  <c r="N11" i="46"/>
  <c r="G11" i="46"/>
  <c r="Q10" i="46"/>
  <c r="N10" i="46"/>
  <c r="I10" i="46"/>
  <c r="G10" i="46"/>
  <c r="B11" i="46"/>
  <c r="C11" i="46"/>
  <c r="D11" i="46"/>
  <c r="E11" i="46" s="1"/>
  <c r="B12" i="46"/>
  <c r="C12" i="46"/>
  <c r="D12" i="46"/>
  <c r="E12" i="46" s="1"/>
  <c r="B13" i="46"/>
  <c r="C13" i="46"/>
  <c r="D13" i="46"/>
  <c r="E13" i="46" s="1"/>
  <c r="B14" i="46"/>
  <c r="C14" i="46"/>
  <c r="D14" i="46"/>
  <c r="E14" i="46" s="1"/>
  <c r="B15" i="46"/>
  <c r="C15" i="46"/>
  <c r="D15" i="46"/>
  <c r="E15" i="46" s="1"/>
  <c r="B16" i="46"/>
  <c r="C16" i="46"/>
  <c r="D16" i="46"/>
  <c r="E16" i="46" s="1"/>
  <c r="B17" i="46"/>
  <c r="C17" i="46"/>
  <c r="D17" i="46"/>
  <c r="E17" i="46" s="1"/>
  <c r="B18" i="46"/>
  <c r="C18" i="46"/>
  <c r="D18" i="46"/>
  <c r="E18" i="46" s="1"/>
  <c r="B19" i="46"/>
  <c r="C19" i="46"/>
  <c r="D19" i="46"/>
  <c r="E19" i="46" s="1"/>
  <c r="B20" i="46"/>
  <c r="C20" i="46"/>
  <c r="D20" i="46"/>
  <c r="E20" i="46" s="1"/>
  <c r="B21" i="46"/>
  <c r="C21" i="46"/>
  <c r="D21" i="46"/>
  <c r="E21" i="46" s="1"/>
  <c r="B22" i="46"/>
  <c r="C22" i="46"/>
  <c r="D22" i="46"/>
  <c r="E22" i="46" s="1"/>
  <c r="B23" i="46"/>
  <c r="C23" i="46"/>
  <c r="D23" i="46"/>
  <c r="E23" i="46" s="1"/>
  <c r="B24" i="46"/>
  <c r="C24" i="46"/>
  <c r="D24" i="46"/>
  <c r="E24" i="46" s="1"/>
  <c r="B25" i="46"/>
  <c r="C25" i="46"/>
  <c r="D25" i="46"/>
  <c r="E25" i="46" s="1"/>
  <c r="B26" i="46"/>
  <c r="C26" i="46"/>
  <c r="D26" i="46"/>
  <c r="E26" i="46" s="1"/>
  <c r="B27" i="46"/>
  <c r="C27" i="46"/>
  <c r="D27" i="46"/>
  <c r="E27" i="46" s="1"/>
  <c r="I4" i="46"/>
  <c r="C10" i="46"/>
  <c r="D10" i="46"/>
  <c r="E10" i="46" s="1"/>
  <c r="B10" i="46"/>
  <c r="P2" i="46"/>
  <c r="O31" i="45"/>
  <c r="O30" i="45"/>
  <c r="O29" i="45"/>
  <c r="O28" i="45"/>
  <c r="O27" i="45"/>
  <c r="O26" i="45"/>
  <c r="O24" i="45"/>
  <c r="O23" i="45"/>
  <c r="O22" i="45"/>
  <c r="O21" i="45"/>
  <c r="O20" i="45"/>
  <c r="O19" i="45"/>
  <c r="O13" i="45"/>
  <c r="O14" i="45"/>
  <c r="O15" i="45"/>
  <c r="O16" i="45"/>
  <c r="O17" i="45"/>
  <c r="O12" i="45"/>
  <c r="M31" i="45"/>
  <c r="M30" i="45"/>
  <c r="M29" i="45"/>
  <c r="M28" i="45"/>
  <c r="M27" i="45"/>
  <c r="M26" i="45"/>
  <c r="M24" i="45"/>
  <c r="M23" i="45"/>
  <c r="M22" i="45"/>
  <c r="M21" i="45"/>
  <c r="M20" i="45"/>
  <c r="M19" i="45"/>
  <c r="M13" i="45"/>
  <c r="M14" i="45"/>
  <c r="M15" i="45"/>
  <c r="M16" i="45"/>
  <c r="M17" i="45"/>
  <c r="M12" i="45"/>
  <c r="J31" i="45"/>
  <c r="I31" i="45"/>
  <c r="L31" i="45"/>
  <c r="R31" i="45"/>
  <c r="K31" i="45"/>
  <c r="Q31" i="45"/>
  <c r="H31" i="45"/>
  <c r="G31" i="45"/>
  <c r="F31" i="45"/>
  <c r="C31" i="45"/>
  <c r="B31" i="45"/>
  <c r="J30" i="45"/>
  <c r="I30" i="45"/>
  <c r="L30" i="45"/>
  <c r="R30" i="45"/>
  <c r="K30" i="45"/>
  <c r="Q30" i="45"/>
  <c r="H30" i="45"/>
  <c r="G30" i="45"/>
  <c r="F30" i="45"/>
  <c r="C30" i="45"/>
  <c r="B30" i="45"/>
  <c r="J29" i="45"/>
  <c r="I29" i="45"/>
  <c r="L29" i="45"/>
  <c r="R29" i="45"/>
  <c r="K29" i="45"/>
  <c r="Q29" i="45"/>
  <c r="H29" i="45"/>
  <c r="G29" i="45"/>
  <c r="F29" i="45"/>
  <c r="C29" i="45"/>
  <c r="B29" i="45"/>
  <c r="J28" i="45"/>
  <c r="I28" i="45"/>
  <c r="L28" i="45"/>
  <c r="R28" i="45"/>
  <c r="K28" i="45"/>
  <c r="Q28" i="45"/>
  <c r="H28" i="45"/>
  <c r="G28" i="45"/>
  <c r="F28" i="45"/>
  <c r="C28" i="45"/>
  <c r="B28" i="45"/>
  <c r="J27" i="45"/>
  <c r="I27" i="45"/>
  <c r="L27" i="45"/>
  <c r="R27" i="45"/>
  <c r="K27" i="45"/>
  <c r="Q27" i="45"/>
  <c r="H27" i="45"/>
  <c r="G27" i="45"/>
  <c r="F27" i="45"/>
  <c r="C27" i="45"/>
  <c r="B27" i="45"/>
  <c r="J26" i="45"/>
  <c r="I26" i="45"/>
  <c r="L26" i="45"/>
  <c r="R26" i="45"/>
  <c r="K26" i="45"/>
  <c r="Q26" i="45"/>
  <c r="H26" i="45"/>
  <c r="G26" i="45"/>
  <c r="F26" i="45"/>
  <c r="C26" i="45"/>
  <c r="B26" i="45"/>
  <c r="J24" i="45"/>
  <c r="I24" i="45"/>
  <c r="L24" i="45"/>
  <c r="R24" i="45"/>
  <c r="K24" i="45"/>
  <c r="Q24" i="45"/>
  <c r="H24" i="45"/>
  <c r="G24" i="45"/>
  <c r="F24" i="45"/>
  <c r="C24" i="45"/>
  <c r="B24" i="45"/>
  <c r="J23" i="45"/>
  <c r="I23" i="45"/>
  <c r="L23" i="45"/>
  <c r="R23" i="45"/>
  <c r="K23" i="45"/>
  <c r="Q23" i="45"/>
  <c r="H23" i="45"/>
  <c r="G23" i="45"/>
  <c r="F23" i="45"/>
  <c r="C23" i="45"/>
  <c r="B23" i="45"/>
  <c r="J22" i="45"/>
  <c r="I22" i="45"/>
  <c r="L22" i="45"/>
  <c r="R22" i="45"/>
  <c r="K22" i="45"/>
  <c r="Q22" i="45"/>
  <c r="H22" i="45"/>
  <c r="G22" i="45"/>
  <c r="F22" i="45"/>
  <c r="C22" i="45"/>
  <c r="B22" i="45"/>
  <c r="J21" i="45"/>
  <c r="I21" i="45"/>
  <c r="L21" i="45"/>
  <c r="R21" i="45"/>
  <c r="K21" i="45"/>
  <c r="Q21" i="45"/>
  <c r="H21" i="45"/>
  <c r="G21" i="45"/>
  <c r="F21" i="45"/>
  <c r="C21" i="45"/>
  <c r="B21" i="45"/>
  <c r="J20" i="45"/>
  <c r="I20" i="45"/>
  <c r="L20" i="45"/>
  <c r="R20" i="45"/>
  <c r="K20" i="45"/>
  <c r="Q20" i="45"/>
  <c r="H20" i="45"/>
  <c r="G20" i="45"/>
  <c r="F20" i="45"/>
  <c r="C20" i="45"/>
  <c r="B20" i="45"/>
  <c r="J19" i="45"/>
  <c r="I19" i="45"/>
  <c r="L19" i="45"/>
  <c r="R19" i="45"/>
  <c r="K19" i="45"/>
  <c r="Q19" i="45"/>
  <c r="H19" i="45"/>
  <c r="G19" i="45"/>
  <c r="F19" i="45"/>
  <c r="C19" i="45"/>
  <c r="B19" i="45"/>
  <c r="B13" i="45"/>
  <c r="C13" i="45"/>
  <c r="F13" i="45"/>
  <c r="G13" i="45"/>
  <c r="H13" i="45"/>
  <c r="Q13" i="45"/>
  <c r="K13" i="45"/>
  <c r="R13" i="45"/>
  <c r="L13" i="45"/>
  <c r="I13" i="45"/>
  <c r="J13" i="45"/>
  <c r="B14" i="45"/>
  <c r="C14" i="45"/>
  <c r="F14" i="45"/>
  <c r="G14" i="45"/>
  <c r="H14" i="45"/>
  <c r="Q14" i="45"/>
  <c r="K14" i="45"/>
  <c r="R14" i="45"/>
  <c r="L14" i="45"/>
  <c r="I14" i="45"/>
  <c r="J14" i="45"/>
  <c r="B15" i="45"/>
  <c r="C15" i="45"/>
  <c r="F15" i="45"/>
  <c r="G15" i="45"/>
  <c r="H15" i="45"/>
  <c r="Q15" i="45"/>
  <c r="K15" i="45"/>
  <c r="R15" i="45"/>
  <c r="L15" i="45"/>
  <c r="I15" i="45"/>
  <c r="J15" i="45"/>
  <c r="B16" i="45"/>
  <c r="C16" i="45"/>
  <c r="F16" i="45"/>
  <c r="G16" i="45"/>
  <c r="H16" i="45"/>
  <c r="Q16" i="45"/>
  <c r="K16" i="45"/>
  <c r="R16" i="45"/>
  <c r="L16" i="45"/>
  <c r="I16" i="45"/>
  <c r="J16" i="45"/>
  <c r="B17" i="45"/>
  <c r="C17" i="45"/>
  <c r="F17" i="45"/>
  <c r="G17" i="45"/>
  <c r="H17" i="45"/>
  <c r="Q17" i="45"/>
  <c r="K17" i="45"/>
  <c r="R17" i="45"/>
  <c r="L17" i="45"/>
  <c r="I17" i="45"/>
  <c r="J17" i="45"/>
  <c r="J12" i="45"/>
  <c r="I12" i="45"/>
  <c r="L12" i="45"/>
  <c r="R12" i="45"/>
  <c r="K12" i="45"/>
  <c r="Q12" i="45"/>
  <c r="H12" i="45"/>
  <c r="G12" i="45"/>
  <c r="F12" i="45"/>
  <c r="C12" i="45"/>
  <c r="B12" i="45"/>
  <c r="Q10" i="44"/>
  <c r="J10" i="44"/>
  <c r="H10" i="44"/>
  <c r="F5" i="16"/>
  <c r="N2" i="16"/>
  <c r="I14" i="16"/>
  <c r="K14" i="16"/>
  <c r="I15" i="16"/>
  <c r="K15" i="16"/>
  <c r="I16" i="16"/>
  <c r="K16" i="16"/>
  <c r="I17" i="16"/>
  <c r="K17" i="16"/>
  <c r="I18" i="16"/>
  <c r="K18" i="16"/>
  <c r="I19" i="16"/>
  <c r="K19" i="16"/>
  <c r="I20" i="16"/>
  <c r="K20" i="16"/>
  <c r="I21" i="16"/>
  <c r="K21" i="16"/>
  <c r="I22" i="16"/>
  <c r="K22" i="16"/>
  <c r="I23" i="16"/>
  <c r="K23" i="16"/>
  <c r="I24" i="16"/>
  <c r="K24" i="16"/>
  <c r="I25" i="16"/>
  <c r="K25" i="16"/>
  <c r="I26" i="16"/>
  <c r="K26" i="16"/>
  <c r="I27" i="16"/>
  <c r="K27" i="16"/>
  <c r="I28" i="16"/>
  <c r="K28" i="16"/>
  <c r="I29" i="16"/>
  <c r="K29" i="16"/>
  <c r="I30" i="16"/>
  <c r="K30" i="16"/>
  <c r="I31" i="16"/>
  <c r="K31" i="16"/>
  <c r="I32" i="16"/>
  <c r="K32" i="16"/>
  <c r="I33" i="16"/>
  <c r="K33" i="16"/>
  <c r="B15" i="16"/>
  <c r="C15" i="16"/>
  <c r="E15" i="16"/>
  <c r="F15" i="16"/>
  <c r="H15" i="16"/>
  <c r="R15" i="16"/>
  <c r="L15" i="16"/>
  <c r="S15" i="16"/>
  <c r="M15" i="16"/>
  <c r="N15" i="16"/>
  <c r="O15" i="16"/>
  <c r="P15" i="16"/>
  <c r="B16" i="16"/>
  <c r="C16" i="16"/>
  <c r="E16" i="16"/>
  <c r="F16" i="16"/>
  <c r="H16" i="16"/>
  <c r="R16" i="16"/>
  <c r="L16" i="16"/>
  <c r="S16" i="16"/>
  <c r="M16" i="16"/>
  <c r="N16" i="16"/>
  <c r="O16" i="16"/>
  <c r="P16" i="16"/>
  <c r="B17" i="16"/>
  <c r="C17" i="16"/>
  <c r="E17" i="16"/>
  <c r="F17" i="16"/>
  <c r="H17" i="16"/>
  <c r="R17" i="16"/>
  <c r="L17" i="16"/>
  <c r="S17" i="16"/>
  <c r="M17" i="16"/>
  <c r="N17" i="16"/>
  <c r="O17" i="16"/>
  <c r="P17" i="16"/>
  <c r="B18" i="16"/>
  <c r="C18" i="16"/>
  <c r="E18" i="16"/>
  <c r="F18" i="16"/>
  <c r="H18" i="16"/>
  <c r="R18" i="16"/>
  <c r="L18" i="16"/>
  <c r="S18" i="16"/>
  <c r="M18" i="16"/>
  <c r="N18" i="16"/>
  <c r="O18" i="16"/>
  <c r="P18" i="16"/>
  <c r="B19" i="16"/>
  <c r="C19" i="16"/>
  <c r="E19" i="16"/>
  <c r="F19" i="16"/>
  <c r="H19" i="16"/>
  <c r="R19" i="16"/>
  <c r="L19" i="16"/>
  <c r="S19" i="16"/>
  <c r="M19" i="16"/>
  <c r="N19" i="16"/>
  <c r="O19" i="16"/>
  <c r="P19" i="16"/>
  <c r="B20" i="16"/>
  <c r="C20" i="16"/>
  <c r="E20" i="16"/>
  <c r="F20" i="16"/>
  <c r="H20" i="16"/>
  <c r="R20" i="16"/>
  <c r="L20" i="16"/>
  <c r="S20" i="16"/>
  <c r="M20" i="16"/>
  <c r="N20" i="16"/>
  <c r="O20" i="16"/>
  <c r="P20" i="16"/>
  <c r="B21" i="16"/>
  <c r="C21" i="16"/>
  <c r="E21" i="16"/>
  <c r="F21" i="16"/>
  <c r="H21" i="16"/>
  <c r="R21" i="16"/>
  <c r="L21" i="16"/>
  <c r="S21" i="16"/>
  <c r="M21" i="16"/>
  <c r="N21" i="16"/>
  <c r="O21" i="16"/>
  <c r="P21" i="16"/>
  <c r="B22" i="16"/>
  <c r="C22" i="16"/>
  <c r="E22" i="16"/>
  <c r="F22" i="16"/>
  <c r="H22" i="16"/>
  <c r="R22" i="16"/>
  <c r="L22" i="16"/>
  <c r="S22" i="16"/>
  <c r="M22" i="16"/>
  <c r="N22" i="16"/>
  <c r="O22" i="16"/>
  <c r="P22" i="16"/>
  <c r="B23" i="16"/>
  <c r="C23" i="16"/>
  <c r="E23" i="16"/>
  <c r="F23" i="16"/>
  <c r="H23" i="16"/>
  <c r="R23" i="16"/>
  <c r="L23" i="16"/>
  <c r="S23" i="16"/>
  <c r="M23" i="16"/>
  <c r="N23" i="16"/>
  <c r="O23" i="16"/>
  <c r="P23" i="16"/>
  <c r="B24" i="16"/>
  <c r="C24" i="16"/>
  <c r="E24" i="16"/>
  <c r="F24" i="16"/>
  <c r="H24" i="16"/>
  <c r="R24" i="16"/>
  <c r="L24" i="16"/>
  <c r="S24" i="16"/>
  <c r="M24" i="16"/>
  <c r="N24" i="16"/>
  <c r="O24" i="16"/>
  <c r="P24" i="16"/>
  <c r="B25" i="16"/>
  <c r="C25" i="16"/>
  <c r="E25" i="16"/>
  <c r="F25" i="16"/>
  <c r="H25" i="16"/>
  <c r="R25" i="16"/>
  <c r="L25" i="16"/>
  <c r="S25" i="16"/>
  <c r="M25" i="16"/>
  <c r="N25" i="16"/>
  <c r="O25" i="16"/>
  <c r="P25" i="16"/>
  <c r="B26" i="16"/>
  <c r="C26" i="16"/>
  <c r="E26" i="16"/>
  <c r="F26" i="16"/>
  <c r="H26" i="16"/>
  <c r="R26" i="16"/>
  <c r="L26" i="16"/>
  <c r="S26" i="16"/>
  <c r="M26" i="16"/>
  <c r="N26" i="16"/>
  <c r="O26" i="16"/>
  <c r="P26" i="16"/>
  <c r="B27" i="16"/>
  <c r="C27" i="16"/>
  <c r="E27" i="16"/>
  <c r="F27" i="16"/>
  <c r="H27" i="16"/>
  <c r="R27" i="16"/>
  <c r="L27" i="16"/>
  <c r="S27" i="16"/>
  <c r="M27" i="16"/>
  <c r="N27" i="16"/>
  <c r="O27" i="16"/>
  <c r="P27" i="16"/>
  <c r="B28" i="16"/>
  <c r="C28" i="16"/>
  <c r="E28" i="16"/>
  <c r="F28" i="16"/>
  <c r="H28" i="16"/>
  <c r="R28" i="16"/>
  <c r="L28" i="16"/>
  <c r="S28" i="16"/>
  <c r="M28" i="16"/>
  <c r="N28" i="16"/>
  <c r="O28" i="16"/>
  <c r="P28" i="16"/>
  <c r="B29" i="16"/>
  <c r="C29" i="16"/>
  <c r="E29" i="16"/>
  <c r="F29" i="16"/>
  <c r="H29" i="16"/>
  <c r="R29" i="16"/>
  <c r="L29" i="16"/>
  <c r="S29" i="16"/>
  <c r="M29" i="16"/>
  <c r="N29" i="16"/>
  <c r="O29" i="16"/>
  <c r="P29" i="16"/>
  <c r="B30" i="16"/>
  <c r="C30" i="16"/>
  <c r="E30" i="16"/>
  <c r="F30" i="16"/>
  <c r="H30" i="16"/>
  <c r="R30" i="16"/>
  <c r="L30" i="16"/>
  <c r="S30" i="16"/>
  <c r="M30" i="16"/>
  <c r="N30" i="16"/>
  <c r="O30" i="16"/>
  <c r="P30" i="16"/>
  <c r="B31" i="16"/>
  <c r="C31" i="16"/>
  <c r="E31" i="16"/>
  <c r="F31" i="16"/>
  <c r="H31" i="16"/>
  <c r="R31" i="16"/>
  <c r="L31" i="16"/>
  <c r="S31" i="16"/>
  <c r="M31" i="16"/>
  <c r="N31" i="16"/>
  <c r="O31" i="16"/>
  <c r="P31" i="16"/>
  <c r="B32" i="16"/>
  <c r="C32" i="16"/>
  <c r="E32" i="16"/>
  <c r="F32" i="16"/>
  <c r="H32" i="16"/>
  <c r="R32" i="16"/>
  <c r="L32" i="16"/>
  <c r="S32" i="16"/>
  <c r="M32" i="16"/>
  <c r="N32" i="16"/>
  <c r="O32" i="16"/>
  <c r="P32" i="16"/>
  <c r="B33" i="16"/>
  <c r="C33" i="16"/>
  <c r="E33" i="16"/>
  <c r="F33" i="16"/>
  <c r="G34" i="16" s="1"/>
  <c r="H33" i="16"/>
  <c r="R33" i="16"/>
  <c r="L33" i="16"/>
  <c r="S33" i="16"/>
  <c r="M33" i="16"/>
  <c r="N33" i="16"/>
  <c r="O33" i="16"/>
  <c r="P33" i="16"/>
  <c r="P14" i="16"/>
  <c r="O14" i="16"/>
  <c r="N14" i="16"/>
  <c r="M14" i="16"/>
  <c r="S14" i="16"/>
  <c r="L14" i="16"/>
  <c r="R14" i="16"/>
  <c r="H14" i="16"/>
  <c r="F14" i="16"/>
  <c r="E14" i="16"/>
  <c r="C14" i="16"/>
  <c r="B14" i="16"/>
  <c r="G11" i="6"/>
  <c r="G12" i="6"/>
  <c r="G13" i="6"/>
  <c r="G14" i="6"/>
  <c r="G16" i="6"/>
  <c r="G17" i="6"/>
  <c r="G18" i="6"/>
  <c r="G19" i="6"/>
  <c r="G21" i="6"/>
  <c r="G22" i="6"/>
  <c r="G23" i="6"/>
  <c r="G24" i="6"/>
  <c r="L24" i="6"/>
  <c r="J24" i="6"/>
  <c r="T24" i="6"/>
  <c r="S24" i="6"/>
  <c r="R24" i="6"/>
  <c r="P24" i="6"/>
  <c r="N24" i="6"/>
  <c r="V24" i="6"/>
  <c r="I24" i="6"/>
  <c r="E24" i="6"/>
  <c r="C24" i="6"/>
  <c r="D24" i="6" s="1"/>
  <c r="B24" i="6"/>
  <c r="L23" i="6"/>
  <c r="J23" i="6"/>
  <c r="T23" i="6"/>
  <c r="S23" i="6"/>
  <c r="R23" i="6"/>
  <c r="P23" i="6"/>
  <c r="N23" i="6"/>
  <c r="V23" i="6"/>
  <c r="I23" i="6"/>
  <c r="E23" i="6"/>
  <c r="C23" i="6"/>
  <c r="D23" i="6" s="1"/>
  <c r="B23" i="6"/>
  <c r="L22" i="6"/>
  <c r="J22" i="6"/>
  <c r="T22" i="6"/>
  <c r="S22" i="6"/>
  <c r="R22" i="6"/>
  <c r="P22" i="6"/>
  <c r="N22" i="6"/>
  <c r="V22" i="6"/>
  <c r="I22" i="6"/>
  <c r="E22" i="6"/>
  <c r="C22" i="6"/>
  <c r="D22" i="6" s="1"/>
  <c r="B22" i="6"/>
  <c r="L21" i="6"/>
  <c r="J21" i="6"/>
  <c r="T21" i="6"/>
  <c r="S21" i="6"/>
  <c r="R21" i="6"/>
  <c r="P21" i="6"/>
  <c r="N21" i="6"/>
  <c r="V21" i="6"/>
  <c r="I21" i="6"/>
  <c r="E21" i="6"/>
  <c r="C21" i="6"/>
  <c r="D21" i="6" s="1"/>
  <c r="B21" i="6"/>
  <c r="L19" i="6"/>
  <c r="J19" i="6"/>
  <c r="T19" i="6"/>
  <c r="S19" i="6"/>
  <c r="R19" i="6"/>
  <c r="P19" i="6"/>
  <c r="N19" i="6"/>
  <c r="V19" i="6"/>
  <c r="I19" i="6"/>
  <c r="E19" i="6"/>
  <c r="C19" i="6"/>
  <c r="D19" i="6" s="1"/>
  <c r="B19" i="6"/>
  <c r="L18" i="6"/>
  <c r="J18" i="6"/>
  <c r="T18" i="6"/>
  <c r="S18" i="6"/>
  <c r="R18" i="6"/>
  <c r="P18" i="6"/>
  <c r="N18" i="6"/>
  <c r="V18" i="6"/>
  <c r="I18" i="6"/>
  <c r="E18" i="6"/>
  <c r="C18" i="6"/>
  <c r="D18" i="6" s="1"/>
  <c r="B18" i="6"/>
  <c r="L17" i="6"/>
  <c r="J17" i="6"/>
  <c r="T17" i="6"/>
  <c r="S17" i="6"/>
  <c r="R17" i="6"/>
  <c r="P17" i="6"/>
  <c r="N17" i="6"/>
  <c r="V17" i="6"/>
  <c r="I17" i="6"/>
  <c r="E17" i="6"/>
  <c r="C17" i="6"/>
  <c r="D17" i="6" s="1"/>
  <c r="B17" i="6"/>
  <c r="L16" i="6"/>
  <c r="J16" i="6"/>
  <c r="T16" i="6"/>
  <c r="S16" i="6"/>
  <c r="R16" i="6"/>
  <c r="P16" i="6"/>
  <c r="N16" i="6"/>
  <c r="V16" i="6"/>
  <c r="I16" i="6"/>
  <c r="E16" i="6"/>
  <c r="C16" i="6"/>
  <c r="D16" i="6" s="1"/>
  <c r="B16" i="6"/>
  <c r="L14" i="6"/>
  <c r="J14" i="6"/>
  <c r="T14" i="6"/>
  <c r="S14" i="6"/>
  <c r="R14" i="6"/>
  <c r="P14" i="6"/>
  <c r="Q14" i="6" s="1"/>
  <c r="N14" i="6"/>
  <c r="O14" i="6" s="1"/>
  <c r="V14" i="6"/>
  <c r="I14" i="6"/>
  <c r="E14" i="6"/>
  <c r="C14" i="6"/>
  <c r="D14" i="6" s="1"/>
  <c r="B14" i="6"/>
  <c r="L13" i="6"/>
  <c r="J13" i="6"/>
  <c r="K13" i="6" s="1"/>
  <c r="T13" i="6"/>
  <c r="S13" i="6"/>
  <c r="R13" i="6"/>
  <c r="P13" i="6"/>
  <c r="N13" i="6"/>
  <c r="V13" i="6"/>
  <c r="I13" i="6"/>
  <c r="E13" i="6"/>
  <c r="F13" i="6" s="1"/>
  <c r="C13" i="6"/>
  <c r="D13" i="6" s="1"/>
  <c r="B13" i="6"/>
  <c r="L12" i="6"/>
  <c r="J12" i="6"/>
  <c r="K12" i="6" s="1"/>
  <c r="T12" i="6"/>
  <c r="S12" i="6"/>
  <c r="R12" i="6"/>
  <c r="P12" i="6"/>
  <c r="Q12" i="6" s="1"/>
  <c r="N12" i="6"/>
  <c r="V12" i="6"/>
  <c r="I12" i="6"/>
  <c r="E12" i="6"/>
  <c r="C12" i="6"/>
  <c r="D12" i="6" s="1"/>
  <c r="B12" i="6"/>
  <c r="B11" i="6"/>
  <c r="L11" i="6"/>
  <c r="J11" i="6"/>
  <c r="T11" i="6"/>
  <c r="S11" i="6"/>
  <c r="R11" i="6"/>
  <c r="P11" i="6"/>
  <c r="N11" i="6"/>
  <c r="V11" i="6"/>
  <c r="I11" i="6"/>
  <c r="E11" i="6"/>
  <c r="C11" i="6"/>
  <c r="D11" i="6" s="1"/>
  <c r="G4" i="1"/>
  <c r="O2" i="1"/>
  <c r="C37" i="35"/>
  <c r="C38" i="35"/>
  <c r="C39" i="35"/>
  <c r="C40" i="35"/>
  <c r="C41" i="35"/>
  <c r="C42" i="35"/>
  <c r="C43" i="35"/>
  <c r="C44" i="35"/>
  <c r="C45" i="35"/>
  <c r="C46" i="35"/>
  <c r="C47" i="35"/>
  <c r="C36" i="35"/>
  <c r="C24" i="35"/>
  <c r="C25" i="35"/>
  <c r="C26" i="35"/>
  <c r="C27" i="35"/>
  <c r="C28" i="35"/>
  <c r="C29" i="35"/>
  <c r="C30" i="35"/>
  <c r="C31" i="35"/>
  <c r="C32" i="35"/>
  <c r="C33" i="35"/>
  <c r="C34" i="35"/>
  <c r="C23" i="35"/>
  <c r="S10" i="35"/>
  <c r="P2" i="35"/>
  <c r="O12" i="6" l="1"/>
  <c r="K14" i="6"/>
  <c r="F14" i="6"/>
  <c r="Q13" i="6"/>
  <c r="N4" i="48"/>
  <c r="F12" i="6"/>
  <c r="O13" i="6"/>
  <c r="G32" i="16"/>
  <c r="G26" i="16"/>
  <c r="G24" i="16"/>
  <c r="G22" i="16"/>
  <c r="G18" i="16"/>
  <c r="G31" i="16"/>
  <c r="G25" i="16"/>
  <c r="G23" i="16"/>
  <c r="G21" i="16"/>
  <c r="G19" i="16"/>
  <c r="G17" i="16"/>
  <c r="G16" i="16"/>
  <c r="G29" i="16"/>
  <c r="G30" i="16"/>
  <c r="F11" i="6"/>
  <c r="Q11" i="6"/>
  <c r="K11" i="6"/>
  <c r="O11" i="6"/>
  <c r="H14" i="6"/>
  <c r="H13" i="6"/>
  <c r="H12" i="6"/>
  <c r="H11" i="6"/>
  <c r="S5" i="6"/>
  <c r="G20" i="16"/>
  <c r="G28" i="16"/>
  <c r="G27" i="16"/>
  <c r="M10" i="48"/>
  <c r="N10" i="48" s="1"/>
  <c r="O10" i="48"/>
  <c r="H10" i="48"/>
  <c r="I10" i="48" s="1"/>
  <c r="G10" i="48"/>
  <c r="K10" i="48"/>
  <c r="L10" i="48" s="1"/>
  <c r="Q10" i="48"/>
  <c r="J10" i="48"/>
  <c r="P10" i="48"/>
  <c r="R10" i="48"/>
  <c r="H16" i="48"/>
  <c r="I16" i="48" s="1"/>
  <c r="G16" i="48"/>
  <c r="K16" i="48"/>
  <c r="L16" i="48" s="1"/>
  <c r="R16" i="48"/>
  <c r="J16" i="48"/>
  <c r="P16" i="48"/>
  <c r="M16" i="48"/>
  <c r="N16" i="48" s="1"/>
  <c r="O16" i="48"/>
  <c r="Q16" i="48"/>
  <c r="G15" i="48"/>
  <c r="K15" i="48"/>
  <c r="L15" i="48" s="1"/>
  <c r="Q15" i="48"/>
  <c r="R15" i="48"/>
  <c r="J15" i="48"/>
  <c r="M15" i="48"/>
  <c r="N15" i="48" s="1"/>
  <c r="O15" i="48"/>
  <c r="H15" i="48"/>
  <c r="I15" i="48" s="1"/>
  <c r="P15" i="48"/>
  <c r="J14" i="48"/>
  <c r="P14" i="48"/>
  <c r="M14" i="48"/>
  <c r="N14" i="48" s="1"/>
  <c r="H14" i="48"/>
  <c r="I14" i="48" s="1"/>
  <c r="G14" i="48"/>
  <c r="K14" i="48"/>
  <c r="L14" i="48" s="1"/>
  <c r="Q14" i="48"/>
  <c r="R14" i="48"/>
  <c r="O14" i="48"/>
  <c r="M13" i="48"/>
  <c r="N13" i="48" s="1"/>
  <c r="O13" i="48"/>
  <c r="H13" i="48"/>
  <c r="I13" i="48" s="1"/>
  <c r="G13" i="48"/>
  <c r="K13" i="48"/>
  <c r="L13" i="48" s="1"/>
  <c r="Q13" i="48"/>
  <c r="R13" i="48"/>
  <c r="J13" i="48"/>
  <c r="P13" i="48"/>
  <c r="H12" i="48"/>
  <c r="I12" i="48" s="1"/>
  <c r="G12" i="48"/>
  <c r="K12" i="48"/>
  <c r="L12" i="48" s="1"/>
  <c r="J12" i="48"/>
  <c r="P12" i="48"/>
  <c r="M12" i="48"/>
  <c r="N12" i="48" s="1"/>
  <c r="O12" i="48"/>
  <c r="Q12" i="48"/>
  <c r="R12" i="48"/>
  <c r="G11" i="48"/>
  <c r="K11" i="48"/>
  <c r="L11" i="48" s="1"/>
  <c r="Q11" i="48"/>
  <c r="R11" i="48"/>
  <c r="J11" i="48"/>
  <c r="P11" i="48"/>
  <c r="M11" i="48"/>
  <c r="N11" i="48" s="1"/>
  <c r="O11" i="48"/>
  <c r="H11" i="48"/>
  <c r="I11" i="48" s="1"/>
  <c r="G33" i="16"/>
  <c r="G15" i="16"/>
  <c r="U19" i="44"/>
  <c r="O10" i="44"/>
  <c r="R37" i="48"/>
  <c r="R4" i="46"/>
  <c r="R25" i="48"/>
  <c r="R47" i="48"/>
  <c r="R51" i="48"/>
  <c r="R67" i="48"/>
  <c r="R71" i="48"/>
  <c r="R79" i="48"/>
  <c r="R34" i="48"/>
  <c r="R55" i="48"/>
  <c r="R59" i="48"/>
  <c r="R63" i="48"/>
  <c r="R75" i="48"/>
  <c r="R83" i="48"/>
  <c r="R87" i="48"/>
  <c r="R95" i="48"/>
  <c r="R123" i="48"/>
  <c r="P13" i="45"/>
  <c r="R50" i="48"/>
  <c r="R58" i="48"/>
  <c r="R66" i="48"/>
  <c r="R70" i="48"/>
  <c r="R74" i="48"/>
  <c r="R78" i="48"/>
  <c r="R82" i="48"/>
  <c r="R86" i="48"/>
  <c r="R102" i="48"/>
  <c r="R130" i="48"/>
  <c r="R134" i="48"/>
  <c r="R138" i="48"/>
  <c r="R142" i="48"/>
  <c r="R178" i="48"/>
  <c r="R24" i="48"/>
  <c r="R46" i="48"/>
  <c r="R54" i="48"/>
  <c r="R62" i="48"/>
  <c r="R35" i="48"/>
  <c r="R48" i="48"/>
  <c r="R52" i="48"/>
  <c r="R56" i="48"/>
  <c r="R60" i="48"/>
  <c r="R64" i="48"/>
  <c r="R68" i="48"/>
  <c r="R72" i="48"/>
  <c r="R76" i="48"/>
  <c r="R80" i="48"/>
  <c r="R84" i="48"/>
  <c r="R88" i="48"/>
  <c r="R116" i="48"/>
  <c r="R132" i="48"/>
  <c r="R136" i="48"/>
  <c r="R140" i="48"/>
  <c r="R131" i="48"/>
  <c r="R135" i="48"/>
  <c r="R139" i="48"/>
  <c r="R143" i="48"/>
  <c r="R151" i="48"/>
  <c r="R23" i="48"/>
  <c r="R36" i="48"/>
  <c r="R49" i="48"/>
  <c r="R53" i="48"/>
  <c r="R57" i="48"/>
  <c r="R61" i="48"/>
  <c r="R65" i="48"/>
  <c r="R69" i="48"/>
  <c r="R73" i="48"/>
  <c r="R77" i="48"/>
  <c r="R81" i="48"/>
  <c r="R85" i="48"/>
  <c r="R109" i="48"/>
  <c r="R133" i="48"/>
  <c r="R137" i="48"/>
  <c r="R141" i="48"/>
  <c r="R177" i="48"/>
  <c r="K43" i="49"/>
  <c r="K39" i="49"/>
  <c r="K35" i="49"/>
  <c r="K27" i="49"/>
  <c r="K23" i="49"/>
  <c r="K15" i="49"/>
  <c r="L13" i="49"/>
  <c r="L19" i="49"/>
  <c r="L40" i="49"/>
  <c r="L20" i="49"/>
  <c r="L16" i="49"/>
  <c r="L12" i="49"/>
  <c r="K20" i="49"/>
  <c r="K12" i="49"/>
  <c r="L43" i="49"/>
  <c r="L45" i="49"/>
  <c r="L44" i="49"/>
  <c r="L35" i="49"/>
  <c r="L27" i="49"/>
  <c r="L15" i="49"/>
  <c r="K44" i="49"/>
  <c r="K42" i="49"/>
  <c r="K26" i="49"/>
  <c r="L31" i="49"/>
  <c r="L23" i="49"/>
  <c r="K18" i="49"/>
  <c r="L39" i="49"/>
  <c r="L32" i="49"/>
  <c r="L28" i="49"/>
  <c r="L33" i="49"/>
  <c r="L21" i="49"/>
  <c r="L41" i="49"/>
  <c r="L29" i="49"/>
  <c r="K28" i="49"/>
  <c r="L17" i="49"/>
  <c r="L37" i="49"/>
  <c r="K36" i="49"/>
  <c r="L36" i="49"/>
  <c r="K34" i="49"/>
  <c r="K31" i="49"/>
  <c r="L25" i="49"/>
  <c r="L24" i="49"/>
  <c r="K19" i="49"/>
  <c r="K13" i="49"/>
  <c r="K40" i="49"/>
  <c r="K38" i="49"/>
  <c r="K32" i="49"/>
  <c r="K30" i="49"/>
  <c r="K24" i="49"/>
  <c r="K22" i="49"/>
  <c r="K16" i="49"/>
  <c r="K14" i="49"/>
  <c r="L42" i="49"/>
  <c r="L38" i="49"/>
  <c r="L34" i="49"/>
  <c r="L30" i="49"/>
  <c r="L26" i="49"/>
  <c r="L22" i="49"/>
  <c r="L18" i="49"/>
  <c r="L14" i="49"/>
  <c r="K45" i="49"/>
  <c r="K41" i="49"/>
  <c r="K37" i="49"/>
  <c r="K33" i="49"/>
  <c r="K29" i="49"/>
  <c r="K25" i="49"/>
  <c r="K21" i="49"/>
  <c r="K17" i="49"/>
  <c r="R22" i="48"/>
  <c r="P16" i="45"/>
  <c r="P15" i="45"/>
  <c r="P19" i="45"/>
  <c r="P20" i="45"/>
  <c r="P24" i="45"/>
  <c r="P29" i="45"/>
  <c r="P14" i="45"/>
  <c r="P21" i="45"/>
  <c r="P26" i="45"/>
  <c r="P30" i="45"/>
  <c r="P17" i="45"/>
  <c r="P22" i="45"/>
  <c r="P23" i="45"/>
  <c r="P27" i="45"/>
  <c r="P28" i="45"/>
  <c r="P31" i="45"/>
  <c r="Q29" i="16"/>
  <c r="Q24" i="16"/>
  <c r="Q16" i="16"/>
  <c r="Q15" i="16"/>
  <c r="Q31" i="16"/>
  <c r="Q25" i="16"/>
  <c r="Q32" i="16"/>
  <c r="Q28" i="16"/>
  <c r="Q26" i="16"/>
  <c r="Q23" i="16"/>
  <c r="Q21" i="16"/>
  <c r="Q17" i="16"/>
  <c r="Q33" i="16"/>
  <c r="Q20" i="16"/>
  <c r="Q18" i="16"/>
  <c r="Q30" i="16"/>
  <c r="Q27" i="16"/>
  <c r="Q22" i="16"/>
  <c r="Q19" i="16"/>
  <c r="U16" i="6"/>
  <c r="U21" i="6"/>
  <c r="U13" i="6"/>
  <c r="U18" i="6"/>
  <c r="U23" i="6"/>
  <c r="U14" i="6"/>
  <c r="U19" i="6"/>
  <c r="U24" i="6"/>
  <c r="U12" i="6"/>
  <c r="U17" i="6"/>
  <c r="U22" i="6"/>
  <c r="B21" i="35" l="1"/>
  <c r="D21" i="35"/>
  <c r="G21" i="35"/>
  <c r="K21" i="68" l="1"/>
  <c r="K73" i="68"/>
  <c r="K112" i="68"/>
  <c r="K34" i="68"/>
  <c r="K205" i="68"/>
  <c r="K179" i="68"/>
  <c r="K88" i="68"/>
  <c r="K231" i="68"/>
  <c r="K75" i="68"/>
  <c r="K114" i="68"/>
  <c r="K140" i="68"/>
  <c r="K166" i="68"/>
  <c r="K192" i="68"/>
  <c r="K218" i="68"/>
  <c r="U21" i="35"/>
  <c r="K21" i="35"/>
  <c r="J21" i="35"/>
  <c r="O21" i="35"/>
  <c r="E21" i="35"/>
  <c r="T21" i="35" s="1"/>
  <c r="I21" i="35"/>
  <c r="R21" i="35"/>
  <c r="M21" i="35"/>
  <c r="Q21" i="35"/>
  <c r="O8" i="2" l="1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7" i="2"/>
  <c r="L8" i="2"/>
  <c r="N8" i="2"/>
  <c r="L9" i="2"/>
  <c r="N9" i="2"/>
  <c r="L10" i="2"/>
  <c r="N10" i="2"/>
  <c r="L11" i="2"/>
  <c r="N11" i="2"/>
  <c r="L12" i="2"/>
  <c r="N12" i="2"/>
  <c r="L13" i="2"/>
  <c r="N13" i="2"/>
  <c r="L14" i="2"/>
  <c r="N14" i="2"/>
  <c r="L15" i="2"/>
  <c r="N15" i="2"/>
  <c r="L16" i="2"/>
  <c r="N16" i="2"/>
  <c r="L17" i="2"/>
  <c r="N17" i="2"/>
  <c r="L18" i="2"/>
  <c r="N18" i="2"/>
  <c r="L19" i="2"/>
  <c r="N19" i="2"/>
  <c r="L20" i="2"/>
  <c r="N20" i="2"/>
  <c r="L21" i="2"/>
  <c r="N21" i="2"/>
  <c r="L22" i="2"/>
  <c r="N22" i="2"/>
  <c r="L23" i="2"/>
  <c r="N23" i="2"/>
  <c r="L24" i="2"/>
  <c r="N24" i="2"/>
  <c r="L25" i="2"/>
  <c r="N25" i="2"/>
  <c r="L26" i="2"/>
  <c r="M27" i="2" s="1"/>
  <c r="N26" i="2"/>
  <c r="N7" i="2"/>
  <c r="L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I27" i="2" s="1"/>
  <c r="H7" i="2"/>
  <c r="M10" i="1"/>
  <c r="F10" i="1"/>
  <c r="K47" i="35"/>
  <c r="J47" i="35"/>
  <c r="S47" i="35"/>
  <c r="R47" i="35"/>
  <c r="Q47" i="35"/>
  <c r="O47" i="35"/>
  <c r="M47" i="35"/>
  <c r="I47" i="35"/>
  <c r="G47" i="35"/>
  <c r="U47" i="35" s="1"/>
  <c r="E47" i="35"/>
  <c r="D47" i="35"/>
  <c r="B47" i="35"/>
  <c r="K46" i="35"/>
  <c r="J46" i="35"/>
  <c r="S46" i="35"/>
  <c r="R46" i="35"/>
  <c r="Q46" i="35"/>
  <c r="O46" i="35"/>
  <c r="M46" i="35"/>
  <c r="I46" i="35"/>
  <c r="G46" i="35"/>
  <c r="U46" i="35" s="1"/>
  <c r="E46" i="35"/>
  <c r="D46" i="35"/>
  <c r="B46" i="35"/>
  <c r="K45" i="35"/>
  <c r="J45" i="35"/>
  <c r="S45" i="35"/>
  <c r="R45" i="35"/>
  <c r="Q45" i="35"/>
  <c r="O45" i="35"/>
  <c r="M45" i="35"/>
  <c r="I45" i="35"/>
  <c r="G45" i="35"/>
  <c r="E45" i="35"/>
  <c r="D45" i="35"/>
  <c r="B45" i="35"/>
  <c r="K44" i="35"/>
  <c r="J44" i="35"/>
  <c r="S44" i="35"/>
  <c r="R44" i="35"/>
  <c r="Q44" i="35"/>
  <c r="O44" i="35"/>
  <c r="M44" i="35"/>
  <c r="I44" i="35"/>
  <c r="G44" i="35"/>
  <c r="E44" i="35"/>
  <c r="D44" i="35"/>
  <c r="B44" i="35"/>
  <c r="K43" i="35"/>
  <c r="J43" i="35"/>
  <c r="S43" i="35"/>
  <c r="R43" i="35"/>
  <c r="Q43" i="35"/>
  <c r="O43" i="35"/>
  <c r="M43" i="35"/>
  <c r="I43" i="35"/>
  <c r="G43" i="35"/>
  <c r="E43" i="35"/>
  <c r="D43" i="35"/>
  <c r="B43" i="35"/>
  <c r="K42" i="35"/>
  <c r="J42" i="35"/>
  <c r="S42" i="35"/>
  <c r="R42" i="35"/>
  <c r="Q42" i="35"/>
  <c r="O42" i="35"/>
  <c r="M42" i="35"/>
  <c r="I42" i="35"/>
  <c r="G42" i="35"/>
  <c r="E42" i="35"/>
  <c r="D42" i="35"/>
  <c r="B42" i="35"/>
  <c r="K41" i="35"/>
  <c r="J41" i="35"/>
  <c r="S41" i="35"/>
  <c r="R41" i="35"/>
  <c r="Q41" i="35"/>
  <c r="O41" i="35"/>
  <c r="M41" i="35"/>
  <c r="I41" i="35"/>
  <c r="G41" i="35"/>
  <c r="E41" i="35"/>
  <c r="D41" i="35"/>
  <c r="B41" i="35"/>
  <c r="K40" i="35"/>
  <c r="J40" i="35"/>
  <c r="S40" i="35"/>
  <c r="R40" i="35"/>
  <c r="Q40" i="35"/>
  <c r="O40" i="35"/>
  <c r="M40" i="35"/>
  <c r="I40" i="35"/>
  <c r="G40" i="35"/>
  <c r="E40" i="35"/>
  <c r="D40" i="35"/>
  <c r="B40" i="35"/>
  <c r="K39" i="35"/>
  <c r="J39" i="35"/>
  <c r="S39" i="35"/>
  <c r="R39" i="35"/>
  <c r="Q39" i="35"/>
  <c r="O39" i="35"/>
  <c r="M39" i="35"/>
  <c r="I39" i="35"/>
  <c r="G39" i="35"/>
  <c r="E39" i="35"/>
  <c r="D39" i="35"/>
  <c r="B39" i="35"/>
  <c r="K38" i="35"/>
  <c r="J38" i="35"/>
  <c r="S38" i="35"/>
  <c r="R38" i="35"/>
  <c r="Q38" i="35"/>
  <c r="O38" i="35"/>
  <c r="M38" i="35"/>
  <c r="I38" i="35"/>
  <c r="G38" i="35"/>
  <c r="E38" i="35"/>
  <c r="D38" i="35"/>
  <c r="B38" i="35"/>
  <c r="K37" i="35"/>
  <c r="J37" i="35"/>
  <c r="S37" i="35"/>
  <c r="R37" i="35"/>
  <c r="Q37" i="35"/>
  <c r="O37" i="35"/>
  <c r="M37" i="35"/>
  <c r="I37" i="35"/>
  <c r="G37" i="35"/>
  <c r="E37" i="35"/>
  <c r="D37" i="35"/>
  <c r="B37" i="35"/>
  <c r="K36" i="35"/>
  <c r="J36" i="35"/>
  <c r="S36" i="35"/>
  <c r="R36" i="35"/>
  <c r="Q36" i="35"/>
  <c r="O36" i="35"/>
  <c r="M36" i="35"/>
  <c r="I36" i="35"/>
  <c r="G36" i="35"/>
  <c r="E36" i="35"/>
  <c r="D36" i="35"/>
  <c r="B36" i="35"/>
  <c r="K34" i="35"/>
  <c r="J34" i="35"/>
  <c r="S34" i="35"/>
  <c r="R34" i="35"/>
  <c r="Q34" i="35"/>
  <c r="O34" i="35"/>
  <c r="P21" i="35" s="1"/>
  <c r="M34" i="35"/>
  <c r="N21" i="35" s="1"/>
  <c r="I34" i="35"/>
  <c r="G34" i="35"/>
  <c r="E34" i="35"/>
  <c r="F21" i="35" s="1"/>
  <c r="D34" i="35"/>
  <c r="B34" i="35"/>
  <c r="K33" i="35"/>
  <c r="J33" i="35"/>
  <c r="S33" i="35"/>
  <c r="R33" i="35"/>
  <c r="Q33" i="35"/>
  <c r="O33" i="35"/>
  <c r="M33" i="35"/>
  <c r="I33" i="35"/>
  <c r="G33" i="35"/>
  <c r="E33" i="35"/>
  <c r="D33" i="35"/>
  <c r="B33" i="35"/>
  <c r="K32" i="35"/>
  <c r="J32" i="35"/>
  <c r="S32" i="35"/>
  <c r="R32" i="35"/>
  <c r="Q32" i="35"/>
  <c r="O32" i="35"/>
  <c r="M32" i="35"/>
  <c r="I32" i="35"/>
  <c r="G32" i="35"/>
  <c r="E32" i="35"/>
  <c r="D32" i="35"/>
  <c r="B32" i="35"/>
  <c r="K31" i="35"/>
  <c r="J31" i="35"/>
  <c r="S31" i="35"/>
  <c r="R31" i="35"/>
  <c r="Q31" i="35"/>
  <c r="O31" i="35"/>
  <c r="M31" i="35"/>
  <c r="I31" i="35"/>
  <c r="G31" i="35"/>
  <c r="E31" i="35"/>
  <c r="D31" i="35"/>
  <c r="B31" i="35"/>
  <c r="K30" i="35"/>
  <c r="J30" i="35"/>
  <c r="S30" i="35"/>
  <c r="R30" i="35"/>
  <c r="Q30" i="35"/>
  <c r="O30" i="35"/>
  <c r="M30" i="35"/>
  <c r="I30" i="35"/>
  <c r="G30" i="35"/>
  <c r="E30" i="35"/>
  <c r="D30" i="35"/>
  <c r="B30" i="35"/>
  <c r="K29" i="35"/>
  <c r="J29" i="35"/>
  <c r="S29" i="35"/>
  <c r="R29" i="35"/>
  <c r="Q29" i="35"/>
  <c r="O29" i="35"/>
  <c r="M29" i="35"/>
  <c r="I29" i="35"/>
  <c r="G29" i="35"/>
  <c r="E29" i="35"/>
  <c r="D29" i="35"/>
  <c r="B29" i="35"/>
  <c r="K28" i="35"/>
  <c r="J28" i="35"/>
  <c r="S28" i="35"/>
  <c r="R28" i="35"/>
  <c r="Q28" i="35"/>
  <c r="O28" i="35"/>
  <c r="M28" i="35"/>
  <c r="I28" i="35"/>
  <c r="G28" i="35"/>
  <c r="E28" i="35"/>
  <c r="D28" i="35"/>
  <c r="B28" i="35"/>
  <c r="K27" i="35"/>
  <c r="J27" i="35"/>
  <c r="S27" i="35"/>
  <c r="R27" i="35"/>
  <c r="Q27" i="35"/>
  <c r="O27" i="35"/>
  <c r="M27" i="35"/>
  <c r="I27" i="35"/>
  <c r="G27" i="35"/>
  <c r="E27" i="35"/>
  <c r="D27" i="35"/>
  <c r="B27" i="35"/>
  <c r="K26" i="35"/>
  <c r="J26" i="35"/>
  <c r="S26" i="35"/>
  <c r="R26" i="35"/>
  <c r="Q26" i="35"/>
  <c r="O26" i="35"/>
  <c r="M26" i="35"/>
  <c r="I26" i="35"/>
  <c r="G26" i="35"/>
  <c r="E26" i="35"/>
  <c r="D26" i="35"/>
  <c r="B26" i="35"/>
  <c r="K25" i="35"/>
  <c r="J25" i="35"/>
  <c r="S25" i="35"/>
  <c r="R25" i="35"/>
  <c r="Q25" i="35"/>
  <c r="O25" i="35"/>
  <c r="M25" i="35"/>
  <c r="I25" i="35"/>
  <c r="G25" i="35"/>
  <c r="E25" i="35"/>
  <c r="D25" i="35"/>
  <c r="B25" i="35"/>
  <c r="K24" i="35"/>
  <c r="J24" i="35"/>
  <c r="S24" i="35"/>
  <c r="R24" i="35"/>
  <c r="Q24" i="35"/>
  <c r="O24" i="35"/>
  <c r="M24" i="35"/>
  <c r="I24" i="35"/>
  <c r="G24" i="35"/>
  <c r="E24" i="35"/>
  <c r="D24" i="35"/>
  <c r="B24" i="35"/>
  <c r="K23" i="35"/>
  <c r="J23" i="35"/>
  <c r="S23" i="35"/>
  <c r="R23" i="35"/>
  <c r="Q23" i="35"/>
  <c r="O23" i="35"/>
  <c r="M23" i="35"/>
  <c r="I23" i="35"/>
  <c r="G23" i="35"/>
  <c r="E23" i="35"/>
  <c r="F10" i="35" s="1"/>
  <c r="D23" i="35"/>
  <c r="B23" i="35"/>
  <c r="G20" i="35"/>
  <c r="K20" i="68" s="1"/>
  <c r="D20" i="35"/>
  <c r="B20" i="35"/>
  <c r="G19" i="35"/>
  <c r="K202" i="68" s="1"/>
  <c r="D19" i="35"/>
  <c r="B19" i="35"/>
  <c r="G18" i="35"/>
  <c r="K18" i="68" s="1"/>
  <c r="D18" i="35"/>
  <c r="B18" i="35"/>
  <c r="G17" i="35"/>
  <c r="K200" i="68" s="1"/>
  <c r="D17" i="35"/>
  <c r="B17" i="35"/>
  <c r="G16" i="35"/>
  <c r="D16" i="35"/>
  <c r="B16" i="35"/>
  <c r="G15" i="35"/>
  <c r="D15" i="35"/>
  <c r="B15" i="35"/>
  <c r="G14" i="35"/>
  <c r="D14" i="35"/>
  <c r="B14" i="35"/>
  <c r="G13" i="35"/>
  <c r="D13" i="35"/>
  <c r="B13" i="35"/>
  <c r="G12" i="35"/>
  <c r="D12" i="35"/>
  <c r="B12" i="35"/>
  <c r="G11" i="35"/>
  <c r="D11" i="35"/>
  <c r="B11" i="35"/>
  <c r="K33" i="68" l="1"/>
  <c r="K111" i="68"/>
  <c r="K71" i="68"/>
  <c r="K85" i="68"/>
  <c r="K110" i="68"/>
  <c r="K19" i="68"/>
  <c r="K32" i="68"/>
  <c r="K70" i="68"/>
  <c r="K109" i="68"/>
  <c r="K31" i="68"/>
  <c r="K11" i="68"/>
  <c r="K102" i="68"/>
  <c r="K63" i="68"/>
  <c r="K24" i="68"/>
  <c r="K82" i="68"/>
  <c r="K29" i="68"/>
  <c r="K16" i="68"/>
  <c r="K68" i="68"/>
  <c r="K107" i="68"/>
  <c r="K117" i="68"/>
  <c r="K105" i="68"/>
  <c r="K66" i="68"/>
  <c r="K27" i="68"/>
  <c r="K14" i="68"/>
  <c r="K30" i="68"/>
  <c r="K69" i="68"/>
  <c r="K17" i="68"/>
  <c r="K108" i="68"/>
  <c r="K13" i="68"/>
  <c r="K104" i="68"/>
  <c r="K26" i="68"/>
  <c r="K65" i="68"/>
  <c r="K106" i="68"/>
  <c r="K67" i="68"/>
  <c r="K15" i="68"/>
  <c r="K28" i="68"/>
  <c r="K41" i="68"/>
  <c r="K38" i="68"/>
  <c r="K25" i="68"/>
  <c r="K64" i="68"/>
  <c r="K12" i="68"/>
  <c r="K103" i="68"/>
  <c r="K119" i="68"/>
  <c r="K168" i="68"/>
  <c r="K195" i="68"/>
  <c r="K79" i="68"/>
  <c r="K203" i="68"/>
  <c r="K222" i="68"/>
  <c r="K196" i="68"/>
  <c r="K157" i="68"/>
  <c r="K209" i="68"/>
  <c r="K183" i="68"/>
  <c r="K131" i="68"/>
  <c r="K92" i="68"/>
  <c r="K144" i="68"/>
  <c r="K186" i="68"/>
  <c r="K160" i="68"/>
  <c r="K134" i="68"/>
  <c r="K95" i="68"/>
  <c r="K147" i="68"/>
  <c r="K225" i="68"/>
  <c r="K212" i="68"/>
  <c r="K181" i="68"/>
  <c r="K142" i="68"/>
  <c r="K194" i="68"/>
  <c r="K220" i="68"/>
  <c r="K207" i="68"/>
  <c r="K155" i="68"/>
  <c r="K129" i="68"/>
  <c r="K90" i="68"/>
  <c r="K77" i="68"/>
  <c r="K215" i="68"/>
  <c r="K228" i="68"/>
  <c r="K189" i="68"/>
  <c r="K163" i="68"/>
  <c r="K150" i="68"/>
  <c r="K98" i="68"/>
  <c r="K137" i="68"/>
  <c r="K210" i="68"/>
  <c r="K158" i="68"/>
  <c r="K223" i="68"/>
  <c r="K80" i="68"/>
  <c r="K132" i="68"/>
  <c r="K197" i="68"/>
  <c r="K184" i="68"/>
  <c r="K93" i="68"/>
  <c r="K145" i="68"/>
  <c r="K161" i="68"/>
  <c r="K226" i="68"/>
  <c r="K213" i="68"/>
  <c r="K83" i="68"/>
  <c r="K187" i="68"/>
  <c r="K135" i="68"/>
  <c r="K96" i="68"/>
  <c r="K148" i="68"/>
  <c r="K86" i="68"/>
  <c r="K216" i="68"/>
  <c r="K99" i="68"/>
  <c r="K164" i="68"/>
  <c r="K190" i="68"/>
  <c r="K138" i="68"/>
  <c r="K229" i="68"/>
  <c r="K182" i="68"/>
  <c r="K156" i="68"/>
  <c r="K130" i="68"/>
  <c r="K91" i="68"/>
  <c r="K169" i="68"/>
  <c r="K143" i="68"/>
  <c r="K221" i="68"/>
  <c r="K208" i="68"/>
  <c r="K78" i="68"/>
  <c r="K224" i="68"/>
  <c r="K133" i="68"/>
  <c r="K211" i="68"/>
  <c r="K146" i="68"/>
  <c r="K159" i="68"/>
  <c r="K94" i="68"/>
  <c r="K185" i="68"/>
  <c r="K162" i="68"/>
  <c r="K227" i="68"/>
  <c r="K136" i="68"/>
  <c r="K201" i="68"/>
  <c r="K188" i="68"/>
  <c r="K97" i="68"/>
  <c r="K149" i="68"/>
  <c r="K214" i="68"/>
  <c r="U43" i="35"/>
  <c r="U45" i="35"/>
  <c r="U44" i="35"/>
  <c r="U33" i="35"/>
  <c r="U32" i="35"/>
  <c r="U42" i="35"/>
  <c r="U31" i="35"/>
  <c r="U27" i="35"/>
  <c r="U25" i="35"/>
  <c r="U36" i="35"/>
  <c r="U40" i="35"/>
  <c r="K127" i="68"/>
  <c r="K153" i="68"/>
  <c r="U23" i="35"/>
  <c r="U29" i="35"/>
  <c r="U38" i="35"/>
  <c r="U37" i="35"/>
  <c r="U24" i="35"/>
  <c r="U26" i="35"/>
  <c r="U30" i="35"/>
  <c r="U28" i="35"/>
  <c r="U39" i="35"/>
  <c r="U41" i="35"/>
  <c r="U34" i="35"/>
  <c r="H21" i="35"/>
  <c r="U16" i="35"/>
  <c r="J16" i="35"/>
  <c r="O16" i="35"/>
  <c r="P16" i="35" s="1"/>
  <c r="E16" i="35"/>
  <c r="F16" i="35" s="1"/>
  <c r="I16" i="35"/>
  <c r="R16" i="35"/>
  <c r="H16" i="35"/>
  <c r="M16" i="35"/>
  <c r="N16" i="35" s="1"/>
  <c r="Q16" i="35"/>
  <c r="K16" i="35"/>
  <c r="U20" i="35"/>
  <c r="J20" i="35"/>
  <c r="O20" i="35"/>
  <c r="P20" i="35" s="1"/>
  <c r="E20" i="35"/>
  <c r="T20" i="35" s="1"/>
  <c r="I20" i="35"/>
  <c r="R20" i="35"/>
  <c r="H20" i="35"/>
  <c r="M20" i="35"/>
  <c r="N20" i="35" s="1"/>
  <c r="Q20" i="35"/>
  <c r="K20" i="35"/>
  <c r="U13" i="35"/>
  <c r="K13" i="35"/>
  <c r="J13" i="35"/>
  <c r="O13" i="35"/>
  <c r="P13" i="35" s="1"/>
  <c r="E13" i="35"/>
  <c r="F13" i="35" s="1"/>
  <c r="I13" i="35"/>
  <c r="R13" i="35"/>
  <c r="H13" i="35"/>
  <c r="M13" i="35"/>
  <c r="N13" i="35" s="1"/>
  <c r="Q13" i="35"/>
  <c r="U17" i="35"/>
  <c r="K17" i="35"/>
  <c r="J17" i="35"/>
  <c r="O17" i="35"/>
  <c r="P17" i="35" s="1"/>
  <c r="E17" i="35"/>
  <c r="F17" i="35" s="1"/>
  <c r="I17" i="35"/>
  <c r="R17" i="35"/>
  <c r="H17" i="35"/>
  <c r="M17" i="35"/>
  <c r="N17" i="35" s="1"/>
  <c r="Q17" i="35"/>
  <c r="U12" i="35"/>
  <c r="J12" i="35"/>
  <c r="O12" i="35"/>
  <c r="P12" i="35" s="1"/>
  <c r="E12" i="35"/>
  <c r="F12" i="35" s="1"/>
  <c r="I12" i="35"/>
  <c r="R12" i="35"/>
  <c r="H12" i="35"/>
  <c r="M12" i="35"/>
  <c r="N12" i="35" s="1"/>
  <c r="Q12" i="35"/>
  <c r="K12" i="35"/>
  <c r="U11" i="35"/>
  <c r="E11" i="35"/>
  <c r="F11" i="35" s="1"/>
  <c r="I11" i="35"/>
  <c r="R11" i="35"/>
  <c r="H11" i="35"/>
  <c r="M11" i="35"/>
  <c r="N11" i="35" s="1"/>
  <c r="Q11" i="35"/>
  <c r="K11" i="35"/>
  <c r="J11" i="35"/>
  <c r="O11" i="35"/>
  <c r="P11" i="35" s="1"/>
  <c r="U15" i="35"/>
  <c r="E15" i="35"/>
  <c r="F15" i="35" s="1"/>
  <c r="I15" i="35"/>
  <c r="R15" i="35"/>
  <c r="H15" i="35"/>
  <c r="M15" i="35"/>
  <c r="N15" i="35" s="1"/>
  <c r="Q15" i="35"/>
  <c r="K15" i="35"/>
  <c r="J15" i="35"/>
  <c r="O15" i="35"/>
  <c r="P15" i="35" s="1"/>
  <c r="U19" i="35"/>
  <c r="E19" i="35"/>
  <c r="F19" i="35" s="1"/>
  <c r="I19" i="35"/>
  <c r="R19" i="35"/>
  <c r="H19" i="35"/>
  <c r="M19" i="35"/>
  <c r="N19" i="35" s="1"/>
  <c r="Q19" i="35"/>
  <c r="K19" i="35"/>
  <c r="J19" i="35"/>
  <c r="O19" i="35"/>
  <c r="P19" i="35" s="1"/>
  <c r="U14" i="35"/>
  <c r="H14" i="35"/>
  <c r="M14" i="35"/>
  <c r="N14" i="35" s="1"/>
  <c r="Q14" i="35"/>
  <c r="K14" i="35"/>
  <c r="J14" i="35"/>
  <c r="O14" i="35"/>
  <c r="P14" i="35" s="1"/>
  <c r="E14" i="35"/>
  <c r="T14" i="35" s="1"/>
  <c r="I14" i="35"/>
  <c r="R14" i="35"/>
  <c r="U18" i="35"/>
  <c r="H18" i="35"/>
  <c r="M18" i="35"/>
  <c r="N18" i="35" s="1"/>
  <c r="Q18" i="35"/>
  <c r="K18" i="35"/>
  <c r="J18" i="35"/>
  <c r="O18" i="35"/>
  <c r="P18" i="35" s="1"/>
  <c r="E18" i="35"/>
  <c r="F18" i="35" s="1"/>
  <c r="I18" i="35"/>
  <c r="R18" i="35"/>
  <c r="T47" i="35"/>
  <c r="T33" i="35"/>
  <c r="T46" i="35"/>
  <c r="T32" i="35"/>
  <c r="T45" i="35"/>
  <c r="T31" i="35"/>
  <c r="T44" i="35"/>
  <c r="T30" i="35"/>
  <c r="T43" i="35"/>
  <c r="T29" i="35"/>
  <c r="T42" i="35"/>
  <c r="T28" i="35"/>
  <c r="T41" i="35"/>
  <c r="T27" i="35"/>
  <c r="T40" i="35"/>
  <c r="M25" i="2"/>
  <c r="M23" i="2"/>
  <c r="M21" i="2"/>
  <c r="M19" i="2"/>
  <c r="M17" i="2"/>
  <c r="M15" i="2"/>
  <c r="M13" i="2"/>
  <c r="M11" i="2"/>
  <c r="M9" i="2"/>
  <c r="I25" i="2"/>
  <c r="I21" i="2"/>
  <c r="I17" i="2"/>
  <c r="I13" i="2"/>
  <c r="I9" i="2"/>
  <c r="T26" i="35"/>
  <c r="T39" i="35"/>
  <c r="M24" i="2"/>
  <c r="M22" i="2"/>
  <c r="M20" i="2"/>
  <c r="M18" i="2"/>
  <c r="M16" i="2"/>
  <c r="M14" i="2"/>
  <c r="M12" i="2"/>
  <c r="M10" i="2"/>
  <c r="M26" i="2"/>
  <c r="M8" i="2"/>
  <c r="T25" i="35"/>
  <c r="T38" i="35"/>
  <c r="I19" i="2"/>
  <c r="I15" i="2"/>
  <c r="I11" i="2"/>
  <c r="I22" i="2"/>
  <c r="I18" i="2"/>
  <c r="I14" i="2"/>
  <c r="I10" i="2"/>
  <c r="T24" i="35"/>
  <c r="T37" i="35"/>
  <c r="I24" i="2"/>
  <c r="I20" i="2"/>
  <c r="I16" i="2"/>
  <c r="I12" i="2"/>
  <c r="I23" i="2"/>
  <c r="I26" i="2"/>
  <c r="I8" i="2"/>
  <c r="T23" i="35"/>
  <c r="T36" i="35"/>
  <c r="T34" i="35"/>
  <c r="K10" i="1"/>
  <c r="P5" i="47"/>
  <c r="Q64" i="1"/>
  <c r="Q117" i="1"/>
  <c r="T18" i="35" l="1"/>
  <c r="F20" i="35"/>
  <c r="T19" i="35"/>
  <c r="F14" i="35"/>
  <c r="T11" i="35"/>
  <c r="T17" i="35"/>
  <c r="T16" i="35"/>
  <c r="T12" i="35"/>
  <c r="T13" i="35"/>
  <c r="T15" i="35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K11" i="49" l="1"/>
  <c r="B26" i="2" l="1"/>
  <c r="F26" i="2"/>
  <c r="G27" i="2" s="1"/>
  <c r="E27" i="2" l="1"/>
  <c r="C27" i="2"/>
  <c r="Q26" i="2"/>
  <c r="R26" i="2"/>
  <c r="S27" i="2" s="1"/>
  <c r="D10" i="35" l="1"/>
  <c r="B10" i="35"/>
  <c r="I7" i="45" l="1"/>
  <c r="Q4" i="44"/>
  <c r="U11" i="6"/>
  <c r="P12" i="45"/>
  <c r="U10" i="44"/>
  <c r="B25" i="2"/>
  <c r="F25" i="2"/>
  <c r="E26" i="2" l="1"/>
  <c r="G26" i="2"/>
  <c r="C26" i="2"/>
  <c r="Q25" i="2"/>
  <c r="R25" i="2"/>
  <c r="S26" i="2" l="1"/>
  <c r="A11" i="46" l="1"/>
  <c r="A12" i="46" s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L5" i="49" l="1"/>
  <c r="T12" i="50"/>
  <c r="T11" i="47"/>
  <c r="O5" i="50"/>
  <c r="T10" i="51"/>
  <c r="L11" i="49"/>
  <c r="B24" i="2" l="1"/>
  <c r="F24" i="2"/>
  <c r="B23" i="2"/>
  <c r="F23" i="2"/>
  <c r="E24" i="2" l="1"/>
  <c r="E25" i="2"/>
  <c r="G24" i="2"/>
  <c r="G25" i="2"/>
  <c r="C24" i="2"/>
  <c r="C25" i="2"/>
  <c r="Q23" i="2"/>
  <c r="R23" i="2"/>
  <c r="Q24" i="2"/>
  <c r="R24" i="2"/>
  <c r="P7" i="2"/>
  <c r="S24" i="2" l="1"/>
  <c r="S25" i="2"/>
  <c r="F8" i="2" l="1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7" i="2"/>
  <c r="B7" i="2"/>
  <c r="G21" i="2" l="1"/>
  <c r="G17" i="2"/>
  <c r="G13" i="2"/>
  <c r="G9" i="2"/>
  <c r="G19" i="2"/>
  <c r="G15" i="2"/>
  <c r="G11" i="2"/>
  <c r="G18" i="2"/>
  <c r="G14" i="2"/>
  <c r="G10" i="2"/>
  <c r="G20" i="2"/>
  <c r="G22" i="2"/>
  <c r="G23" i="2"/>
  <c r="G16" i="2"/>
  <c r="G12" i="2"/>
  <c r="G8" i="2"/>
  <c r="R7" i="2"/>
  <c r="Q7" i="2"/>
  <c r="Q14" i="16"/>
  <c r="B8" i="2" l="1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E21" i="2" l="1"/>
  <c r="E17" i="2"/>
  <c r="E13" i="2"/>
  <c r="E9" i="2"/>
  <c r="E19" i="2"/>
  <c r="E15" i="2"/>
  <c r="E11" i="2"/>
  <c r="E22" i="2"/>
  <c r="E23" i="2"/>
  <c r="E18" i="2"/>
  <c r="E14" i="2"/>
  <c r="E10" i="2"/>
  <c r="E20" i="2"/>
  <c r="E16" i="2"/>
  <c r="E12" i="2"/>
  <c r="C8" i="2"/>
  <c r="E8" i="2"/>
  <c r="C19" i="2"/>
  <c r="C15" i="2"/>
  <c r="C11" i="2"/>
  <c r="C21" i="2"/>
  <c r="C17" i="2"/>
  <c r="C13" i="2"/>
  <c r="C9" i="2"/>
  <c r="C22" i="2"/>
  <c r="C23" i="2"/>
  <c r="C18" i="2"/>
  <c r="C14" i="2"/>
  <c r="C10" i="2"/>
  <c r="C20" i="2"/>
  <c r="C16" i="2"/>
  <c r="C12" i="2"/>
  <c r="Q18" i="2"/>
  <c r="R18" i="2"/>
  <c r="Q19" i="2"/>
  <c r="R19" i="2"/>
  <c r="Q15" i="2"/>
  <c r="R15" i="2"/>
  <c r="Q11" i="2"/>
  <c r="R11" i="2"/>
  <c r="Q10" i="2"/>
  <c r="R10" i="2"/>
  <c r="Q21" i="2"/>
  <c r="R21" i="2"/>
  <c r="Q17" i="2"/>
  <c r="R17" i="2"/>
  <c r="Q13" i="2"/>
  <c r="R13" i="2"/>
  <c r="Q9" i="2"/>
  <c r="R9" i="2"/>
  <c r="Q22" i="2"/>
  <c r="R22" i="2"/>
  <c r="Q14" i="2"/>
  <c r="R14" i="2"/>
  <c r="Q20" i="2"/>
  <c r="R20" i="2"/>
  <c r="Q16" i="2"/>
  <c r="R16" i="2"/>
  <c r="Q12" i="2"/>
  <c r="R12" i="2"/>
  <c r="Q8" i="2"/>
  <c r="R8" i="2"/>
  <c r="S8" i="2" s="1"/>
  <c r="S20" i="2" l="1"/>
  <c r="S11" i="2"/>
  <c r="S19" i="2"/>
  <c r="S13" i="2"/>
  <c r="S9" i="2"/>
  <c r="S17" i="2"/>
  <c r="S12" i="2"/>
  <c r="S22" i="2"/>
  <c r="S23" i="2"/>
  <c r="S16" i="2"/>
  <c r="S21" i="2"/>
  <c r="S14" i="2"/>
  <c r="S10" i="2"/>
  <c r="S15" i="2"/>
  <c r="S18" i="2"/>
  <c r="E5" i="47" l="1"/>
  <c r="D7" i="45"/>
  <c r="J5" i="35" l="1"/>
  <c r="Q10" i="1" l="1"/>
  <c r="P4" i="1"/>
  <c r="H10" i="35"/>
  <c r="M10" i="35"/>
  <c r="N10" i="35" s="1"/>
  <c r="Q10" i="35"/>
  <c r="I10" i="35"/>
  <c r="R10" i="35"/>
  <c r="P5" i="35"/>
  <c r="J10" i="35"/>
  <c r="O10" i="35"/>
  <c r="P10" i="35" s="1"/>
  <c r="T10" i="35"/>
  <c r="K10" i="35"/>
  <c r="U10" i="3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J7" authorId="0" shapeId="0" xr:uid="{9FEE8A45-39BE-45A5-A7ED-4DBF8DECB9CB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Standard avvik for slaktevekt målt i kg</t>
        </r>
      </text>
    </comment>
  </commentList>
</comments>
</file>

<file path=xl/sharedStrings.xml><?xml version="1.0" encoding="utf-8"?>
<sst xmlns="http://schemas.openxmlformats.org/spreadsheetml/2006/main" count="2159" uniqueCount="580">
  <si>
    <t>Klasse</t>
  </si>
  <si>
    <t>Vekt</t>
  </si>
  <si>
    <t xml:space="preserve"> </t>
  </si>
  <si>
    <t>Antall</t>
  </si>
  <si>
    <t>Midt-Norge</t>
  </si>
  <si>
    <t>Uke :</t>
  </si>
  <si>
    <t>Fatland</t>
  </si>
  <si>
    <t>KLF</t>
  </si>
  <si>
    <t>slakt</t>
  </si>
  <si>
    <t>AAR</t>
  </si>
  <si>
    <t>MEANKLAS</t>
  </si>
  <si>
    <t>MEANFETT</t>
  </si>
  <si>
    <t>STD_VEKT</t>
  </si>
  <si>
    <t>STD_FETT</t>
  </si>
  <si>
    <t>COR_VEFE</t>
  </si>
  <si>
    <t>Middel</t>
  </si>
  <si>
    <t>UKENR</t>
  </si>
  <si>
    <t>ANTPRO</t>
  </si>
  <si>
    <t>ORG</t>
  </si>
  <si>
    <t>DO</t>
  </si>
  <si>
    <t>KLASSE</t>
  </si>
  <si>
    <t>P-</t>
  </si>
  <si>
    <t>P</t>
  </si>
  <si>
    <t>R</t>
  </si>
  <si>
    <t>U</t>
  </si>
  <si>
    <t>SLAKTERI</t>
  </si>
  <si>
    <t>VARIANT</t>
  </si>
  <si>
    <t>klasse</t>
  </si>
  <si>
    <t>vekt</t>
  </si>
  <si>
    <t>Oslo</t>
  </si>
  <si>
    <t>Gol</t>
  </si>
  <si>
    <t>Ølen</t>
  </si>
  <si>
    <t>Førde</t>
  </si>
  <si>
    <t>Røros</t>
  </si>
  <si>
    <t>Målselv</t>
  </si>
  <si>
    <t>Rudshøgda</t>
  </si>
  <si>
    <t>Furuseth</t>
  </si>
  <si>
    <t>Forus</t>
  </si>
  <si>
    <t>Sandeid</t>
  </si>
  <si>
    <t>Jæren</t>
  </si>
  <si>
    <t>Nordfjord</t>
  </si>
  <si>
    <t>Horns</t>
  </si>
  <si>
    <t>Jens Eide</t>
  </si>
  <si>
    <t>Økologisk</t>
  </si>
  <si>
    <t>MANED</t>
  </si>
  <si>
    <t>ANT_PROD</t>
  </si>
  <si>
    <t>produsent</t>
  </si>
  <si>
    <t>ANTALL</t>
  </si>
  <si>
    <t>VEKTPRO</t>
  </si>
  <si>
    <t>Korrelasjon</t>
  </si>
  <si>
    <t>Nortura</t>
  </si>
  <si>
    <t>Oppdal</t>
  </si>
  <si>
    <t>Karasjok</t>
  </si>
  <si>
    <t>Bjerka</t>
  </si>
  <si>
    <t>Midt Norge</t>
  </si>
  <si>
    <t>REGION</t>
  </si>
  <si>
    <t>Sarpsborg</t>
  </si>
  <si>
    <t>Malvik</t>
  </si>
  <si>
    <t>Måned</t>
  </si>
  <si>
    <t>Tønsberg</t>
  </si>
  <si>
    <t>År</t>
  </si>
  <si>
    <t>Uke nr:</t>
  </si>
  <si>
    <t>Sortland</t>
  </si>
  <si>
    <t>FETTGRUP</t>
  </si>
  <si>
    <t>VEKTGRUP</t>
  </si>
  <si>
    <t>Vest</t>
  </si>
  <si>
    <t>Nord</t>
  </si>
  <si>
    <t>Rogaland</t>
  </si>
  <si>
    <t>Nordland</t>
  </si>
  <si>
    <t>FYLKE</t>
  </si>
  <si>
    <t>slaktevekt</t>
  </si>
  <si>
    <t>Halden</t>
  </si>
  <si>
    <t>Moss</t>
  </si>
  <si>
    <t>Hvaler</t>
  </si>
  <si>
    <t>Aremark</t>
  </si>
  <si>
    <t>Marker</t>
  </si>
  <si>
    <t>Rakkestad</t>
  </si>
  <si>
    <t>Råde</t>
  </si>
  <si>
    <t>Våler</t>
  </si>
  <si>
    <t>Vestby</t>
  </si>
  <si>
    <t>Ås</t>
  </si>
  <si>
    <t>Nesodden</t>
  </si>
  <si>
    <t>Bærum</t>
  </si>
  <si>
    <t>Asker</t>
  </si>
  <si>
    <t>Rælingen</t>
  </si>
  <si>
    <t>Enebakk</t>
  </si>
  <si>
    <t>Nittedal</t>
  </si>
  <si>
    <t>Gjerdrum</t>
  </si>
  <si>
    <t>Ullensaker</t>
  </si>
  <si>
    <t>Nes</t>
  </si>
  <si>
    <t>Eidsvoll</t>
  </si>
  <si>
    <t>Nannestad</t>
  </si>
  <si>
    <t>Hurdal</t>
  </si>
  <si>
    <t>Kongsvinger</t>
  </si>
  <si>
    <t>Hamar</t>
  </si>
  <si>
    <t>Ringsaker</t>
  </si>
  <si>
    <t>Løten</t>
  </si>
  <si>
    <t>Stange</t>
  </si>
  <si>
    <t>Grue</t>
  </si>
  <si>
    <t>Åsnes</t>
  </si>
  <si>
    <t>Elverum</t>
  </si>
  <si>
    <t>Trysil</t>
  </si>
  <si>
    <t>Åmot</t>
  </si>
  <si>
    <t>Rendalen</t>
  </si>
  <si>
    <t>Engerdal</t>
  </si>
  <si>
    <t>Tolga</t>
  </si>
  <si>
    <t>Tynset</t>
  </si>
  <si>
    <t>Alvdal</t>
  </si>
  <si>
    <t>Folldal</t>
  </si>
  <si>
    <t>Os</t>
  </si>
  <si>
    <t>Lillehammer</t>
  </si>
  <si>
    <t>Gjøvik</t>
  </si>
  <si>
    <t>Dovre</t>
  </si>
  <si>
    <t>Lesja</t>
  </si>
  <si>
    <t>Lom</t>
  </si>
  <si>
    <t>Vågå</t>
  </si>
  <si>
    <t>Sel</t>
  </si>
  <si>
    <t>Ringebu</t>
  </si>
  <si>
    <t>Øyer</t>
  </si>
  <si>
    <t>Gausdal</t>
  </si>
  <si>
    <t>Østre Toten</t>
  </si>
  <si>
    <t>Vestre Toten</t>
  </si>
  <si>
    <t>Jevnaker</t>
  </si>
  <si>
    <t>Lunner</t>
  </si>
  <si>
    <t>Gran</t>
  </si>
  <si>
    <t>Søndre Land</t>
  </si>
  <si>
    <t>Nordre Land</t>
  </si>
  <si>
    <t>Etnedal</t>
  </si>
  <si>
    <t>Vestre Slidre</t>
  </si>
  <si>
    <t>Øystre Slidre</t>
  </si>
  <si>
    <t>Vang</t>
  </si>
  <si>
    <t>Drammen</t>
  </si>
  <si>
    <t>Kongsberg</t>
  </si>
  <si>
    <t>Ringerike</t>
  </si>
  <si>
    <t>Hole</t>
  </si>
  <si>
    <t>Flå</t>
  </si>
  <si>
    <t>Hemsedal</t>
  </si>
  <si>
    <t>Ål</t>
  </si>
  <si>
    <t>Hol</t>
  </si>
  <si>
    <t>Sigdal</t>
  </si>
  <si>
    <t>Krødsherad</t>
  </si>
  <si>
    <t>Modum</t>
  </si>
  <si>
    <t>Øvre Eiker</t>
  </si>
  <si>
    <t>Lier</t>
  </si>
  <si>
    <t>Flesberg</t>
  </si>
  <si>
    <t>Rollag</t>
  </si>
  <si>
    <t>Holmestrand</t>
  </si>
  <si>
    <t>Sandefjord</t>
  </si>
  <si>
    <t>Larvik</t>
  </si>
  <si>
    <t>Sande</t>
  </si>
  <si>
    <t>Porsgrunn</t>
  </si>
  <si>
    <t>Skien</t>
  </si>
  <si>
    <t>Notodden</t>
  </si>
  <si>
    <t>Siljan</t>
  </si>
  <si>
    <t>Bamble</t>
  </si>
  <si>
    <t>Kragerø</t>
  </si>
  <si>
    <t>Drangedal</t>
  </si>
  <si>
    <t>Nome</t>
  </si>
  <si>
    <t>Bø</t>
  </si>
  <si>
    <t>Tinn</t>
  </si>
  <si>
    <t>Hjartdal</t>
  </si>
  <si>
    <t>Seljord</t>
  </si>
  <si>
    <t>Nissedal</t>
  </si>
  <si>
    <t>Fyresdal</t>
  </si>
  <si>
    <t>Tokke</t>
  </si>
  <si>
    <t>Vinje</t>
  </si>
  <si>
    <t>Risør</t>
  </si>
  <si>
    <t>Grimstad</t>
  </si>
  <si>
    <t>Arendal</t>
  </si>
  <si>
    <t>Gjerstad</t>
  </si>
  <si>
    <t>Froland</t>
  </si>
  <si>
    <t>Lillesand</t>
  </si>
  <si>
    <t>Birkenes</t>
  </si>
  <si>
    <t>Åmli</t>
  </si>
  <si>
    <t>Iveland</t>
  </si>
  <si>
    <t>Bygland</t>
  </si>
  <si>
    <t>Valle</t>
  </si>
  <si>
    <t>Bykle</t>
  </si>
  <si>
    <t>Kristiansand</t>
  </si>
  <si>
    <t>Farsund</t>
  </si>
  <si>
    <t>Flekkefjord</t>
  </si>
  <si>
    <t>Vennesla</t>
  </si>
  <si>
    <t>Lindesnes</t>
  </si>
  <si>
    <t>Lyngdal</t>
  </si>
  <si>
    <t>Hægebostad</t>
  </si>
  <si>
    <t>Kvinesdal</t>
  </si>
  <si>
    <t>Sirdal</t>
  </si>
  <si>
    <t>Eigersund</t>
  </si>
  <si>
    <t>Sandnes</t>
  </si>
  <si>
    <t>Stavanger</t>
  </si>
  <si>
    <t>Haugesund</t>
  </si>
  <si>
    <t>Sokndal</t>
  </si>
  <si>
    <t>Lund</t>
  </si>
  <si>
    <t>Klepp</t>
  </si>
  <si>
    <t>Time</t>
  </si>
  <si>
    <t>Gjesdal</t>
  </si>
  <si>
    <t>Sola</t>
  </si>
  <si>
    <t>Randaberg</t>
  </si>
  <si>
    <t>Strand</t>
  </si>
  <si>
    <t>Hjelmeland</t>
  </si>
  <si>
    <t>Sauda</t>
  </si>
  <si>
    <t>Kvitsøy</t>
  </si>
  <si>
    <t>Bokn</t>
  </si>
  <si>
    <t>Tysvær</t>
  </si>
  <si>
    <t>Karmøy</t>
  </si>
  <si>
    <t>Utsira</t>
  </si>
  <si>
    <t>Vindafjord</t>
  </si>
  <si>
    <t>Bergen</t>
  </si>
  <si>
    <t>Etne</t>
  </si>
  <si>
    <t>Sveio</t>
  </si>
  <si>
    <t>Bømlo</t>
  </si>
  <si>
    <t>Stord</t>
  </si>
  <si>
    <t>Fitjar</t>
  </si>
  <si>
    <t>Tysnes</t>
  </si>
  <si>
    <t>Kvinnherad</t>
  </si>
  <si>
    <t>Ullensvang</t>
  </si>
  <si>
    <t>Ulvik</t>
  </si>
  <si>
    <t>Voss</t>
  </si>
  <si>
    <t>Kvam</t>
  </si>
  <si>
    <t>Samnanger</t>
  </si>
  <si>
    <t>Austevoll</t>
  </si>
  <si>
    <t>Askøy</t>
  </si>
  <si>
    <t>Vaksdal</t>
  </si>
  <si>
    <t>Modalen</t>
  </si>
  <si>
    <t>Osterøy</t>
  </si>
  <si>
    <t>Øygarden</t>
  </si>
  <si>
    <t>Fedje</t>
  </si>
  <si>
    <t>Masfjorden</t>
  </si>
  <si>
    <t>Gulen</t>
  </si>
  <si>
    <t>Solund</t>
  </si>
  <si>
    <t>Hyllestad</t>
  </si>
  <si>
    <t>Høyanger</t>
  </si>
  <si>
    <t>Vik</t>
  </si>
  <si>
    <t>Sogndal</t>
  </si>
  <si>
    <t>Aurland</t>
  </si>
  <si>
    <t>Lærdal</t>
  </si>
  <si>
    <t>Årdal</t>
  </si>
  <si>
    <t>Luster</t>
  </si>
  <si>
    <t>Askvoll</t>
  </si>
  <si>
    <t>Fjaler</t>
  </si>
  <si>
    <t>Bremanger</t>
  </si>
  <si>
    <t>Gloppen</t>
  </si>
  <si>
    <t>Molde</t>
  </si>
  <si>
    <t>Ålesund</t>
  </si>
  <si>
    <t>Kristiansund</t>
  </si>
  <si>
    <t>Vanylven</t>
  </si>
  <si>
    <t>Herøy</t>
  </si>
  <si>
    <t>Ulstein</t>
  </si>
  <si>
    <t>Hareid</t>
  </si>
  <si>
    <t>Volda</t>
  </si>
  <si>
    <t>Ørsta</t>
  </si>
  <si>
    <t>Stranda</t>
  </si>
  <si>
    <t>Sykkylven</t>
  </si>
  <si>
    <t>Sula</t>
  </si>
  <si>
    <t>Giske</t>
  </si>
  <si>
    <t>Vestnes</t>
  </si>
  <si>
    <t>Rauma</t>
  </si>
  <si>
    <t>Aukra</t>
  </si>
  <si>
    <t>Averøy</t>
  </si>
  <si>
    <t>Gjemnes</t>
  </si>
  <si>
    <t>Tingvoll</t>
  </si>
  <si>
    <t>Sunndal</t>
  </si>
  <si>
    <t>Surnadal</t>
  </si>
  <si>
    <t>Rindal</t>
  </si>
  <si>
    <t>Aure</t>
  </si>
  <si>
    <t>Smøla</t>
  </si>
  <si>
    <t>Trondheim</t>
  </si>
  <si>
    <t>Hitra</t>
  </si>
  <si>
    <t>Frøya</t>
  </si>
  <si>
    <t>Ørland</t>
  </si>
  <si>
    <t>Åfjord</t>
  </si>
  <si>
    <t>Rennebu</t>
  </si>
  <si>
    <t>Holtålen</t>
  </si>
  <si>
    <t>Midtre Gauldal</t>
  </si>
  <si>
    <t>Melhus</t>
  </si>
  <si>
    <t>Skaun</t>
  </si>
  <si>
    <t>Selbu</t>
  </si>
  <si>
    <t>Tydal</t>
  </si>
  <si>
    <t>Steinkjer</t>
  </si>
  <si>
    <t>Namsos</t>
  </si>
  <si>
    <t>Meråker</t>
  </si>
  <si>
    <t>Stjørdal</t>
  </si>
  <si>
    <t>Frosta</t>
  </si>
  <si>
    <t>Levanger</t>
  </si>
  <si>
    <t>Verdal</t>
  </si>
  <si>
    <t>Inderøy</t>
  </si>
  <si>
    <t>Snåsa</t>
  </si>
  <si>
    <t>Lierne</t>
  </si>
  <si>
    <t>Røyrvik</t>
  </si>
  <si>
    <t>Namsskogan</t>
  </si>
  <si>
    <t>Grong</t>
  </si>
  <si>
    <t>Høylandet</t>
  </si>
  <si>
    <t>Overhalla</t>
  </si>
  <si>
    <t>Flatanger</t>
  </si>
  <si>
    <t>Leka</t>
  </si>
  <si>
    <t>Bodø</t>
  </si>
  <si>
    <t>Narvik</t>
  </si>
  <si>
    <t>Bindal</t>
  </si>
  <si>
    <t>Sømna</t>
  </si>
  <si>
    <t>Brønnøy</t>
  </si>
  <si>
    <t>Vega</t>
  </si>
  <si>
    <t>Vevelstad</t>
  </si>
  <si>
    <t>Leirfjord</t>
  </si>
  <si>
    <t>Vefsn</t>
  </si>
  <si>
    <t>Grane</t>
  </si>
  <si>
    <t>Hattfjelldal</t>
  </si>
  <si>
    <t>Dønna</t>
  </si>
  <si>
    <t>Nesna</t>
  </si>
  <si>
    <t>Hemnes</t>
  </si>
  <si>
    <t>Rana</t>
  </si>
  <si>
    <t>Lurøy</t>
  </si>
  <si>
    <t>Rødøy</t>
  </si>
  <si>
    <t>Meløy</t>
  </si>
  <si>
    <t>Gildeskål</t>
  </si>
  <si>
    <t>Beiarn</t>
  </si>
  <si>
    <t>Saltdal</t>
  </si>
  <si>
    <t>Fauske</t>
  </si>
  <si>
    <t>Sørfold</t>
  </si>
  <si>
    <t>Steigen</t>
  </si>
  <si>
    <t>Hamarøy</t>
  </si>
  <si>
    <t>Lødingen</t>
  </si>
  <si>
    <t>Evenes</t>
  </si>
  <si>
    <t>Ballangen</t>
  </si>
  <si>
    <t>Flakstad</t>
  </si>
  <si>
    <t>Vestvågøy</t>
  </si>
  <si>
    <t>Vågan</t>
  </si>
  <si>
    <t>Hadsel</t>
  </si>
  <si>
    <t>Øksnes</t>
  </si>
  <si>
    <t>Andøy</t>
  </si>
  <si>
    <t>Moskenes</t>
  </si>
  <si>
    <t>Harstad</t>
  </si>
  <si>
    <t>Tromsø</t>
  </si>
  <si>
    <t>Kvæfjord</t>
  </si>
  <si>
    <t>Ibestad</t>
  </si>
  <si>
    <t>Gratangen</t>
  </si>
  <si>
    <t>Lavangen</t>
  </si>
  <si>
    <t>Bardu</t>
  </si>
  <si>
    <t>Salangen</t>
  </si>
  <si>
    <t>Sørreisa</t>
  </si>
  <si>
    <t>Dyrøy</t>
  </si>
  <si>
    <t>Balsfjord</t>
  </si>
  <si>
    <t>Karlsøy</t>
  </si>
  <si>
    <t>Lyngen</t>
  </si>
  <si>
    <t>Storfjord</t>
  </si>
  <si>
    <t>Kåfjord</t>
  </si>
  <si>
    <t>Skjervøy</t>
  </si>
  <si>
    <t>Nordreisa</t>
  </si>
  <si>
    <t>Kvænangen</t>
  </si>
  <si>
    <t>Vardø</t>
  </si>
  <si>
    <t>Vadsø</t>
  </si>
  <si>
    <t>Hammerfest</t>
  </si>
  <si>
    <t>Alta</t>
  </si>
  <si>
    <t>Hasvik</t>
  </si>
  <si>
    <t>Porsanger</t>
  </si>
  <si>
    <t>Lebesby</t>
  </si>
  <si>
    <t>Berlevåg</t>
  </si>
  <si>
    <t>Tana</t>
  </si>
  <si>
    <t>Nesseby</t>
  </si>
  <si>
    <t>O</t>
  </si>
  <si>
    <t>E</t>
  </si>
  <si>
    <t>%</t>
  </si>
  <si>
    <t>Røst</t>
  </si>
  <si>
    <t>Kautokeino</t>
  </si>
  <si>
    <t>Træna</t>
  </si>
  <si>
    <t>Gamvik</t>
  </si>
  <si>
    <t>Frogn</t>
  </si>
  <si>
    <t>Lørenskog</t>
  </si>
  <si>
    <t>LINJE</t>
  </si>
  <si>
    <t>Region</t>
  </si>
  <si>
    <t>Totalt antall slakt :</t>
  </si>
  <si>
    <t>slakt per</t>
  </si>
  <si>
    <t>Organisasjon</t>
  </si>
  <si>
    <t>Org</t>
  </si>
  <si>
    <t>Ukenr:</t>
  </si>
  <si>
    <t>Antall slakt :</t>
  </si>
  <si>
    <t>Øst</t>
  </si>
  <si>
    <t>Varianter</t>
  </si>
  <si>
    <t>VEKTGRUPPER</t>
  </si>
  <si>
    <t>Vektgruppe</t>
  </si>
  <si>
    <t>FYLKER</t>
  </si>
  <si>
    <t>ORGANISASJON</t>
  </si>
  <si>
    <t>BEDRIFTSGRUPPE</t>
  </si>
  <si>
    <t>KATEGORI</t>
  </si>
  <si>
    <t>Mai</t>
  </si>
  <si>
    <t>VARIANTER</t>
  </si>
  <si>
    <t>ANT_KJOTTPRO</t>
  </si>
  <si>
    <t>MEAN_MHL</t>
  </si>
  <si>
    <t>MEAN_UHL</t>
  </si>
  <si>
    <t>U/hl</t>
  </si>
  <si>
    <t>totalt</t>
  </si>
  <si>
    <t>med</t>
  </si>
  <si>
    <t>kjøtt%</t>
  </si>
  <si>
    <t>STD</t>
  </si>
  <si>
    <t>U/HL</t>
  </si>
  <si>
    <t>Kjøtt%</t>
  </si>
  <si>
    <t>målt</t>
  </si>
  <si>
    <t>sl.vekt</t>
  </si>
  <si>
    <t>i tonn</t>
  </si>
  <si>
    <t>målte</t>
  </si>
  <si>
    <t>M/HL</t>
  </si>
  <si>
    <t>og kjøtt%</t>
  </si>
  <si>
    <t>S</t>
  </si>
  <si>
    <t>&gt; 90 kg</t>
  </si>
  <si>
    <t>SLAKT</t>
  </si>
  <si>
    <t>Andre</t>
  </si>
  <si>
    <t>Loppa</t>
  </si>
  <si>
    <t>Båtsfjord</t>
  </si>
  <si>
    <t>Måsøy</t>
  </si>
  <si>
    <t>Nordkapp</t>
  </si>
  <si>
    <t>Værøy</t>
  </si>
  <si>
    <t>Osen</t>
  </si>
  <si>
    <t>Horten</t>
  </si>
  <si>
    <t>Suldal</t>
  </si>
  <si>
    <t>Kategori:</t>
  </si>
  <si>
    <t>Ukenr :</t>
  </si>
  <si>
    <t>Produ-</t>
  </si>
  <si>
    <t>senter</t>
  </si>
  <si>
    <t>TABELL</t>
  </si>
  <si>
    <t>Forhold</t>
  </si>
  <si>
    <t>Vekt /</t>
  </si>
  <si>
    <t>&lt;=70kg</t>
  </si>
  <si>
    <t>&gt; 70 kg</t>
  </si>
  <si>
    <t>&gt; 80 kg</t>
  </si>
  <si>
    <t>&gt; 100 kg</t>
  </si>
  <si>
    <t>&gt; 110 kg</t>
  </si>
  <si>
    <t>&gt; 120 kg</t>
  </si>
  <si>
    <t>&gt; 130 kg</t>
  </si>
  <si>
    <t>&gt; 140 kg</t>
  </si>
  <si>
    <t>&gt; 150 kg</t>
  </si>
  <si>
    <t>&gt; 160 kg</t>
  </si>
  <si>
    <t>&gt; 170 kg</t>
  </si>
  <si>
    <t>&gt; 180 kg</t>
  </si>
  <si>
    <t>&gt; 190 kg</t>
  </si>
  <si>
    <t>&gt; 200 kg</t>
  </si>
  <si>
    <t>&gt; 210 kg</t>
  </si>
  <si>
    <t>&gt; 220 kg</t>
  </si>
  <si>
    <t>&gt;230 kg</t>
  </si>
  <si>
    <t>produ-</t>
  </si>
  <si>
    <t>MEAN_UHL2</t>
  </si>
  <si>
    <t>alle</t>
  </si>
  <si>
    <t>ALLE</t>
  </si>
  <si>
    <t>Ordinær</t>
  </si>
  <si>
    <t>Fagsjefmøte</t>
  </si>
  <si>
    <t>+/-</t>
  </si>
  <si>
    <t>per</t>
  </si>
  <si>
    <t>Produk-</t>
  </si>
  <si>
    <t xml:space="preserve">sjon i </t>
  </si>
  <si>
    <t>tonn</t>
  </si>
  <si>
    <t>Års-</t>
  </si>
  <si>
    <t>produksjon</t>
  </si>
  <si>
    <t>Uke-</t>
  </si>
  <si>
    <t>bonde</t>
  </si>
  <si>
    <t>Uke</t>
  </si>
  <si>
    <t>nr</t>
  </si>
  <si>
    <t>Organi-</t>
  </si>
  <si>
    <t>sasjon</t>
  </si>
  <si>
    <t>Slaketeri</t>
  </si>
  <si>
    <t>Korre-</t>
  </si>
  <si>
    <t>lasjon</t>
  </si>
  <si>
    <t>vekt og</t>
  </si>
  <si>
    <t>KJØTT %</t>
  </si>
  <si>
    <t>Kjøtt</t>
  </si>
  <si>
    <t xml:space="preserve">vekt og </t>
  </si>
  <si>
    <t>M baklabb</t>
  </si>
  <si>
    <t>antall</t>
  </si>
  <si>
    <t>% per</t>
  </si>
  <si>
    <t>måned</t>
  </si>
  <si>
    <t>uke</t>
  </si>
  <si>
    <t>T100</t>
  </si>
  <si>
    <t>T110</t>
  </si>
  <si>
    <t>T120</t>
  </si>
  <si>
    <t>T130</t>
  </si>
  <si>
    <t>T140</t>
  </si>
  <si>
    <t>T150</t>
  </si>
  <si>
    <t>T170</t>
  </si>
  <si>
    <t>T190</t>
  </si>
  <si>
    <t>T200</t>
  </si>
  <si>
    <t>T210</t>
  </si>
  <si>
    <t>Oppdatert per:</t>
  </si>
  <si>
    <t>Jan</t>
  </si>
  <si>
    <t>Feb</t>
  </si>
  <si>
    <t>Mar</t>
  </si>
  <si>
    <t>Apr</t>
  </si>
  <si>
    <t>Jun</t>
  </si>
  <si>
    <t>Jul</t>
  </si>
  <si>
    <t>Aug</t>
  </si>
  <si>
    <t>Sep</t>
  </si>
  <si>
    <t>Okt</t>
  </si>
  <si>
    <t>Nov</t>
  </si>
  <si>
    <t>Des</t>
  </si>
  <si>
    <t>KOMMUNE1</t>
  </si>
  <si>
    <t>Færder</t>
  </si>
  <si>
    <t>Tvedestrand</t>
  </si>
  <si>
    <t>Trøndelag</t>
  </si>
  <si>
    <t>Indre Fosen</t>
  </si>
  <si>
    <t>Egersund</t>
  </si>
  <si>
    <t>og vekt</t>
  </si>
  <si>
    <t>Trykk PgUp eller PgDn hvis figurene ikke kommer opp</t>
  </si>
  <si>
    <t>Midt</t>
  </si>
  <si>
    <t>Antall:</t>
  </si>
  <si>
    <t>Fredrikstad</t>
  </si>
  <si>
    <t>Skiptvet</t>
  </si>
  <si>
    <t>Aurskog-Høland</t>
  </si>
  <si>
    <t>Nord-Odal</t>
  </si>
  <si>
    <t>Sør-Odal</t>
  </si>
  <si>
    <t>Eidskog</t>
  </si>
  <si>
    <t>Stor-Elvdal</t>
  </si>
  <si>
    <t>Skjåk</t>
  </si>
  <si>
    <t>Nord-Fron</t>
  </si>
  <si>
    <t>Sør-Fron</t>
  </si>
  <si>
    <t>Sør-Aurdal</t>
  </si>
  <si>
    <t>Nord-Aurdal</t>
  </si>
  <si>
    <t>Nore og Uvdal</t>
  </si>
  <si>
    <t>Kviteseid</t>
  </si>
  <si>
    <t>Vegårshei</t>
  </si>
  <si>
    <t>Evje og Hornnes</t>
  </si>
  <si>
    <t>Åseral</t>
  </si>
  <si>
    <t>Bjerkreim</t>
  </si>
  <si>
    <t>Hå</t>
  </si>
  <si>
    <t>Eidfjord</t>
  </si>
  <si>
    <t>Austrheim</t>
  </si>
  <si>
    <t>Møre og Romsdal</t>
  </si>
  <si>
    <t>Alstahaug</t>
  </si>
  <si>
    <t>Tjeldsund</t>
  </si>
  <si>
    <t>Sør-Varanger</t>
  </si>
  <si>
    <t>Viken</t>
  </si>
  <si>
    <t>Innlandet</t>
  </si>
  <si>
    <t>Telemark/ Vestfold</t>
  </si>
  <si>
    <t>Agder</t>
  </si>
  <si>
    <t>Vestland</t>
  </si>
  <si>
    <t>Troms og Finnmark</t>
  </si>
  <si>
    <t>Fjord</t>
  </si>
  <si>
    <t>Hustadvika</t>
  </si>
  <si>
    <t>Indre Østfold</t>
  </si>
  <si>
    <t>Nordre Follo</t>
  </si>
  <si>
    <t>Lillestrøm</t>
  </si>
  <si>
    <t>Nesbyen</t>
  </si>
  <si>
    <t>Vestfold/ Telemark</t>
  </si>
  <si>
    <t>Midt-Telemark</t>
  </si>
  <si>
    <t xml:space="preserve">Vestland </t>
  </si>
  <si>
    <t>Kinn</t>
  </si>
  <si>
    <t>Bjørnafjorden</t>
  </si>
  <si>
    <t>Alver</t>
  </si>
  <si>
    <t>Sunnfjord</t>
  </si>
  <si>
    <t>Stadt</t>
  </si>
  <si>
    <t>Strynndal</t>
  </si>
  <si>
    <t>Heim</t>
  </si>
  <si>
    <t>Orkland</t>
  </si>
  <si>
    <t>Nærøysund</t>
  </si>
  <si>
    <t>Finnmark og Troms</t>
  </si>
  <si>
    <t>Senja</t>
  </si>
  <si>
    <t>Flådd purke</t>
  </si>
  <si>
    <t>PgUp</t>
  </si>
  <si>
    <t>kg</t>
  </si>
  <si>
    <t>SLAKTERI per MÅNED</t>
  </si>
  <si>
    <t>Korr-</t>
  </si>
  <si>
    <t>elasjon</t>
  </si>
  <si>
    <t xml:space="preserve">per </t>
  </si>
  <si>
    <t>Slakteri</t>
  </si>
  <si>
    <t>Prima</t>
  </si>
  <si>
    <t>Ole Ringdal</t>
  </si>
  <si>
    <t>Slakthuset</t>
  </si>
  <si>
    <t>Strilalam</t>
  </si>
  <si>
    <t>Dalpro</t>
  </si>
  <si>
    <t>Øre Vilt</t>
  </si>
  <si>
    <t>Middel vekt i 2024</t>
  </si>
  <si>
    <t>Middel kjøtt% i 2024</t>
  </si>
  <si>
    <t>Antall slakt i 2024</t>
  </si>
  <si>
    <t>FYLKE2</t>
  </si>
  <si>
    <t>Østfold</t>
  </si>
  <si>
    <t>Akershus</t>
  </si>
  <si>
    <t>Buskerud</t>
  </si>
  <si>
    <t>Vestfold</t>
  </si>
  <si>
    <t>Telemark</t>
  </si>
  <si>
    <t>Troms</t>
  </si>
  <si>
    <t>Finnmark</t>
  </si>
  <si>
    <t>Klasser</t>
  </si>
  <si>
    <t>Kasserte</t>
  </si>
  <si>
    <t>Krepert fjøs</t>
  </si>
  <si>
    <t>Krepert transport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</si>
</sst>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"/>
    <numFmt numFmtId="166" formatCode="[$-414]d/\ mmmm\ yyyy;@"/>
  </numFmts>
  <fonts count="48">
    <font>
      <sz val="12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sz val="1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name val="Verdana"/>
      <family val="2"/>
    </font>
    <font>
      <b/>
      <sz val="24"/>
      <name val="Verdana"/>
      <family val="2"/>
    </font>
    <font>
      <sz val="12"/>
      <name val="Verdana"/>
      <family val="2"/>
    </font>
    <font>
      <b/>
      <sz val="16"/>
      <name val="Verdana"/>
      <family val="2"/>
    </font>
    <font>
      <sz val="26"/>
      <name val="Verdana"/>
      <family val="2"/>
    </font>
    <font>
      <b/>
      <sz val="26"/>
      <name val="Verdana"/>
      <family val="2"/>
    </font>
    <font>
      <b/>
      <sz val="10"/>
      <name val="Verdana"/>
      <family val="2"/>
    </font>
    <font>
      <b/>
      <sz val="14"/>
      <name val="Verdana"/>
      <family val="2"/>
    </font>
    <font>
      <b/>
      <sz val="12"/>
      <name val="Verdana"/>
      <family val="2"/>
    </font>
    <font>
      <sz val="16"/>
      <name val="Verdana"/>
      <family val="2"/>
    </font>
    <font>
      <b/>
      <sz val="20"/>
      <name val="Verdan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4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99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7">
    <xf numFmtId="0" fontId="0" fillId="0" borderId="0"/>
    <xf numFmtId="0" fontId="3" fillId="0" borderId="0"/>
    <xf numFmtId="0" fontId="6" fillId="0" borderId="0"/>
    <xf numFmtId="0" fontId="2" fillId="0" borderId="0"/>
    <xf numFmtId="0" fontId="2" fillId="0" borderId="0"/>
    <xf numFmtId="0" fontId="4" fillId="0" borderId="0"/>
    <xf numFmtId="0" fontId="15" fillId="0" borderId="0"/>
    <xf numFmtId="0" fontId="2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1" applyNumberFormat="0" applyFill="0" applyAlignment="0" applyProtection="0"/>
    <xf numFmtId="0" fontId="21" fillId="0" borderId="2" applyNumberFormat="0" applyFill="0" applyAlignment="0" applyProtection="0"/>
    <xf numFmtId="0" fontId="22" fillId="0" borderId="3" applyNumberFormat="0" applyFill="0" applyAlignment="0" applyProtection="0"/>
    <xf numFmtId="0" fontId="22" fillId="0" borderId="0" applyNumberFormat="0" applyFill="0" applyBorder="0" applyAlignment="0" applyProtection="0"/>
    <xf numFmtId="0" fontId="23" fillId="11" borderId="0" applyNumberFormat="0" applyBorder="0" applyAlignment="0" applyProtection="0"/>
    <xf numFmtId="0" fontId="24" fillId="12" borderId="0" applyNumberFormat="0" applyBorder="0" applyAlignment="0" applyProtection="0"/>
    <xf numFmtId="0" fontId="25" fillId="13" borderId="0" applyNumberFormat="0" applyBorder="0" applyAlignment="0" applyProtection="0"/>
    <xf numFmtId="0" fontId="26" fillId="14" borderId="4" applyNumberFormat="0" applyAlignment="0" applyProtection="0"/>
    <xf numFmtId="0" fontId="27" fillId="15" borderId="5" applyNumberFormat="0" applyAlignment="0" applyProtection="0"/>
    <xf numFmtId="0" fontId="28" fillId="15" borderId="4" applyNumberFormat="0" applyAlignment="0" applyProtection="0"/>
    <xf numFmtId="0" fontId="29" fillId="0" borderId="6" applyNumberFormat="0" applyFill="0" applyAlignment="0" applyProtection="0"/>
    <xf numFmtId="0" fontId="30" fillId="16" borderId="7" applyNumberFormat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34" fillId="25" borderId="0" applyNumberFormat="0" applyBorder="0" applyAlignment="0" applyProtection="0"/>
    <xf numFmtId="0" fontId="34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34" fillId="29" borderId="0" applyNumberFormat="0" applyBorder="0" applyAlignment="0" applyProtection="0"/>
    <xf numFmtId="0" fontId="34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4" fillId="33" borderId="0" applyNumberFormat="0" applyBorder="0" applyAlignment="0" applyProtection="0"/>
    <xf numFmtId="0" fontId="34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34" fillId="37" borderId="0" applyNumberFormat="0" applyBorder="0" applyAlignment="0" applyProtection="0"/>
    <xf numFmtId="0" fontId="34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34" fillId="41" borderId="0" applyNumberFormat="0" applyBorder="0" applyAlignment="0" applyProtection="0"/>
    <xf numFmtId="0" fontId="1" fillId="0" borderId="0"/>
    <xf numFmtId="0" fontId="1" fillId="17" borderId="8" applyNumberFormat="0" applyFont="0" applyAlignment="0" applyProtection="0"/>
  </cellStyleXfs>
  <cellXfs count="294">
    <xf numFmtId="0" fontId="0" fillId="0" borderId="0" xfId="0"/>
    <xf numFmtId="2" fontId="0" fillId="0" borderId="0" xfId="0" applyNumberFormat="1"/>
    <xf numFmtId="0" fontId="5" fillId="0" borderId="0" xfId="0" applyFont="1"/>
    <xf numFmtId="0" fontId="6" fillId="0" borderId="0" xfId="0" applyFont="1"/>
    <xf numFmtId="0" fontId="7" fillId="0" borderId="0" xfId="0" applyFont="1"/>
    <xf numFmtId="2" fontId="5" fillId="0" borderId="0" xfId="0" applyNumberFormat="1" applyFont="1"/>
    <xf numFmtId="0" fontId="0" fillId="3" borderId="0" xfId="0" applyFill="1"/>
    <xf numFmtId="0" fontId="5" fillId="3" borderId="0" xfId="0" applyFont="1" applyFill="1"/>
    <xf numFmtId="0" fontId="8" fillId="3" borderId="0" xfId="0" applyFont="1" applyFill="1"/>
    <xf numFmtId="1" fontId="0" fillId="0" borderId="0" xfId="0" applyNumberFormat="1"/>
    <xf numFmtId="0" fontId="9" fillId="3" borderId="0" xfId="0" applyFont="1" applyFill="1"/>
    <xf numFmtId="2" fontId="6" fillId="0" borderId="0" xfId="0" applyNumberFormat="1" applyFont="1"/>
    <xf numFmtId="0" fontId="10" fillId="0" borderId="0" xfId="0" applyFont="1"/>
    <xf numFmtId="0" fontId="2" fillId="0" borderId="0" xfId="4"/>
    <xf numFmtId="1" fontId="6" fillId="0" borderId="0" xfId="0" applyNumberFormat="1" applyFont="1"/>
    <xf numFmtId="1" fontId="8" fillId="4" borderId="0" xfId="0" applyNumberFormat="1" applyFont="1" applyFill="1"/>
    <xf numFmtId="1" fontId="8" fillId="2" borderId="0" xfId="0" applyNumberFormat="1" applyFont="1" applyFill="1" applyAlignment="1">
      <alignment horizontal="center"/>
    </xf>
    <xf numFmtId="0" fontId="13" fillId="0" borderId="0" xfId="0" applyFont="1"/>
    <xf numFmtId="1" fontId="5" fillId="0" borderId="0" xfId="0" applyNumberFormat="1" applyFont="1"/>
    <xf numFmtId="165" fontId="6" fillId="0" borderId="0" xfId="0" applyNumberFormat="1" applyFont="1"/>
    <xf numFmtId="0" fontId="0" fillId="0" borderId="0" xfId="0" quotePrefix="1"/>
    <xf numFmtId="0" fontId="7" fillId="0" borderId="0" xfId="0" quotePrefix="1" applyFont="1"/>
    <xf numFmtId="1" fontId="8" fillId="0" borderId="0" xfId="0" applyNumberFormat="1" applyFont="1" applyAlignment="1">
      <alignment horizontal="center"/>
    </xf>
    <xf numFmtId="1" fontId="8" fillId="0" borderId="0" xfId="0" applyNumberFormat="1" applyFont="1"/>
    <xf numFmtId="2" fontId="7" fillId="0" borderId="0" xfId="0" applyNumberFormat="1" applyFont="1"/>
    <xf numFmtId="0" fontId="5" fillId="0" borderId="0" xfId="0" applyFont="1" applyAlignment="1">
      <alignment horizontal="right"/>
    </xf>
    <xf numFmtId="0" fontId="14" fillId="3" borderId="0" xfId="0" applyFont="1" applyFill="1"/>
    <xf numFmtId="0" fontId="9" fillId="0" borderId="0" xfId="0" applyFont="1"/>
    <xf numFmtId="0" fontId="0" fillId="5" borderId="0" xfId="0" applyFill="1"/>
    <xf numFmtId="0" fontId="15" fillId="0" borderId="0" xfId="6"/>
    <xf numFmtId="0" fontId="2" fillId="0" borderId="0" xfId="3"/>
    <xf numFmtId="0" fontId="2" fillId="0" borderId="0" xfId="0" applyFont="1"/>
    <xf numFmtId="0" fontId="2" fillId="0" borderId="0" xfId="7"/>
    <xf numFmtId="0" fontId="16" fillId="0" borderId="0" xfId="8"/>
    <xf numFmtId="0" fontId="5" fillId="5" borderId="0" xfId="0" applyFont="1" applyFill="1"/>
    <xf numFmtId="0" fontId="5" fillId="0" borderId="0" xfId="0" applyFont="1" applyAlignment="1">
      <alignment horizontal="left"/>
    </xf>
    <xf numFmtId="165" fontId="6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0" fontId="7" fillId="0" borderId="0" xfId="0" quotePrefix="1" applyFont="1" applyAlignment="1">
      <alignment horizontal="left"/>
    </xf>
    <xf numFmtId="0" fontId="0" fillId="7" borderId="0" xfId="0" applyFill="1"/>
    <xf numFmtId="0" fontId="6" fillId="8" borderId="0" xfId="0" applyFont="1" applyFill="1"/>
    <xf numFmtId="2" fontId="6" fillId="8" borderId="0" xfId="0" applyNumberFormat="1" applyFont="1" applyFill="1"/>
    <xf numFmtId="0" fontId="6" fillId="7" borderId="0" xfId="0" applyFont="1" applyFill="1"/>
    <xf numFmtId="165" fontId="0" fillId="0" borderId="0" xfId="0" applyNumberFormat="1"/>
    <xf numFmtId="165" fontId="5" fillId="0" borderId="0" xfId="0" applyNumberFormat="1" applyFont="1"/>
    <xf numFmtId="0" fontId="5" fillId="7" borderId="0" xfId="0" applyFont="1" applyFill="1"/>
    <xf numFmtId="0" fontId="5" fillId="7" borderId="0" xfId="10" applyFont="1" applyFill="1"/>
    <xf numFmtId="0" fontId="0" fillId="9" borderId="0" xfId="0" applyFill="1"/>
    <xf numFmtId="0" fontId="6" fillId="9" borderId="0" xfId="0" applyFont="1" applyFill="1"/>
    <xf numFmtId="2" fontId="0" fillId="9" borderId="0" xfId="0" applyNumberFormat="1" applyFill="1"/>
    <xf numFmtId="2" fontId="12" fillId="0" borderId="0" xfId="0" applyNumberFormat="1" applyFont="1"/>
    <xf numFmtId="164" fontId="5" fillId="0" borderId="0" xfId="0" applyNumberFormat="1" applyFont="1"/>
    <xf numFmtId="164" fontId="6" fillId="0" borderId="0" xfId="0" applyNumberFormat="1" applyFont="1"/>
    <xf numFmtId="2" fontId="6" fillId="0" borderId="0" xfId="0" quotePrefix="1" applyNumberFormat="1" applyFont="1"/>
    <xf numFmtId="0" fontId="9" fillId="7" borderId="0" xfId="0" applyFont="1" applyFill="1"/>
    <xf numFmtId="0" fontId="14" fillId="5" borderId="0" xfId="0" applyFont="1" applyFill="1"/>
    <xf numFmtId="0" fontId="12" fillId="0" borderId="0" xfId="0" applyFont="1"/>
    <xf numFmtId="0" fontId="12" fillId="7" borderId="0" xfId="0" applyFont="1" applyFill="1"/>
    <xf numFmtId="0" fontId="7" fillId="9" borderId="0" xfId="0" applyFont="1" applyFill="1"/>
    <xf numFmtId="0" fontId="5" fillId="9" borderId="0" xfId="0" applyFont="1" applyFill="1"/>
    <xf numFmtId="2" fontId="5" fillId="9" borderId="0" xfId="0" applyNumberFormat="1" applyFont="1" applyFill="1"/>
    <xf numFmtId="0" fontId="0" fillId="10" borderId="0" xfId="0" applyFill="1"/>
    <xf numFmtId="2" fontId="0" fillId="10" borderId="0" xfId="0" applyNumberFormat="1" applyFill="1"/>
    <xf numFmtId="1" fontId="0" fillId="7" borderId="0" xfId="0" applyNumberFormat="1" applyFill="1"/>
    <xf numFmtId="1" fontId="0" fillId="9" borderId="0" xfId="0" applyNumberFormat="1" applyFill="1"/>
    <xf numFmtId="1" fontId="10" fillId="0" borderId="0" xfId="0" applyNumberFormat="1" applyFont="1"/>
    <xf numFmtId="1" fontId="2" fillId="0" borderId="0" xfId="3" applyNumberFormat="1"/>
    <xf numFmtId="1" fontId="2" fillId="0" borderId="0" xfId="7" applyNumberFormat="1"/>
    <xf numFmtId="0" fontId="17" fillId="7" borderId="0" xfId="0" applyFont="1" applyFill="1"/>
    <xf numFmtId="1" fontId="8" fillId="6" borderId="0" xfId="0" applyNumberFormat="1" applyFont="1" applyFill="1" applyAlignment="1">
      <alignment horizontal="center"/>
    </xf>
    <xf numFmtId="1" fontId="0" fillId="5" borderId="0" xfId="0" applyNumberFormat="1" applyFill="1"/>
    <xf numFmtId="1" fontId="5" fillId="5" borderId="0" xfId="0" applyNumberFormat="1" applyFont="1" applyFill="1"/>
    <xf numFmtId="1" fontId="0" fillId="10" borderId="0" xfId="0" applyNumberFormat="1" applyFill="1"/>
    <xf numFmtId="1" fontId="0" fillId="0" borderId="0" xfId="0" quotePrefix="1" applyNumberFormat="1"/>
    <xf numFmtId="1" fontId="6" fillId="8" borderId="0" xfId="0" applyNumberFormat="1" applyFont="1" applyFill="1"/>
    <xf numFmtId="1" fontId="5" fillId="9" borderId="0" xfId="0" applyNumberFormat="1" applyFont="1" applyFill="1"/>
    <xf numFmtId="1" fontId="6" fillId="0" borderId="0" xfId="0" quotePrefix="1" applyNumberFormat="1" applyFont="1"/>
    <xf numFmtId="2" fontId="5" fillId="5" borderId="0" xfId="0" applyNumberFormat="1" applyFont="1" applyFill="1"/>
    <xf numFmtId="2" fontId="10" fillId="0" borderId="0" xfId="0" applyNumberFormat="1" applyFont="1"/>
    <xf numFmtId="2" fontId="2" fillId="0" borderId="0" xfId="3" applyNumberFormat="1"/>
    <xf numFmtId="2" fontId="2" fillId="0" borderId="0" xfId="7" applyNumberFormat="1"/>
    <xf numFmtId="1" fontId="5" fillId="7" borderId="0" xfId="0" applyNumberFormat="1" applyFont="1" applyFill="1"/>
    <xf numFmtId="1" fontId="5" fillId="7" borderId="0" xfId="10" applyNumberFormat="1" applyFont="1" applyFill="1"/>
    <xf numFmtId="2" fontId="5" fillId="7" borderId="0" xfId="10" applyNumberFormat="1" applyFont="1" applyFill="1"/>
    <xf numFmtId="0" fontId="6" fillId="6" borderId="0" xfId="0" applyFont="1" applyFill="1"/>
    <xf numFmtId="2" fontId="6" fillId="6" borderId="0" xfId="0" applyNumberFormat="1" applyFont="1" applyFill="1"/>
    <xf numFmtId="164" fontId="6" fillId="9" borderId="0" xfId="0" applyNumberFormat="1" applyFont="1" applyFill="1"/>
    <xf numFmtId="2" fontId="6" fillId="0" borderId="0" xfId="2" applyNumberFormat="1"/>
    <xf numFmtId="0" fontId="6" fillId="0" borderId="0" xfId="2"/>
    <xf numFmtId="1" fontId="6" fillId="0" borderId="0" xfId="2" applyNumberFormat="1"/>
    <xf numFmtId="0" fontId="5" fillId="6" borderId="0" xfId="0" applyFont="1" applyFill="1"/>
    <xf numFmtId="1" fontId="5" fillId="6" borderId="0" xfId="0" applyNumberFormat="1" applyFont="1" applyFill="1"/>
    <xf numFmtId="2" fontId="5" fillId="6" borderId="0" xfId="0" applyNumberFormat="1" applyFont="1" applyFill="1"/>
    <xf numFmtId="164" fontId="5" fillId="5" borderId="0" xfId="0" applyNumberFormat="1" applyFont="1" applyFill="1"/>
    <xf numFmtId="164" fontId="0" fillId="0" borderId="0" xfId="0" applyNumberFormat="1"/>
    <xf numFmtId="1" fontId="6" fillId="6" borderId="0" xfId="0" applyNumberFormat="1" applyFont="1" applyFill="1"/>
    <xf numFmtId="164" fontId="5" fillId="9" borderId="0" xfId="0" applyNumberFormat="1" applyFont="1" applyFill="1"/>
    <xf numFmtId="164" fontId="8" fillId="4" borderId="0" xfId="0" applyNumberFormat="1" applyFont="1" applyFill="1" applyAlignment="1">
      <alignment horizontal="center"/>
    </xf>
    <xf numFmtId="164" fontId="0" fillId="7" borderId="0" xfId="0" applyNumberFormat="1" applyFill="1"/>
    <xf numFmtId="164" fontId="0" fillId="9" borderId="0" xfId="0" applyNumberFormat="1" applyFill="1"/>
    <xf numFmtId="164" fontId="0" fillId="5" borderId="0" xfId="0" applyNumberFormat="1" applyFill="1"/>
    <xf numFmtId="164" fontId="0" fillId="3" borderId="0" xfId="0" applyNumberFormat="1" applyFill="1"/>
    <xf numFmtId="164" fontId="8" fillId="3" borderId="0" xfId="0" applyNumberFormat="1" applyFont="1" applyFill="1"/>
    <xf numFmtId="164" fontId="15" fillId="0" borderId="0" xfId="6" applyNumberFormat="1"/>
    <xf numFmtId="164" fontId="16" fillId="0" borderId="0" xfId="8" applyNumberFormat="1"/>
    <xf numFmtId="2" fontId="8" fillId="6" borderId="0" xfId="0" applyNumberFormat="1" applyFont="1" applyFill="1" applyAlignment="1">
      <alignment horizontal="center"/>
    </xf>
    <xf numFmtId="2" fontId="8" fillId="43" borderId="0" xfId="0" applyNumberFormat="1" applyFont="1" applyFill="1" applyAlignment="1">
      <alignment horizontal="center"/>
    </xf>
    <xf numFmtId="164" fontId="6" fillId="0" borderId="0" xfId="0" quotePrefix="1" applyNumberFormat="1" applyFont="1"/>
    <xf numFmtId="164" fontId="5" fillId="6" borderId="0" xfId="0" applyNumberFormat="1" applyFont="1" applyFill="1"/>
    <xf numFmtId="164" fontId="6" fillId="6" borderId="0" xfId="0" applyNumberFormat="1" applyFont="1" applyFill="1"/>
    <xf numFmtId="1" fontId="5" fillId="5" borderId="0" xfId="0" quotePrefix="1" applyNumberFormat="1" applyFont="1" applyFill="1"/>
    <xf numFmtId="0" fontId="8" fillId="3" borderId="0" xfId="0" quotePrefix="1" applyFont="1" applyFill="1"/>
    <xf numFmtId="0" fontId="2" fillId="0" borderId="0" xfId="12"/>
    <xf numFmtId="0" fontId="5" fillId="5" borderId="0" xfId="0" quotePrefix="1" applyFont="1" applyFill="1"/>
    <xf numFmtId="0" fontId="36" fillId="3" borderId="0" xfId="0" applyFont="1" applyFill="1"/>
    <xf numFmtId="164" fontId="36" fillId="3" borderId="0" xfId="0" applyNumberFormat="1" applyFont="1" applyFill="1"/>
    <xf numFmtId="0" fontId="36" fillId="0" borderId="0" xfId="0" applyFont="1"/>
    <xf numFmtId="0" fontId="38" fillId="5" borderId="0" xfId="0" applyFont="1" applyFill="1"/>
    <xf numFmtId="0" fontId="37" fillId="0" borderId="0" xfId="0" applyFont="1"/>
    <xf numFmtId="0" fontId="40" fillId="5" borderId="0" xfId="0" applyFont="1" applyFill="1"/>
    <xf numFmtId="0" fontId="39" fillId="0" borderId="0" xfId="0" applyFont="1"/>
    <xf numFmtId="1" fontId="40" fillId="5" borderId="0" xfId="0" applyNumberFormat="1" applyFont="1" applyFill="1"/>
    <xf numFmtId="0" fontId="40" fillId="0" borderId="0" xfId="0" applyFont="1"/>
    <xf numFmtId="164" fontId="40" fillId="5" borderId="0" xfId="0" applyNumberFormat="1" applyFont="1" applyFill="1"/>
    <xf numFmtId="164" fontId="5" fillId="5" borderId="0" xfId="0" quotePrefix="1" applyNumberFormat="1" applyFont="1" applyFill="1"/>
    <xf numFmtId="164" fontId="0" fillId="0" borderId="0" xfId="0" quotePrefix="1" applyNumberFormat="1"/>
    <xf numFmtId="164" fontId="2" fillId="0" borderId="0" xfId="4" applyNumberFormat="1"/>
    <xf numFmtId="1" fontId="2" fillId="0" borderId="0" xfId="4" applyNumberFormat="1"/>
    <xf numFmtId="1" fontId="14" fillId="0" borderId="0" xfId="0" applyNumberFormat="1" applyFont="1"/>
    <xf numFmtId="0" fontId="44" fillId="5" borderId="0" xfId="0" applyFont="1" applyFill="1"/>
    <xf numFmtId="0" fontId="38" fillId="0" borderId="0" xfId="0" applyFont="1"/>
    <xf numFmtId="0" fontId="44" fillId="0" borderId="0" xfId="0" applyFont="1"/>
    <xf numFmtId="1" fontId="44" fillId="5" borderId="0" xfId="0" applyNumberFormat="1" applyFont="1" applyFill="1"/>
    <xf numFmtId="164" fontId="44" fillId="5" borderId="0" xfId="0" applyNumberFormat="1" applyFont="1" applyFill="1"/>
    <xf numFmtId="1" fontId="12" fillId="5" borderId="0" xfId="0" applyNumberFormat="1" applyFont="1" applyFill="1"/>
    <xf numFmtId="0" fontId="37" fillId="7" borderId="0" xfId="0" applyFont="1" applyFill="1"/>
    <xf numFmtId="0" fontId="38" fillId="7" borderId="0" xfId="0" applyFont="1" applyFill="1"/>
    <xf numFmtId="0" fontId="41" fillId="0" borderId="0" xfId="0" applyFont="1"/>
    <xf numFmtId="0" fontId="39" fillId="7" borderId="0" xfId="0" applyFont="1" applyFill="1"/>
    <xf numFmtId="0" fontId="40" fillId="7" borderId="0" xfId="0" applyFont="1" applyFill="1"/>
    <xf numFmtId="2" fontId="40" fillId="0" borderId="0" xfId="0" applyNumberFormat="1" applyFont="1"/>
    <xf numFmtId="164" fontId="40" fillId="7" borderId="0" xfId="0" applyNumberFormat="1" applyFont="1" applyFill="1"/>
    <xf numFmtId="164" fontId="5" fillId="7" borderId="0" xfId="0" applyNumberFormat="1" applyFont="1" applyFill="1"/>
    <xf numFmtId="164" fontId="6" fillId="8" borderId="0" xfId="0" applyNumberFormat="1" applyFont="1" applyFill="1"/>
    <xf numFmtId="164" fontId="39" fillId="7" borderId="0" xfId="0" applyNumberFormat="1" applyFont="1" applyFill="1"/>
    <xf numFmtId="1" fontId="39" fillId="7" borderId="0" xfId="0" applyNumberFormat="1" applyFont="1" applyFill="1"/>
    <xf numFmtId="164" fontId="10" fillId="0" borderId="0" xfId="0" applyNumberFormat="1" applyFont="1"/>
    <xf numFmtId="164" fontId="2" fillId="0" borderId="0" xfId="3" applyNumberFormat="1"/>
    <xf numFmtId="164" fontId="2" fillId="0" borderId="0" xfId="7" applyNumberFormat="1"/>
    <xf numFmtId="164" fontId="37" fillId="7" borderId="0" xfId="0" applyNumberFormat="1" applyFont="1" applyFill="1"/>
    <xf numFmtId="0" fontId="42" fillId="7" borderId="0" xfId="0" applyFont="1" applyFill="1"/>
    <xf numFmtId="0" fontId="42" fillId="0" borderId="0" xfId="0" applyFont="1"/>
    <xf numFmtId="0" fontId="44" fillId="7" borderId="0" xfId="0" applyFont="1" applyFill="1"/>
    <xf numFmtId="164" fontId="44" fillId="7" borderId="0" xfId="0" applyNumberFormat="1" applyFont="1" applyFill="1"/>
    <xf numFmtId="1" fontId="44" fillId="7" borderId="0" xfId="0" applyNumberFormat="1" applyFont="1" applyFill="1"/>
    <xf numFmtId="164" fontId="44" fillId="0" borderId="0" xfId="0" applyNumberFormat="1" applyFont="1"/>
    <xf numFmtId="2" fontId="44" fillId="0" borderId="0" xfId="0" applyNumberFormat="1" applyFont="1"/>
    <xf numFmtId="2" fontId="38" fillId="0" borderId="0" xfId="0" applyNumberFormat="1" applyFont="1"/>
    <xf numFmtId="1" fontId="6" fillId="7" borderId="0" xfId="0" applyNumberFormat="1" applyFont="1" applyFill="1"/>
    <xf numFmtId="164" fontId="6" fillId="7" borderId="0" xfId="0" applyNumberFormat="1" applyFont="1" applyFill="1"/>
    <xf numFmtId="1" fontId="40" fillId="7" borderId="0" xfId="0" applyNumberFormat="1" applyFont="1" applyFill="1"/>
    <xf numFmtId="164" fontId="38" fillId="7" borderId="0" xfId="0" applyNumberFormat="1" applyFont="1" applyFill="1"/>
    <xf numFmtId="164" fontId="12" fillId="7" borderId="0" xfId="0" applyNumberFormat="1" applyFont="1" applyFill="1"/>
    <xf numFmtId="164" fontId="43" fillId="7" borderId="0" xfId="0" applyNumberFormat="1" applyFont="1" applyFill="1"/>
    <xf numFmtId="164" fontId="9" fillId="7" borderId="0" xfId="0" applyNumberFormat="1" applyFont="1" applyFill="1"/>
    <xf numFmtId="164" fontId="5" fillId="7" borderId="0" xfId="10" applyNumberFormat="1" applyFont="1" applyFill="1"/>
    <xf numFmtId="1" fontId="12" fillId="7" borderId="0" xfId="0" applyNumberFormat="1" applyFont="1" applyFill="1"/>
    <xf numFmtId="1" fontId="9" fillId="7" borderId="0" xfId="0" applyNumberFormat="1" applyFont="1" applyFill="1"/>
    <xf numFmtId="0" fontId="5" fillId="7" borderId="0" xfId="10" quotePrefix="1" applyFont="1" applyFill="1"/>
    <xf numFmtId="164" fontId="42" fillId="7" borderId="0" xfId="0" applyNumberFormat="1" applyFont="1" applyFill="1"/>
    <xf numFmtId="0" fontId="44" fillId="0" borderId="0" xfId="2" applyFont="1"/>
    <xf numFmtId="164" fontId="6" fillId="0" borderId="0" xfId="2" applyNumberFormat="1"/>
    <xf numFmtId="164" fontId="8" fillId="2" borderId="0" xfId="0" applyNumberFormat="1" applyFont="1" applyFill="1" applyAlignment="1">
      <alignment horizontal="center"/>
    </xf>
    <xf numFmtId="1" fontId="37" fillId="7" borderId="0" xfId="0" applyNumberFormat="1" applyFont="1" applyFill="1"/>
    <xf numFmtId="2" fontId="43" fillId="0" borderId="0" xfId="0" applyNumberFormat="1" applyFont="1"/>
    <xf numFmtId="0" fontId="43" fillId="7" borderId="0" xfId="0" applyFont="1" applyFill="1"/>
    <xf numFmtId="2" fontId="8" fillId="2" borderId="0" xfId="0" applyNumberFormat="1" applyFont="1" applyFill="1" applyAlignment="1">
      <alignment horizontal="center"/>
    </xf>
    <xf numFmtId="0" fontId="45" fillId="7" borderId="0" xfId="0" applyFont="1" applyFill="1"/>
    <xf numFmtId="2" fontId="41" fillId="0" borderId="0" xfId="0" applyNumberFormat="1" applyFont="1"/>
    <xf numFmtId="1" fontId="0" fillId="3" borderId="0" xfId="0" applyNumberFormat="1" applyFill="1"/>
    <xf numFmtId="1" fontId="43" fillId="7" borderId="0" xfId="0" applyNumberFormat="1" applyFont="1" applyFill="1"/>
    <xf numFmtId="1" fontId="38" fillId="5" borderId="0" xfId="0" applyNumberFormat="1" applyFont="1" applyFill="1"/>
    <xf numFmtId="1" fontId="7" fillId="0" borderId="0" xfId="0" applyNumberFormat="1" applyFont="1"/>
    <xf numFmtId="1" fontId="11" fillId="0" borderId="0" xfId="0" applyNumberFormat="1" applyFont="1"/>
    <xf numFmtId="1" fontId="36" fillId="3" borderId="0" xfId="0" applyNumberFormat="1" applyFont="1" applyFill="1"/>
    <xf numFmtId="1" fontId="8" fillId="3" borderId="0" xfId="0" applyNumberFormat="1" applyFont="1" applyFill="1"/>
    <xf numFmtId="1" fontId="8" fillId="3" borderId="0" xfId="0" applyNumberFormat="1" applyFont="1" applyFill="1" applyAlignment="1">
      <alignment horizontal="center"/>
    </xf>
    <xf numFmtId="1" fontId="8" fillId="42" borderId="0" xfId="0" applyNumberFormat="1" applyFont="1" applyFill="1" applyAlignment="1">
      <alignment horizontal="center"/>
    </xf>
    <xf numFmtId="1" fontId="15" fillId="0" borderId="0" xfId="6" applyNumberFormat="1"/>
    <xf numFmtId="1" fontId="16" fillId="0" borderId="0" xfId="8" applyNumberFormat="1"/>
    <xf numFmtId="1" fontId="5" fillId="44" borderId="0" xfId="0" applyNumberFormat="1" applyFont="1" applyFill="1"/>
    <xf numFmtId="2" fontId="5" fillId="44" borderId="0" xfId="0" applyNumberFormat="1" applyFont="1" applyFill="1"/>
    <xf numFmtId="1" fontId="2" fillId="9" borderId="0" xfId="7" applyNumberFormat="1" applyFill="1"/>
    <xf numFmtId="0" fontId="0" fillId="6" borderId="0" xfId="0" applyFill="1"/>
    <xf numFmtId="0" fontId="35" fillId="7" borderId="0" xfId="0" applyFont="1" applyFill="1"/>
    <xf numFmtId="0" fontId="36" fillId="7" borderId="0" xfId="0" applyFont="1" applyFill="1"/>
    <xf numFmtId="1" fontId="35" fillId="7" borderId="0" xfId="0" applyNumberFormat="1" applyFont="1" applyFill="1"/>
    <xf numFmtId="0" fontId="5" fillId="0" borderId="0" xfId="2" applyFont="1"/>
    <xf numFmtId="0" fontId="6" fillId="10" borderId="0" xfId="0" applyFont="1" applyFill="1"/>
    <xf numFmtId="164" fontId="0" fillId="10" borderId="0" xfId="0" applyNumberFormat="1" applyFill="1"/>
    <xf numFmtId="1" fontId="5" fillId="10" borderId="0" xfId="0" applyNumberFormat="1" applyFont="1" applyFill="1"/>
    <xf numFmtId="0" fontId="5" fillId="10" borderId="0" xfId="0" applyFont="1" applyFill="1"/>
    <xf numFmtId="164" fontId="5" fillId="10" borderId="0" xfId="0" applyNumberFormat="1" applyFont="1" applyFill="1"/>
    <xf numFmtId="0" fontId="18" fillId="9" borderId="0" xfId="0" applyFont="1" applyFill="1"/>
    <xf numFmtId="0" fontId="7" fillId="6" borderId="0" xfId="0" applyFont="1" applyFill="1"/>
    <xf numFmtId="2" fontId="5" fillId="10" borderId="0" xfId="0" applyNumberFormat="1" applyFont="1" applyFill="1"/>
    <xf numFmtId="3" fontId="0" fillId="5" borderId="0" xfId="0" applyNumberFormat="1" applyFill="1"/>
    <xf numFmtId="3" fontId="36" fillId="5" borderId="0" xfId="0" applyNumberFormat="1" applyFont="1" applyFill="1"/>
    <xf numFmtId="3" fontId="9" fillId="3" borderId="0" xfId="0" applyNumberFormat="1" applyFont="1" applyFill="1"/>
    <xf numFmtId="3" fontId="8" fillId="3" borderId="0" xfId="0" applyNumberFormat="1" applyFont="1" applyFill="1"/>
    <xf numFmtId="3" fontId="8" fillId="4" borderId="0" xfId="0" applyNumberFormat="1" applyFont="1" applyFill="1"/>
    <xf numFmtId="3" fontId="0" fillId="3" borderId="0" xfId="0" applyNumberFormat="1" applyFill="1"/>
    <xf numFmtId="3" fontId="0" fillId="0" borderId="0" xfId="0" applyNumberFormat="1"/>
    <xf numFmtId="3" fontId="15" fillId="0" borderId="0" xfId="6" applyNumberFormat="1"/>
    <xf numFmtId="3" fontId="16" fillId="0" borderId="0" xfId="8" applyNumberFormat="1"/>
    <xf numFmtId="3" fontId="36" fillId="3" borderId="0" xfId="0" applyNumberFormat="1" applyFont="1" applyFill="1"/>
    <xf numFmtId="3" fontId="8" fillId="2" borderId="0" xfId="0" applyNumberFormat="1" applyFont="1" applyFill="1" applyAlignment="1">
      <alignment horizontal="center"/>
    </xf>
    <xf numFmtId="3" fontId="8" fillId="3" borderId="0" xfId="0" quotePrefix="1" applyNumberFormat="1" applyFont="1" applyFill="1"/>
    <xf numFmtId="3" fontId="14" fillId="3" borderId="0" xfId="0" applyNumberFormat="1" applyFont="1" applyFill="1"/>
    <xf numFmtId="3" fontId="8" fillId="6" borderId="0" xfId="0" applyNumberFormat="1" applyFont="1" applyFill="1" applyAlignment="1">
      <alignment horizontal="center"/>
    </xf>
    <xf numFmtId="3" fontId="5" fillId="0" borderId="0" xfId="0" applyNumberFormat="1" applyFont="1"/>
    <xf numFmtId="0" fontId="6" fillId="7" borderId="0" xfId="2" applyFill="1"/>
    <xf numFmtId="164" fontId="6" fillId="7" borderId="0" xfId="2" applyNumberFormat="1" applyFill="1"/>
    <xf numFmtId="1" fontId="6" fillId="7" borderId="0" xfId="2" applyNumberFormat="1" applyFill="1"/>
    <xf numFmtId="2" fontId="5" fillId="0" borderId="0" xfId="2" applyNumberFormat="1" applyFont="1"/>
    <xf numFmtId="0" fontId="7" fillId="0" borderId="0" xfId="2" applyFont="1"/>
    <xf numFmtId="0" fontId="39" fillId="7" borderId="0" xfId="2" applyFont="1" applyFill="1"/>
    <xf numFmtId="0" fontId="40" fillId="7" borderId="0" xfId="2" applyFont="1" applyFill="1"/>
    <xf numFmtId="164" fontId="40" fillId="7" borderId="0" xfId="2" applyNumberFormat="1" applyFont="1" applyFill="1"/>
    <xf numFmtId="164" fontId="39" fillId="7" borderId="0" xfId="2" applyNumberFormat="1" applyFont="1" applyFill="1"/>
    <xf numFmtId="0" fontId="39" fillId="0" borderId="0" xfId="2" applyFont="1"/>
    <xf numFmtId="0" fontId="44" fillId="7" borderId="0" xfId="2" applyFont="1" applyFill="1"/>
    <xf numFmtId="0" fontId="38" fillId="7" borderId="0" xfId="2" applyFont="1" applyFill="1"/>
    <xf numFmtId="1" fontId="38" fillId="0" borderId="0" xfId="2" applyNumberFormat="1" applyFont="1"/>
    <xf numFmtId="164" fontId="44" fillId="7" borderId="0" xfId="2" applyNumberFormat="1" applyFont="1" applyFill="1"/>
    <xf numFmtId="0" fontId="38" fillId="0" borderId="0" xfId="2" applyFont="1"/>
    <xf numFmtId="0" fontId="5" fillId="7" borderId="0" xfId="2" applyFont="1" applyFill="1"/>
    <xf numFmtId="0" fontId="12" fillId="7" borderId="0" xfId="2" applyFont="1" applyFill="1"/>
    <xf numFmtId="0" fontId="17" fillId="7" borderId="0" xfId="2" applyFont="1" applyFill="1"/>
    <xf numFmtId="164" fontId="9" fillId="7" borderId="0" xfId="2" applyNumberFormat="1" applyFont="1" applyFill="1"/>
    <xf numFmtId="0" fontId="9" fillId="7" borderId="0" xfId="2" applyFont="1" applyFill="1"/>
    <xf numFmtId="164" fontId="5" fillId="7" borderId="0" xfId="2" applyNumberFormat="1" applyFont="1" applyFill="1"/>
    <xf numFmtId="1" fontId="5" fillId="7" borderId="0" xfId="2" applyNumberFormat="1" applyFont="1" applyFill="1"/>
    <xf numFmtId="2" fontId="5" fillId="7" borderId="0" xfId="2" applyNumberFormat="1" applyFont="1" applyFill="1"/>
    <xf numFmtId="164" fontId="5" fillId="5" borderId="0" xfId="2" applyNumberFormat="1" applyFont="1" applyFill="1"/>
    <xf numFmtId="164" fontId="5" fillId="5" borderId="0" xfId="2" quotePrefix="1" applyNumberFormat="1" applyFont="1" applyFill="1"/>
    <xf numFmtId="2" fontId="5" fillId="6" borderId="0" xfId="2" applyNumberFormat="1" applyFont="1" applyFill="1"/>
    <xf numFmtId="1" fontId="5" fillId="0" borderId="0" xfId="2" applyNumberFormat="1" applyFont="1"/>
    <xf numFmtId="1" fontId="6" fillId="0" borderId="0" xfId="2" quotePrefix="1" applyNumberFormat="1"/>
    <xf numFmtId="0" fontId="2" fillId="0" borderId="0" xfId="2" applyFont="1"/>
    <xf numFmtId="9" fontId="0" fillId="0" borderId="0" xfId="14" applyFont="1"/>
    <xf numFmtId="1" fontId="14" fillId="5" borderId="0" xfId="0" applyNumberFormat="1" applyFont="1" applyFill="1"/>
    <xf numFmtId="0" fontId="0" fillId="9" borderId="0" xfId="0" applyFill="1" applyAlignment="1">
      <alignment horizontal="center"/>
    </xf>
    <xf numFmtId="3" fontId="6" fillId="7" borderId="0" xfId="0" applyNumberFormat="1" applyFont="1" applyFill="1"/>
    <xf numFmtId="3" fontId="39" fillId="7" borderId="0" xfId="0" applyNumberFormat="1" applyFont="1" applyFill="1"/>
    <xf numFmtId="3" fontId="43" fillId="7" borderId="0" xfId="0" applyNumberFormat="1" applyFont="1" applyFill="1"/>
    <xf numFmtId="3" fontId="5" fillId="7" borderId="0" xfId="0" applyNumberFormat="1" applyFont="1" applyFill="1"/>
    <xf numFmtId="3" fontId="0" fillId="7" borderId="0" xfId="0" applyNumberFormat="1" applyFill="1"/>
    <xf numFmtId="3" fontId="5" fillId="5" borderId="0" xfId="0" applyNumberFormat="1" applyFont="1" applyFill="1"/>
    <xf numFmtId="3" fontId="5" fillId="9" borderId="0" xfId="0" applyNumberFormat="1" applyFont="1" applyFill="1"/>
    <xf numFmtId="3" fontId="0" fillId="9" borderId="0" xfId="0" applyNumberFormat="1" applyFill="1"/>
    <xf numFmtId="3" fontId="10" fillId="0" borderId="0" xfId="0" applyNumberFormat="1" applyFont="1"/>
    <xf numFmtId="3" fontId="2" fillId="0" borderId="0" xfId="3" applyNumberFormat="1"/>
    <xf numFmtId="3" fontId="2" fillId="0" borderId="0" xfId="7" applyNumberFormat="1"/>
    <xf numFmtId="3" fontId="40" fillId="7" borderId="0" xfId="0" applyNumberFormat="1" applyFont="1" applyFill="1"/>
    <xf numFmtId="3" fontId="44" fillId="7" borderId="0" xfId="0" applyNumberFormat="1" applyFont="1" applyFill="1"/>
    <xf numFmtId="3" fontId="45" fillId="0" borderId="0" xfId="0" applyNumberFormat="1" applyFont="1"/>
    <xf numFmtId="3" fontId="6" fillId="8" borderId="0" xfId="0" applyNumberFormat="1" applyFont="1" applyFill="1"/>
    <xf numFmtId="3" fontId="6" fillId="0" borderId="0" xfId="0" applyNumberFormat="1" applyFont="1"/>
    <xf numFmtId="0" fontId="5" fillId="0" borderId="0" xfId="0" quotePrefix="1" applyFont="1"/>
    <xf numFmtId="0" fontId="6" fillId="0" borderId="0" xfId="2"/>
    <xf numFmtId="0" fontId="0" fillId="0" borderId="0" xfId="0"/>
    <xf numFmtId="3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3" fontId="0" fillId="0" borderId="0" xfId="0" applyNumberFormat="1"/>
    <xf numFmtId="0" fontId="0" fillId="0" borderId="0" xfId="0"/>
    <xf numFmtId="0" fontId="6" fillId="0" borderId="0" xfId="2"/>
    <xf numFmtId="3" fontId="9" fillId="0" borderId="0" xfId="0" applyNumberFormat="1" applyFont="1"/>
    <xf numFmtId="0" fontId="0" fillId="0" borderId="0" xfId="0"/>
    <xf numFmtId="0" fontId="0" fillId="0" borderId="0" xfId="0"/>
    <xf numFmtId="1" fontId="35" fillId="3" borderId="0" xfId="0" applyNumberFormat="1" applyFont="1" applyFill="1"/>
    <xf numFmtId="0" fontId="0" fillId="0" borderId="0" xfId="0"/>
    <xf numFmtId="166" fontId="14" fillId="0" borderId="0" xfId="0" applyNumberFormat="1" applyFont="1"/>
    <xf numFmtId="166" fontId="0" fillId="0" borderId="0" xfId="0" applyNumberFormat="1"/>
    <xf numFmtId="3" fontId="12" fillId="0" borderId="0" xfId="0" applyNumberFormat="1" applyFont="1"/>
    <xf numFmtId="3" fontId="0" fillId="0" borderId="0" xfId="0" applyNumberFormat="1"/>
    <xf numFmtId="3" fontId="38" fillId="0" borderId="0" xfId="0" applyNumberFormat="1" applyFont="1"/>
    <xf numFmtId="3" fontId="44" fillId="0" borderId="0" xfId="0" applyNumberFormat="1" applyFont="1"/>
    <xf numFmtId="0" fontId="45" fillId="0" borderId="0" xfId="0" applyFont="1"/>
    <xf numFmtId="0" fontId="37" fillId="0" borderId="0" xfId="0" applyFont="1"/>
    <xf numFmtId="3" fontId="38" fillId="0" borderId="0" xfId="2" applyNumberFormat="1" applyFont="1"/>
    <xf numFmtId="0" fontId="6" fillId="0" borderId="0" xfId="2"/>
  </cellXfs>
  <cellStyles count="57">
    <cellStyle name="20 % – uthevingsfarge 1" xfId="32" builtinId="30" customBuiltin="1"/>
    <cellStyle name="20 % – uthevingsfarge 2" xfId="36" builtinId="34" customBuiltin="1"/>
    <cellStyle name="20 % – uthevingsfarge 3" xfId="40" builtinId="38" customBuiltin="1"/>
    <cellStyle name="20 % – uthevingsfarge 4" xfId="44" builtinId="42" customBuiltin="1"/>
    <cellStyle name="20 % – uthevingsfarge 5" xfId="48" builtinId="46" customBuiltin="1"/>
    <cellStyle name="20 % – uthevingsfarge 6" xfId="52" builtinId="50" customBuiltin="1"/>
    <cellStyle name="40 % – uthevingsfarge 1" xfId="33" builtinId="31" customBuiltin="1"/>
    <cellStyle name="40 % – uthevingsfarge 2" xfId="37" builtinId="35" customBuiltin="1"/>
    <cellStyle name="40 % – uthevingsfarge 3" xfId="41" builtinId="39" customBuiltin="1"/>
    <cellStyle name="40 % – uthevingsfarge 4" xfId="45" builtinId="43" customBuiltin="1"/>
    <cellStyle name="40 % – uthevingsfarge 5" xfId="49" builtinId="47" customBuiltin="1"/>
    <cellStyle name="40 % – uthevingsfarge 6" xfId="53" builtinId="51" customBuiltin="1"/>
    <cellStyle name="60 % – uthevingsfarge 1" xfId="34" builtinId="32" customBuiltin="1"/>
    <cellStyle name="60 % – uthevingsfarge 2" xfId="38" builtinId="36" customBuiltin="1"/>
    <cellStyle name="60 % – uthevingsfarge 3" xfId="42" builtinId="40" customBuiltin="1"/>
    <cellStyle name="60 % – uthevingsfarge 4" xfId="46" builtinId="44" customBuiltin="1"/>
    <cellStyle name="60 % – uthevingsfarge 5" xfId="50" builtinId="48" customBuiltin="1"/>
    <cellStyle name="60 % – uthevingsfarge 6" xfId="54" builtinId="52" customBuiltin="1"/>
    <cellStyle name="Beregning" xfId="25" builtinId="22" customBuiltin="1"/>
    <cellStyle name="Dårlig" xfId="21" builtinId="27" customBuiltin="1"/>
    <cellStyle name="Forklarende tekst" xfId="29" builtinId="53" customBuiltin="1"/>
    <cellStyle name="God" xfId="20" builtinId="26" customBuiltin="1"/>
    <cellStyle name="Inndata" xfId="23" builtinId="20" customBuiltin="1"/>
    <cellStyle name="Koblet celle" xfId="26" builtinId="24" customBuiltin="1"/>
    <cellStyle name="Kontrollcelle" xfId="27" builtinId="23" customBuiltin="1"/>
    <cellStyle name="Merknad 2" xfId="56" xr:uid="{00000000-0005-0000-0000-000019000000}"/>
    <cellStyle name="Normal" xfId="0" builtinId="0"/>
    <cellStyle name="Normal 2" xfId="1" xr:uid="{00000000-0005-0000-0000-00001B000000}"/>
    <cellStyle name="Normal 2 2" xfId="11" xr:uid="{00000000-0005-0000-0000-00001C000000}"/>
    <cellStyle name="Normal 3" xfId="2" xr:uid="{00000000-0005-0000-0000-00001D000000}"/>
    <cellStyle name="Normal 4" xfId="3" xr:uid="{00000000-0005-0000-0000-00001E000000}"/>
    <cellStyle name="Normal 5" xfId="6" xr:uid="{00000000-0005-0000-0000-00001F000000}"/>
    <cellStyle name="Normal 5 2" xfId="12" xr:uid="{00000000-0005-0000-0000-000020000000}"/>
    <cellStyle name="Normal 6" xfId="9" xr:uid="{00000000-0005-0000-0000-000021000000}"/>
    <cellStyle name="Normal 6 2" xfId="13" xr:uid="{00000000-0005-0000-0000-000022000000}"/>
    <cellStyle name="Normal 7" xfId="55" xr:uid="{00000000-0005-0000-0000-000023000000}"/>
    <cellStyle name="Normal_Ark1_1" xfId="10" xr:uid="{00000000-0005-0000-0000-000024000000}"/>
    <cellStyle name="Normal_Organisasjon" xfId="7" xr:uid="{00000000-0005-0000-0000-000025000000}"/>
    <cellStyle name="Normal_Per uke" xfId="4" xr:uid="{00000000-0005-0000-0000-000026000000}"/>
    <cellStyle name="Normal_Per år_1" xfId="8" xr:uid="{00000000-0005-0000-0000-000027000000}"/>
    <cellStyle name="Nøytral" xfId="22" builtinId="28" customBuiltin="1"/>
    <cellStyle name="Overskrift 1" xfId="16" builtinId="16" customBuiltin="1"/>
    <cellStyle name="Overskrift 2" xfId="17" builtinId="17" customBuiltin="1"/>
    <cellStyle name="Overskrift 3" xfId="18" builtinId="18" customBuiltin="1"/>
    <cellStyle name="Overskrift 4" xfId="19" builtinId="19" customBuiltin="1"/>
    <cellStyle name="Prosent 2" xfId="14" xr:uid="{00000000-0005-0000-0000-00002E000000}"/>
    <cellStyle name="Tittel" xfId="15" builtinId="15" customBuiltin="1"/>
    <cellStyle name="Totalt" xfId="30" builtinId="25" customBuiltin="1"/>
    <cellStyle name="Udefinert" xfId="5" xr:uid="{00000000-0005-0000-0000-000031000000}"/>
    <cellStyle name="Utdata" xfId="24" builtinId="21" customBuiltin="1"/>
    <cellStyle name="Uthevingsfarge1" xfId="31" builtinId="29" customBuiltin="1"/>
    <cellStyle name="Uthevingsfarge2" xfId="35" builtinId="33" customBuiltin="1"/>
    <cellStyle name="Uthevingsfarge3" xfId="39" builtinId="37" customBuiltin="1"/>
    <cellStyle name="Uthevingsfarge4" xfId="43" builtinId="41" customBuiltin="1"/>
    <cellStyle name="Uthevingsfarge5" xfId="47" builtinId="45" customBuiltin="1"/>
    <cellStyle name="Uthevingsfarge6" xfId="51" builtinId="49" customBuiltin="1"/>
    <cellStyle name="Varseltekst" xfId="28" builtinId="11" customBuiltin="1"/>
  </cellStyles>
  <dxfs count="128"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FF00"/>
      <color rgb="FFFFFF99"/>
      <color rgb="FFFF0000"/>
      <color rgb="FF99CCFF"/>
      <color rgb="FF00FFFF"/>
      <color rgb="FFCCFFFF"/>
      <color rgb="FF66FFFF"/>
      <color rgb="FF66FF33"/>
      <color rgb="FF1ABC04"/>
      <color rgb="FFBE2F0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38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ANTALL</a:t>
            </a:r>
            <a:r>
              <a:rPr lang="nb-NO" sz="2800" baseline="0"/>
              <a:t> slakt, hittil i år, per uke 52</a:t>
            </a:r>
            <a:endParaRPr lang="nb-NO" sz="2800"/>
          </a:p>
        </c:rich>
      </c:tx>
      <c:layout>
        <c:manualLayout>
          <c:xMode val="edge"/>
          <c:yMode val="edge"/>
          <c:x val="0.10799154395805451"/>
          <c:y val="2.64072407961124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40541101561413"/>
          <c:y val="0.16328615472398189"/>
          <c:w val="0.86431567612176285"/>
          <c:h val="0.71693799818105297"/>
        </c:manualLayout>
      </c:layout>
      <c:barChart>
        <c:barDir val="col"/>
        <c:grouping val="clustered"/>
        <c:varyColors val="0"/>
        <c:ser>
          <c:idx val="1"/>
          <c:order val="0"/>
          <c:tx>
            <c:v>Antall</c:v>
          </c:tx>
          <c:invertIfNegative val="0"/>
          <c:dLbls>
            <c:dLbl>
              <c:idx val="1"/>
              <c:layout>
                <c:manualLayout>
                  <c:x val="0"/>
                  <c:y val="-4.00357484557076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23-4237-8D10-42E059BC4AB9}"/>
                </c:ext>
              </c:extLst>
            </c:dLbl>
            <c:dLbl>
              <c:idx val="2"/>
              <c:layout>
                <c:manualLayout>
                  <c:x val="-9.1615537201588989E-3"/>
                  <c:y val="-0.145129588151940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B2-4035-BB15-A21929C0C6EA}"/>
                </c:ext>
              </c:extLst>
            </c:dLbl>
            <c:dLbl>
              <c:idx val="3"/>
              <c:layout>
                <c:manualLayout>
                  <c:x val="-4.5807768600794494E-3"/>
                  <c:y val="-5.2546919848116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D8-4A9B-A4F2-D1E7522BA0B1}"/>
                </c:ext>
              </c:extLst>
            </c:dLbl>
            <c:dLbl>
              <c:idx val="4"/>
              <c:layout>
                <c:manualLayout>
                  <c:x val="-1.1451942150198624E-3"/>
                  <c:y val="-8.00714969114154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B2-4035-BB15-A21929C0C6EA}"/>
                </c:ext>
              </c:extLst>
            </c:dLbl>
            <c:dLbl>
              <c:idx val="6"/>
              <c:layout>
                <c:manualLayout>
                  <c:x val="-1.1451942150198624E-3"/>
                  <c:y val="-7.7569262632933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D0-4D81-8D83-BEE93F24BC14}"/>
                </c:ext>
              </c:extLst>
            </c:dLbl>
            <c:dLbl>
              <c:idx val="8"/>
              <c:layout>
                <c:manualLayout>
                  <c:x val="2.2903884300396827E-3"/>
                  <c:y val="-4.7542451291152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EF-4554-941D-03653499CD1A}"/>
                </c:ext>
              </c:extLst>
            </c:dLbl>
            <c:dLbl>
              <c:idx val="9"/>
              <c:layout>
                <c:manualLayout>
                  <c:x val="2.404907851541711E-2"/>
                  <c:y val="-6.25558569620433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EF-4554-941D-03653499CD1A}"/>
                </c:ext>
              </c:extLst>
            </c:dLbl>
            <c:dLbl>
              <c:idx val="10"/>
              <c:layout>
                <c:manualLayout>
                  <c:x val="-1.1451942150199463E-3"/>
                  <c:y val="-6.505809124052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B2-4035-BB15-A21929C0C6E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23-4237-8D10-42E059BC4AB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D0-4D81-8D83-BEE93F24BC14}"/>
                </c:ext>
              </c:extLst>
            </c:dLbl>
            <c:dLbl>
              <c:idx val="19"/>
              <c:layout>
                <c:manualLayout>
                  <c:x val="-8.0163595051390372E-3"/>
                  <c:y val="-3.7533514177225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B2-4819-AAB0-9D5D6173C1A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D0-4D81-8D83-BEE93F24BC14}"/>
                </c:ext>
              </c:extLst>
            </c:dLbl>
            <c:dLbl>
              <c:idx val="25"/>
              <c:layout>
                <c:manualLayout>
                  <c:x val="-3.4355826450597551E-3"/>
                  <c:y val="-8.7578199746860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6E-4050-985A-5D6268F9B1FC}"/>
                </c:ext>
              </c:extLst>
            </c:dLbl>
            <c:dLbl>
              <c:idx val="27"/>
              <c:layout>
                <c:manualLayout>
                  <c:x val="-1.1451942150198624E-3"/>
                  <c:y val="-8.0071496911415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23-4237-8D10-42E059BC4AB9}"/>
                </c:ext>
              </c:extLst>
            </c:dLbl>
            <c:dLbl>
              <c:idx val="28"/>
              <c:layout>
                <c:manualLayout>
                  <c:x val="0"/>
                  <c:y val="-3.0026811341780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23-4237-8D10-42E059BC4A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År!$A$7:$A$35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År!$B$7:$B$35</c:f>
              <c:numCache>
                <c:formatCode>#,##0</c:formatCode>
                <c:ptCount val="29"/>
                <c:pt idx="0">
                  <c:v>19562.5</c:v>
                </c:pt>
                <c:pt idx="1">
                  <c:v>18486.5</c:v>
                </c:pt>
                <c:pt idx="2">
                  <c:v>17452.5</c:v>
                </c:pt>
                <c:pt idx="3">
                  <c:v>22605.75</c:v>
                </c:pt>
                <c:pt idx="4">
                  <c:v>20033.75</c:v>
                </c:pt>
                <c:pt idx="5">
                  <c:v>21298</c:v>
                </c:pt>
                <c:pt idx="6">
                  <c:v>24977</c:v>
                </c:pt>
                <c:pt idx="7">
                  <c:v>23589</c:v>
                </c:pt>
                <c:pt idx="8">
                  <c:v>24466</c:v>
                </c:pt>
                <c:pt idx="9">
                  <c:v>25102</c:v>
                </c:pt>
                <c:pt idx="10">
                  <c:v>21255</c:v>
                </c:pt>
                <c:pt idx="11">
                  <c:v>21882</c:v>
                </c:pt>
                <c:pt idx="12">
                  <c:v>24562</c:v>
                </c:pt>
                <c:pt idx="13">
                  <c:v>22265.07</c:v>
                </c:pt>
                <c:pt idx="14">
                  <c:v>25699</c:v>
                </c:pt>
                <c:pt idx="15">
                  <c:v>27165</c:v>
                </c:pt>
                <c:pt idx="16">
                  <c:v>27887</c:v>
                </c:pt>
                <c:pt idx="17">
                  <c:v>27944</c:v>
                </c:pt>
                <c:pt idx="18">
                  <c:v>27453</c:v>
                </c:pt>
                <c:pt idx="19">
                  <c:v>27270</c:v>
                </c:pt>
                <c:pt idx="20">
                  <c:v>26728</c:v>
                </c:pt>
                <c:pt idx="21">
                  <c:v>26455</c:v>
                </c:pt>
                <c:pt idx="22">
                  <c:v>28609</c:v>
                </c:pt>
                <c:pt idx="23">
                  <c:v>23700</c:v>
                </c:pt>
                <c:pt idx="24">
                  <c:v>20015</c:v>
                </c:pt>
                <c:pt idx="25">
                  <c:v>19636.400000000001</c:v>
                </c:pt>
                <c:pt idx="26">
                  <c:v>18105</c:v>
                </c:pt>
                <c:pt idx="27">
                  <c:v>18063</c:v>
                </c:pt>
                <c:pt idx="28">
                  <c:v>17698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88-4B33-AFB8-BAF31BB14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718320504"/>
        <c:axId val="718330304"/>
      </c:barChart>
      <c:lineChart>
        <c:grouping val="standard"/>
        <c:varyColors val="0"/>
        <c:ser>
          <c:idx val="0"/>
          <c:order val="1"/>
          <c:tx>
            <c:strRef>
              <c:f>RNR!$D$15</c:f>
              <c:strCache>
                <c:ptCount val="1"/>
                <c:pt idx="0">
                  <c:v>Antall slakt i 2024</c:v>
                </c:pt>
              </c:strCache>
            </c:strRef>
          </c:tx>
          <c:spPr>
            <a:ln w="63500">
              <a:solidFill>
                <a:schemeClr val="tx1"/>
              </a:solidFill>
            </a:ln>
          </c:spPr>
          <c:marker>
            <c:symbol val="none"/>
          </c:marker>
          <c:val>
            <c:numRef>
              <c:f>År!$AC$7:$AC$35</c:f>
              <c:numCache>
                <c:formatCode>#,##0</c:formatCode>
                <c:ptCount val="29"/>
                <c:pt idx="0">
                  <c:v>17698</c:v>
                </c:pt>
                <c:pt idx="1">
                  <c:v>17698</c:v>
                </c:pt>
                <c:pt idx="2">
                  <c:v>17698</c:v>
                </c:pt>
                <c:pt idx="3">
                  <c:v>17698</c:v>
                </c:pt>
                <c:pt idx="4">
                  <c:v>17698</c:v>
                </c:pt>
                <c:pt idx="5">
                  <c:v>17698</c:v>
                </c:pt>
                <c:pt idx="6">
                  <c:v>17698</c:v>
                </c:pt>
                <c:pt idx="7">
                  <c:v>17698</c:v>
                </c:pt>
                <c:pt idx="8">
                  <c:v>17698</c:v>
                </c:pt>
                <c:pt idx="9">
                  <c:v>17698</c:v>
                </c:pt>
                <c:pt idx="10">
                  <c:v>17698</c:v>
                </c:pt>
                <c:pt idx="11">
                  <c:v>17698</c:v>
                </c:pt>
                <c:pt idx="12">
                  <c:v>17698</c:v>
                </c:pt>
                <c:pt idx="13">
                  <c:v>17698</c:v>
                </c:pt>
                <c:pt idx="14">
                  <c:v>17698</c:v>
                </c:pt>
                <c:pt idx="15">
                  <c:v>17698</c:v>
                </c:pt>
                <c:pt idx="16">
                  <c:v>17698</c:v>
                </c:pt>
                <c:pt idx="17">
                  <c:v>17698</c:v>
                </c:pt>
                <c:pt idx="18">
                  <c:v>17698</c:v>
                </c:pt>
                <c:pt idx="19">
                  <c:v>17698</c:v>
                </c:pt>
                <c:pt idx="20">
                  <c:v>17698</c:v>
                </c:pt>
                <c:pt idx="21">
                  <c:v>17698</c:v>
                </c:pt>
                <c:pt idx="22">
                  <c:v>17698</c:v>
                </c:pt>
                <c:pt idx="23">
                  <c:v>17698</c:v>
                </c:pt>
                <c:pt idx="24">
                  <c:v>17698</c:v>
                </c:pt>
                <c:pt idx="25">
                  <c:v>17698</c:v>
                </c:pt>
                <c:pt idx="26">
                  <c:v>17698</c:v>
                </c:pt>
                <c:pt idx="27">
                  <c:v>17698</c:v>
                </c:pt>
                <c:pt idx="28">
                  <c:v>17698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DB-4776-887B-BF9B39E11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0504"/>
        <c:axId val="718330304"/>
      </c:lineChart>
      <c:catAx>
        <c:axId val="718320504"/>
        <c:scaling>
          <c:orientation val="minMax"/>
        </c:scaling>
        <c:delete val="0"/>
        <c:axPos val="b"/>
        <c:majorGridlines>
          <c:spPr>
            <a:ln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0304"/>
        <c:crossesAt val="0"/>
        <c:auto val="1"/>
        <c:lblAlgn val="ctr"/>
        <c:lblOffset val="100"/>
        <c:noMultiLvlLbl val="0"/>
      </c:catAx>
      <c:valAx>
        <c:axId val="718330304"/>
        <c:scaling>
          <c:orientation val="minMax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3859667189488639E-2"/>
              <c:y val="0.5138901040147759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504"/>
        <c:crosses val="autoZero"/>
        <c:crossBetween val="between"/>
      </c:valAx>
      <c:spPr>
        <a:solidFill>
          <a:schemeClr val="bg2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272137100126587"/>
          <c:y val="0.1450038853590529"/>
          <c:w val="0.14319039566189612"/>
          <c:h val="0.10819956559636715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</a:t>
            </a:r>
            <a:r>
              <a:rPr lang="nb-NO" sz="2800" baseline="0"/>
              <a:t> purke, a</a:t>
            </a:r>
            <a:r>
              <a:rPr lang="nb-NO" sz="2800"/>
              <a:t>ntall</a:t>
            </a:r>
            <a:r>
              <a:rPr lang="nb-NO" sz="2800" baseline="0"/>
              <a:t> slakt per produsent, per uke</a:t>
            </a:r>
            <a:endParaRPr lang="nb-NO" sz="2800"/>
          </a:p>
        </c:rich>
      </c:tx>
      <c:layout>
        <c:manualLayout>
          <c:xMode val="edge"/>
          <c:yMode val="edge"/>
          <c:x val="0.11858264294529319"/>
          <c:y val="1.50052439263352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419931076690535E-2"/>
          <c:y val="0.13739456030716887"/>
          <c:w val="0.90933165337900834"/>
          <c:h val="0.74322822846661052"/>
        </c:manualLayout>
      </c:layout>
      <c:lineChart>
        <c:grouping val="standard"/>
        <c:varyColors val="0"/>
        <c:ser>
          <c:idx val="4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Pt>
            <c:idx val="13"/>
            <c:bubble3D val="0"/>
            <c:spPr>
              <a:ln w="41275"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0EB4-40DA-B64F-06677FDC39DC}"/>
              </c:ext>
            </c:extLst>
          </c:dPt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Uke!$Q$64:$Q$115</c:f>
              <c:numCache>
                <c:formatCode>0</c:formatCode>
                <c:ptCount val="52"/>
                <c:pt idx="0">
                  <c:v>6.2363636363636363</c:v>
                </c:pt>
                <c:pt idx="1">
                  <c:v>6.323943661971831</c:v>
                </c:pt>
                <c:pt idx="2">
                  <c:v>6.2068965517241379</c:v>
                </c:pt>
                <c:pt idx="3">
                  <c:v>4.9722222222222223</c:v>
                </c:pt>
                <c:pt idx="4">
                  <c:v>4.8888888888888893</c:v>
                </c:pt>
                <c:pt idx="5">
                  <c:v>5.6470588235294121</c:v>
                </c:pt>
                <c:pt idx="6">
                  <c:v>6.333333333333333</c:v>
                </c:pt>
                <c:pt idx="7">
                  <c:v>5.458333333333333</c:v>
                </c:pt>
                <c:pt idx="8">
                  <c:v>5.1428571428571432</c:v>
                </c:pt>
                <c:pt idx="9">
                  <c:v>7.101694915254237</c:v>
                </c:pt>
                <c:pt idx="10">
                  <c:v>6.0517241379310347</c:v>
                </c:pt>
                <c:pt idx="11">
                  <c:v>5.1714285714285717</c:v>
                </c:pt>
                <c:pt idx="12">
                  <c:v>4.84375</c:v>
                </c:pt>
                <c:pt idx="13">
                  <c:v>4.4400000000000004</c:v>
                </c:pt>
                <c:pt idx="14">
                  <c:v>6.5538461538461537</c:v>
                </c:pt>
                <c:pt idx="15">
                  <c:v>4.7142857142857144</c:v>
                </c:pt>
                <c:pt idx="16">
                  <c:v>6.2380952380952381</c:v>
                </c:pt>
                <c:pt idx="17">
                  <c:v>6.5172413793103452</c:v>
                </c:pt>
                <c:pt idx="18">
                  <c:v>4.8507462686567164</c:v>
                </c:pt>
                <c:pt idx="19">
                  <c:v>4.8444444444444441</c:v>
                </c:pt>
                <c:pt idx="20">
                  <c:v>5.583333333333333</c:v>
                </c:pt>
                <c:pt idx="21">
                  <c:v>5.4415584415584419</c:v>
                </c:pt>
                <c:pt idx="22">
                  <c:v>6.6181818181818182</c:v>
                </c:pt>
                <c:pt idx="23">
                  <c:v>6.0638297872340425</c:v>
                </c:pt>
                <c:pt idx="24">
                  <c:v>6.8852459016393439</c:v>
                </c:pt>
                <c:pt idx="25">
                  <c:v>5.4230769230769234</c:v>
                </c:pt>
                <c:pt idx="26">
                  <c:v>4.666666666666667</c:v>
                </c:pt>
                <c:pt idx="27">
                  <c:v>4.2985074626865671</c:v>
                </c:pt>
                <c:pt idx="28">
                  <c:v>5.9137931034482758</c:v>
                </c:pt>
                <c:pt idx="29">
                  <c:v>6.3111111111111109</c:v>
                </c:pt>
                <c:pt idx="30">
                  <c:v>5.898305084745763</c:v>
                </c:pt>
                <c:pt idx="31">
                  <c:v>6.9615384615384617</c:v>
                </c:pt>
                <c:pt idx="32">
                  <c:v>6.6333333333333337</c:v>
                </c:pt>
                <c:pt idx="33">
                  <c:v>5.8955223880597014</c:v>
                </c:pt>
                <c:pt idx="34">
                  <c:v>5.5333333333333332</c:v>
                </c:pt>
                <c:pt idx="35">
                  <c:v>5.9661016949152543</c:v>
                </c:pt>
                <c:pt idx="36">
                  <c:v>7.1730769230769234</c:v>
                </c:pt>
                <c:pt idx="37">
                  <c:v>6.092307692307692</c:v>
                </c:pt>
                <c:pt idx="38">
                  <c:v>6.8275862068965516</c:v>
                </c:pt>
                <c:pt idx="39">
                  <c:v>4.9027777777777777</c:v>
                </c:pt>
                <c:pt idx="40">
                  <c:v>5.984375</c:v>
                </c:pt>
                <c:pt idx="41">
                  <c:v>6.2931034482758621</c:v>
                </c:pt>
                <c:pt idx="42">
                  <c:v>6.333333333333333</c:v>
                </c:pt>
                <c:pt idx="43">
                  <c:v>5.3275862068965516</c:v>
                </c:pt>
                <c:pt idx="44">
                  <c:v>5.921875</c:v>
                </c:pt>
                <c:pt idx="45">
                  <c:v>6.25</c:v>
                </c:pt>
                <c:pt idx="46">
                  <c:v>7.1627906976744189</c:v>
                </c:pt>
                <c:pt idx="47">
                  <c:v>4.7297297297297298</c:v>
                </c:pt>
                <c:pt idx="48">
                  <c:v>4.5</c:v>
                </c:pt>
                <c:pt idx="49">
                  <c:v>7.28</c:v>
                </c:pt>
                <c:pt idx="50">
                  <c:v>5.2</c:v>
                </c:pt>
                <c:pt idx="51">
                  <c:v>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B4-40DA-B64F-06677FDC39DC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3"/>
            <c:spPr>
              <a:solidFill>
                <a:srgbClr val="FF0000"/>
              </a:solidFill>
            </c:spPr>
          </c:marker>
          <c:val>
            <c:numRef>
              <c:f>Uke!$Q$10:$Q$61</c:f>
              <c:numCache>
                <c:formatCode>0</c:formatCode>
                <c:ptCount val="52"/>
                <c:pt idx="0">
                  <c:v>6.6333333333333337</c:v>
                </c:pt>
                <c:pt idx="1">
                  <c:v>7.4833333333333334</c:v>
                </c:pt>
                <c:pt idx="2">
                  <c:v>5.2857142857142856</c:v>
                </c:pt>
                <c:pt idx="3">
                  <c:v>5.3939393939393936</c:v>
                </c:pt>
                <c:pt idx="4">
                  <c:v>4.7936507936507935</c:v>
                </c:pt>
                <c:pt idx="5">
                  <c:v>8.078125</c:v>
                </c:pt>
                <c:pt idx="6">
                  <c:v>5.7777777777777777</c:v>
                </c:pt>
                <c:pt idx="7">
                  <c:v>5.7115384615384617</c:v>
                </c:pt>
                <c:pt idx="8">
                  <c:v>6.845070422535211</c:v>
                </c:pt>
                <c:pt idx="9">
                  <c:v>5.2714285714285714</c:v>
                </c:pt>
                <c:pt idx="10">
                  <c:v>6.7123287671232879</c:v>
                </c:pt>
                <c:pt idx="11">
                  <c:v>5.8955223880597014</c:v>
                </c:pt>
                <c:pt idx="12">
                  <c:v>7.9047619047619051</c:v>
                </c:pt>
                <c:pt idx="13">
                  <c:v>5.6833333333333336</c:v>
                </c:pt>
                <c:pt idx="14">
                  <c:v>6.070422535211268</c:v>
                </c:pt>
                <c:pt idx="15">
                  <c:v>6</c:v>
                </c:pt>
                <c:pt idx="16">
                  <c:v>5.9827586206896548</c:v>
                </c:pt>
                <c:pt idx="17">
                  <c:v>5.6440677966101696</c:v>
                </c:pt>
                <c:pt idx="18">
                  <c:v>5.3673469387755102</c:v>
                </c:pt>
                <c:pt idx="19">
                  <c:v>4.796875</c:v>
                </c:pt>
                <c:pt idx="20">
                  <c:v>6.5652173913043477</c:v>
                </c:pt>
                <c:pt idx="21">
                  <c:v>5.6724137931034484</c:v>
                </c:pt>
                <c:pt idx="22">
                  <c:v>6.2459016393442619</c:v>
                </c:pt>
                <c:pt idx="23">
                  <c:v>5.8524590163934427</c:v>
                </c:pt>
                <c:pt idx="24">
                  <c:v>4.4833333333333334</c:v>
                </c:pt>
                <c:pt idx="25">
                  <c:v>5.2033898305084749</c:v>
                </c:pt>
                <c:pt idx="26">
                  <c:v>5.1896551724137927</c:v>
                </c:pt>
                <c:pt idx="27">
                  <c:v>4.5238095238095237</c:v>
                </c:pt>
                <c:pt idx="28">
                  <c:v>6.1851851851851851</c:v>
                </c:pt>
                <c:pt idx="29">
                  <c:v>6.5517241379310347</c:v>
                </c:pt>
                <c:pt idx="30">
                  <c:v>5.9508196721311473</c:v>
                </c:pt>
                <c:pt idx="31">
                  <c:v>4.9016393442622954</c:v>
                </c:pt>
                <c:pt idx="32">
                  <c:v>6.5084745762711869</c:v>
                </c:pt>
                <c:pt idx="33">
                  <c:v>4.34</c:v>
                </c:pt>
                <c:pt idx="34">
                  <c:v>5.875</c:v>
                </c:pt>
                <c:pt idx="35">
                  <c:v>4.6428571428571432</c:v>
                </c:pt>
                <c:pt idx="36">
                  <c:v>6.9056603773584904</c:v>
                </c:pt>
                <c:pt idx="37">
                  <c:v>6.1034482758620694</c:v>
                </c:pt>
                <c:pt idx="38">
                  <c:v>5.2711864406779663</c:v>
                </c:pt>
                <c:pt idx="39">
                  <c:v>6.333333333333333</c:v>
                </c:pt>
                <c:pt idx="40">
                  <c:v>5.4666666666666668</c:v>
                </c:pt>
                <c:pt idx="41">
                  <c:v>5.3666666666666663</c:v>
                </c:pt>
                <c:pt idx="42">
                  <c:v>6.0188679245283021</c:v>
                </c:pt>
                <c:pt idx="43">
                  <c:v>7.3076923076923075</c:v>
                </c:pt>
                <c:pt idx="44">
                  <c:v>5.1492537313432836</c:v>
                </c:pt>
                <c:pt idx="45">
                  <c:v>5.9152542372881358</c:v>
                </c:pt>
                <c:pt idx="46">
                  <c:v>5.3833333333333337</c:v>
                </c:pt>
                <c:pt idx="47">
                  <c:v>5.3392857142857144</c:v>
                </c:pt>
                <c:pt idx="48">
                  <c:v>4.7017543859649127</c:v>
                </c:pt>
                <c:pt idx="49">
                  <c:v>5.953125</c:v>
                </c:pt>
                <c:pt idx="50">
                  <c:v>7.08</c:v>
                </c:pt>
                <c:pt idx="51">
                  <c:v>11.137931034482758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B4-40DA-B64F-06677FDC3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9520"/>
        <c:axId val="718311880"/>
      </c:lineChart>
      <c:catAx>
        <c:axId val="718329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188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71831188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9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226335454829814"/>
          <c:y val="0.20308895363320301"/>
          <c:w val="8.3565881984959137E-2"/>
          <c:h val="0.112624419196568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antall PRODUSENTER </a:t>
            </a:r>
            <a:r>
              <a:rPr lang="nb-NO" sz="2800" baseline="0"/>
              <a:t>per UKE</a:t>
            </a:r>
            <a:endParaRPr lang="nb-NO" sz="2800"/>
          </a:p>
        </c:rich>
      </c:tx>
      <c:layout>
        <c:manualLayout>
          <c:xMode val="edge"/>
          <c:yMode val="edge"/>
          <c:x val="0.15014613885976508"/>
          <c:y val="2.88136460813585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086267440469785E-2"/>
          <c:y val="0.16490174700609883"/>
          <c:w val="0.88651007590061426"/>
          <c:h val="0.73170844132761725"/>
        </c:manualLayout>
      </c:layout>
      <c:lineChart>
        <c:grouping val="standard"/>
        <c:varyColors val="0"/>
        <c:ser>
          <c:idx val="4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Uke!$D$64:$D$115</c:f>
              <c:numCache>
                <c:formatCode>General</c:formatCode>
                <c:ptCount val="52"/>
                <c:pt idx="0">
                  <c:v>55</c:v>
                </c:pt>
                <c:pt idx="1">
                  <c:v>71</c:v>
                </c:pt>
                <c:pt idx="2">
                  <c:v>58</c:v>
                </c:pt>
                <c:pt idx="3">
                  <c:v>72</c:v>
                </c:pt>
                <c:pt idx="4">
                  <c:v>63</c:v>
                </c:pt>
                <c:pt idx="5">
                  <c:v>51</c:v>
                </c:pt>
                <c:pt idx="6">
                  <c:v>75</c:v>
                </c:pt>
                <c:pt idx="7">
                  <c:v>48</c:v>
                </c:pt>
                <c:pt idx="8">
                  <c:v>70</c:v>
                </c:pt>
                <c:pt idx="9">
                  <c:v>59</c:v>
                </c:pt>
                <c:pt idx="10">
                  <c:v>58</c:v>
                </c:pt>
                <c:pt idx="11">
                  <c:v>70</c:v>
                </c:pt>
                <c:pt idx="12">
                  <c:v>64</c:v>
                </c:pt>
                <c:pt idx="13">
                  <c:v>25</c:v>
                </c:pt>
                <c:pt idx="14">
                  <c:v>65</c:v>
                </c:pt>
                <c:pt idx="15">
                  <c:v>70</c:v>
                </c:pt>
                <c:pt idx="16">
                  <c:v>63</c:v>
                </c:pt>
                <c:pt idx="17">
                  <c:v>58</c:v>
                </c:pt>
                <c:pt idx="18">
                  <c:v>67</c:v>
                </c:pt>
                <c:pt idx="19">
                  <c:v>45</c:v>
                </c:pt>
                <c:pt idx="20">
                  <c:v>60</c:v>
                </c:pt>
                <c:pt idx="21">
                  <c:v>77</c:v>
                </c:pt>
                <c:pt idx="22">
                  <c:v>55</c:v>
                </c:pt>
                <c:pt idx="23">
                  <c:v>47</c:v>
                </c:pt>
                <c:pt idx="24">
                  <c:v>61</c:v>
                </c:pt>
                <c:pt idx="25">
                  <c:v>52</c:v>
                </c:pt>
                <c:pt idx="26">
                  <c:v>72</c:v>
                </c:pt>
                <c:pt idx="27">
                  <c:v>67</c:v>
                </c:pt>
                <c:pt idx="28">
                  <c:v>58</c:v>
                </c:pt>
                <c:pt idx="29">
                  <c:v>45</c:v>
                </c:pt>
                <c:pt idx="30">
                  <c:v>59</c:v>
                </c:pt>
                <c:pt idx="31">
                  <c:v>52</c:v>
                </c:pt>
                <c:pt idx="32">
                  <c:v>60</c:v>
                </c:pt>
                <c:pt idx="33">
                  <c:v>67</c:v>
                </c:pt>
                <c:pt idx="34">
                  <c:v>60</c:v>
                </c:pt>
                <c:pt idx="35">
                  <c:v>59</c:v>
                </c:pt>
                <c:pt idx="36">
                  <c:v>52</c:v>
                </c:pt>
                <c:pt idx="37">
                  <c:v>65</c:v>
                </c:pt>
                <c:pt idx="38">
                  <c:v>58</c:v>
                </c:pt>
                <c:pt idx="39">
                  <c:v>72</c:v>
                </c:pt>
                <c:pt idx="40">
                  <c:v>64</c:v>
                </c:pt>
                <c:pt idx="41">
                  <c:v>58</c:v>
                </c:pt>
                <c:pt idx="42">
                  <c:v>63</c:v>
                </c:pt>
                <c:pt idx="43">
                  <c:v>58</c:v>
                </c:pt>
                <c:pt idx="44">
                  <c:v>64</c:v>
                </c:pt>
                <c:pt idx="45">
                  <c:v>68</c:v>
                </c:pt>
                <c:pt idx="46">
                  <c:v>43</c:v>
                </c:pt>
                <c:pt idx="47">
                  <c:v>74</c:v>
                </c:pt>
                <c:pt idx="48">
                  <c:v>76</c:v>
                </c:pt>
                <c:pt idx="49">
                  <c:v>75</c:v>
                </c:pt>
                <c:pt idx="50">
                  <c:v>60</c:v>
                </c:pt>
                <c:pt idx="5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44-419F-907A-F7BB96AC0E91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11"/>
            <c:spPr>
              <a:solidFill>
                <a:schemeClr val="accent1"/>
              </a:solidFill>
            </c:spPr>
          </c:marker>
          <c:val>
            <c:numRef>
              <c:f>Uke!$D$10:$D$61</c:f>
              <c:numCache>
                <c:formatCode>General</c:formatCode>
                <c:ptCount val="52"/>
                <c:pt idx="0">
                  <c:v>60</c:v>
                </c:pt>
                <c:pt idx="1">
                  <c:v>60</c:v>
                </c:pt>
                <c:pt idx="2">
                  <c:v>77</c:v>
                </c:pt>
                <c:pt idx="3">
                  <c:v>66</c:v>
                </c:pt>
                <c:pt idx="4">
                  <c:v>63</c:v>
                </c:pt>
                <c:pt idx="5">
                  <c:v>64</c:v>
                </c:pt>
                <c:pt idx="6">
                  <c:v>54</c:v>
                </c:pt>
                <c:pt idx="7">
                  <c:v>52</c:v>
                </c:pt>
                <c:pt idx="8">
                  <c:v>71</c:v>
                </c:pt>
                <c:pt idx="9">
                  <c:v>70</c:v>
                </c:pt>
                <c:pt idx="10">
                  <c:v>73</c:v>
                </c:pt>
                <c:pt idx="11">
                  <c:v>67</c:v>
                </c:pt>
                <c:pt idx="12">
                  <c:v>21</c:v>
                </c:pt>
                <c:pt idx="13">
                  <c:v>60</c:v>
                </c:pt>
                <c:pt idx="14">
                  <c:v>71</c:v>
                </c:pt>
                <c:pt idx="15">
                  <c:v>73</c:v>
                </c:pt>
                <c:pt idx="16">
                  <c:v>58</c:v>
                </c:pt>
                <c:pt idx="17">
                  <c:v>59</c:v>
                </c:pt>
                <c:pt idx="18">
                  <c:v>49</c:v>
                </c:pt>
                <c:pt idx="19">
                  <c:v>64</c:v>
                </c:pt>
                <c:pt idx="20">
                  <c:v>46</c:v>
                </c:pt>
                <c:pt idx="21">
                  <c:v>58</c:v>
                </c:pt>
                <c:pt idx="22">
                  <c:v>61</c:v>
                </c:pt>
                <c:pt idx="23">
                  <c:v>61</c:v>
                </c:pt>
                <c:pt idx="24">
                  <c:v>60</c:v>
                </c:pt>
                <c:pt idx="25">
                  <c:v>59</c:v>
                </c:pt>
                <c:pt idx="26">
                  <c:v>58</c:v>
                </c:pt>
                <c:pt idx="27">
                  <c:v>63</c:v>
                </c:pt>
                <c:pt idx="28">
                  <c:v>27</c:v>
                </c:pt>
                <c:pt idx="29">
                  <c:v>58</c:v>
                </c:pt>
                <c:pt idx="30">
                  <c:v>61</c:v>
                </c:pt>
                <c:pt idx="31">
                  <c:v>61</c:v>
                </c:pt>
                <c:pt idx="32">
                  <c:v>59</c:v>
                </c:pt>
                <c:pt idx="33">
                  <c:v>50</c:v>
                </c:pt>
                <c:pt idx="34">
                  <c:v>56</c:v>
                </c:pt>
                <c:pt idx="35">
                  <c:v>56</c:v>
                </c:pt>
                <c:pt idx="36">
                  <c:v>53</c:v>
                </c:pt>
                <c:pt idx="37">
                  <c:v>58</c:v>
                </c:pt>
                <c:pt idx="38">
                  <c:v>59</c:v>
                </c:pt>
                <c:pt idx="39">
                  <c:v>54</c:v>
                </c:pt>
                <c:pt idx="40">
                  <c:v>60</c:v>
                </c:pt>
                <c:pt idx="41">
                  <c:v>60</c:v>
                </c:pt>
                <c:pt idx="42">
                  <c:v>53</c:v>
                </c:pt>
                <c:pt idx="43">
                  <c:v>52</c:v>
                </c:pt>
                <c:pt idx="44">
                  <c:v>67</c:v>
                </c:pt>
                <c:pt idx="45">
                  <c:v>59</c:v>
                </c:pt>
                <c:pt idx="46">
                  <c:v>60</c:v>
                </c:pt>
                <c:pt idx="47">
                  <c:v>56</c:v>
                </c:pt>
                <c:pt idx="48">
                  <c:v>57</c:v>
                </c:pt>
                <c:pt idx="49">
                  <c:v>64</c:v>
                </c:pt>
                <c:pt idx="50">
                  <c:v>50</c:v>
                </c:pt>
                <c:pt idx="51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44-419F-907A-F7BB96AC0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8344"/>
        <c:axId val="718329128"/>
      </c:lineChart>
      <c:catAx>
        <c:axId val="7183283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91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291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 produsenter per uke</a:t>
                </a:r>
              </a:p>
            </c:rich>
          </c:tx>
          <c:layout>
            <c:manualLayout>
              <c:xMode val="edge"/>
              <c:yMode val="edge"/>
              <c:x val="2.0175493171319187E-2"/>
              <c:y val="0.183441601288657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344"/>
        <c:crosses val="autoZero"/>
        <c:crossBetween val="between"/>
      </c:valAx>
      <c:spPr>
        <a:solidFill>
          <a:srgbClr val="CCFFCC"/>
        </a:solidFill>
        <a:ln w="25400">
          <a:solidFill>
            <a:srgbClr val="3333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248635153527079"/>
          <c:y val="0.17321586500057057"/>
          <c:w val="0.10115567115843963"/>
          <c:h val="0.129351427818578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purke: middel</a:t>
            </a:r>
            <a:r>
              <a:rPr lang="nb-NO" sz="2800" baseline="0"/>
              <a:t> KJØTT% </a:t>
            </a:r>
            <a:r>
              <a:rPr lang="nb-NO" sz="2800"/>
              <a:t>per uke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57563486999614"/>
          <c:y val="0.15446853601504554"/>
          <c:w val="0.87424506522470113"/>
          <c:h val="0.71738604211195989"/>
        </c:manualLayout>
      </c:layout>
      <c:lineChart>
        <c:grouping val="standard"/>
        <c:varyColors val="0"/>
        <c:ser>
          <c:idx val="3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Uke!$J$64:$J$115</c:f>
              <c:numCache>
                <c:formatCode>0.00</c:formatCode>
                <c:ptCount val="52"/>
                <c:pt idx="0">
                  <c:v>59.169096209912553</c:v>
                </c:pt>
                <c:pt idx="1">
                  <c:v>59.595982142857153</c:v>
                </c:pt>
                <c:pt idx="2">
                  <c:v>60.444444444444443</c:v>
                </c:pt>
                <c:pt idx="3">
                  <c:v>59.836619718309862</c:v>
                </c:pt>
                <c:pt idx="4">
                  <c:v>60.30618892508145</c:v>
                </c:pt>
                <c:pt idx="5">
                  <c:v>59.365853658536579</c:v>
                </c:pt>
                <c:pt idx="6">
                  <c:v>60.273684210526355</c:v>
                </c:pt>
                <c:pt idx="7">
                  <c:v>59.95801526717559</c:v>
                </c:pt>
                <c:pt idx="8">
                  <c:v>60.186629526462418</c:v>
                </c:pt>
                <c:pt idx="9">
                  <c:v>60.1172248803828</c:v>
                </c:pt>
                <c:pt idx="10">
                  <c:v>59.578347578347561</c:v>
                </c:pt>
                <c:pt idx="11">
                  <c:v>59.695290858725777</c:v>
                </c:pt>
                <c:pt idx="12">
                  <c:v>60.214285714285694</c:v>
                </c:pt>
                <c:pt idx="13">
                  <c:v>59.441441441441427</c:v>
                </c:pt>
                <c:pt idx="14">
                  <c:v>59.962441314553999</c:v>
                </c:pt>
                <c:pt idx="15">
                  <c:v>60.009146341463421</c:v>
                </c:pt>
                <c:pt idx="16">
                  <c:v>60.783163265306136</c:v>
                </c:pt>
                <c:pt idx="17">
                  <c:v>60.53580901856764</c:v>
                </c:pt>
                <c:pt idx="18">
                  <c:v>59.860759493670891</c:v>
                </c:pt>
                <c:pt idx="19">
                  <c:v>59.638888888888879</c:v>
                </c:pt>
                <c:pt idx="20">
                  <c:v>59.784431137724518</c:v>
                </c:pt>
                <c:pt idx="21">
                  <c:v>59.837708830548941</c:v>
                </c:pt>
                <c:pt idx="22">
                  <c:v>60.247910863509759</c:v>
                </c:pt>
                <c:pt idx="23">
                  <c:v>60.049469964664304</c:v>
                </c:pt>
                <c:pt idx="24">
                  <c:v>60.035799522673024</c:v>
                </c:pt>
                <c:pt idx="25">
                  <c:v>60.528368794326248</c:v>
                </c:pt>
                <c:pt idx="26">
                  <c:v>59.144144144144143</c:v>
                </c:pt>
                <c:pt idx="27">
                  <c:v>60.704861111111121</c:v>
                </c:pt>
                <c:pt idx="28">
                  <c:v>60.279883381924208</c:v>
                </c:pt>
                <c:pt idx="29">
                  <c:v>61.014134275618382</c:v>
                </c:pt>
                <c:pt idx="30">
                  <c:v>60.247126436781592</c:v>
                </c:pt>
                <c:pt idx="31">
                  <c:v>60.624309392265189</c:v>
                </c:pt>
                <c:pt idx="32">
                  <c:v>59.580402010050243</c:v>
                </c:pt>
                <c:pt idx="33">
                  <c:v>60.292620865139952</c:v>
                </c:pt>
                <c:pt idx="34">
                  <c:v>59.256024096385552</c:v>
                </c:pt>
                <c:pt idx="35">
                  <c:v>60.552238805970163</c:v>
                </c:pt>
                <c:pt idx="36">
                  <c:v>59.407506702412846</c:v>
                </c:pt>
                <c:pt idx="37">
                  <c:v>60.237373737373744</c:v>
                </c:pt>
                <c:pt idx="38">
                  <c:v>60.393939393939391</c:v>
                </c:pt>
                <c:pt idx="39">
                  <c:v>58.793201133144471</c:v>
                </c:pt>
                <c:pt idx="40">
                  <c:v>60.170157068062821</c:v>
                </c:pt>
                <c:pt idx="41">
                  <c:v>59.821917808219183</c:v>
                </c:pt>
                <c:pt idx="42">
                  <c:v>59.959798994974889</c:v>
                </c:pt>
                <c:pt idx="43">
                  <c:v>60.527508090614887</c:v>
                </c:pt>
                <c:pt idx="44">
                  <c:v>59.53034300791554</c:v>
                </c:pt>
                <c:pt idx="45">
                  <c:v>59.011792452830193</c:v>
                </c:pt>
                <c:pt idx="46">
                  <c:v>60.185064935064943</c:v>
                </c:pt>
                <c:pt idx="47">
                  <c:v>59.355300859598863</c:v>
                </c:pt>
                <c:pt idx="48">
                  <c:v>59.526315789473678</c:v>
                </c:pt>
                <c:pt idx="49">
                  <c:v>60.563302752293581</c:v>
                </c:pt>
                <c:pt idx="50">
                  <c:v>60.81028938906752</c:v>
                </c:pt>
                <c:pt idx="51">
                  <c:v>62.931034482758641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AD-4D61-A705-FEC90727667A}"/>
            </c:ext>
          </c:extLst>
        </c:ser>
        <c:ser>
          <c:idx val="4"/>
          <c:order val="1"/>
          <c:tx>
            <c:strRef>
              <c:f>Uke!$B$14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Uke!$J$10:$J$61</c:f>
              <c:numCache>
                <c:formatCode>0.00</c:formatCode>
                <c:ptCount val="52"/>
                <c:pt idx="0">
                  <c:v>60.613065326633169</c:v>
                </c:pt>
                <c:pt idx="1">
                  <c:v>59.86859688195991</c:v>
                </c:pt>
                <c:pt idx="2">
                  <c:v>58.997524752475243</c:v>
                </c:pt>
                <c:pt idx="3">
                  <c:v>59.875706214689266</c:v>
                </c:pt>
                <c:pt idx="4">
                  <c:v>60.311258278145687</c:v>
                </c:pt>
                <c:pt idx="5">
                  <c:v>59.817829457364333</c:v>
                </c:pt>
                <c:pt idx="6">
                  <c:v>59.567307692307693</c:v>
                </c:pt>
                <c:pt idx="7">
                  <c:v>59.734006734006734</c:v>
                </c:pt>
                <c:pt idx="8">
                  <c:v>59.657731958762895</c:v>
                </c:pt>
                <c:pt idx="9">
                  <c:v>60.585365853658544</c:v>
                </c:pt>
                <c:pt idx="10">
                  <c:v>59.593047034764815</c:v>
                </c:pt>
                <c:pt idx="11">
                  <c:v>60.256345177664997</c:v>
                </c:pt>
                <c:pt idx="12">
                  <c:v>59.813253012048207</c:v>
                </c:pt>
                <c:pt idx="13">
                  <c:v>60.381231671554254</c:v>
                </c:pt>
                <c:pt idx="14">
                  <c:v>60.428904428904431</c:v>
                </c:pt>
                <c:pt idx="15">
                  <c:v>59.655251141552512</c:v>
                </c:pt>
                <c:pt idx="16">
                  <c:v>60.667630057803443</c:v>
                </c:pt>
                <c:pt idx="17">
                  <c:v>59.48795180722891</c:v>
                </c:pt>
                <c:pt idx="18">
                  <c:v>59.897338403041807</c:v>
                </c:pt>
                <c:pt idx="19">
                  <c:v>59.856677524429976</c:v>
                </c:pt>
                <c:pt idx="20">
                  <c:v>60.318936877076403</c:v>
                </c:pt>
                <c:pt idx="21">
                  <c:v>60.472392638036801</c:v>
                </c:pt>
                <c:pt idx="22">
                  <c:v>60.862796833773082</c:v>
                </c:pt>
                <c:pt idx="23">
                  <c:v>59.817415730337103</c:v>
                </c:pt>
                <c:pt idx="24">
                  <c:v>59.361940298507456</c:v>
                </c:pt>
                <c:pt idx="25">
                  <c:v>59.442996742670999</c:v>
                </c:pt>
                <c:pt idx="26">
                  <c:v>60.16666666666665</c:v>
                </c:pt>
                <c:pt idx="27">
                  <c:v>59.638596491228078</c:v>
                </c:pt>
                <c:pt idx="28">
                  <c:v>59.203592814371248</c:v>
                </c:pt>
                <c:pt idx="29">
                  <c:v>59.831134564643797</c:v>
                </c:pt>
                <c:pt idx="30">
                  <c:v>59.977839335180057</c:v>
                </c:pt>
                <c:pt idx="31">
                  <c:v>59.224080267558513</c:v>
                </c:pt>
                <c:pt idx="32">
                  <c:v>60.63541666666665</c:v>
                </c:pt>
                <c:pt idx="33">
                  <c:v>59.548387096774192</c:v>
                </c:pt>
                <c:pt idx="34">
                  <c:v>59.969512195121958</c:v>
                </c:pt>
                <c:pt idx="35">
                  <c:v>59.261538461538478</c:v>
                </c:pt>
                <c:pt idx="36">
                  <c:v>60.063013698630144</c:v>
                </c:pt>
                <c:pt idx="37">
                  <c:v>59.331444759206803</c:v>
                </c:pt>
                <c:pt idx="38">
                  <c:v>59.356913183279744</c:v>
                </c:pt>
                <c:pt idx="39">
                  <c:v>59.897360703812311</c:v>
                </c:pt>
                <c:pt idx="40">
                  <c:v>59.518292682926834</c:v>
                </c:pt>
                <c:pt idx="41">
                  <c:v>59.922360248447205</c:v>
                </c:pt>
                <c:pt idx="42">
                  <c:v>60.647798742138349</c:v>
                </c:pt>
                <c:pt idx="43">
                  <c:v>60.580474934036943</c:v>
                </c:pt>
                <c:pt idx="44">
                  <c:v>59.398255813953512</c:v>
                </c:pt>
                <c:pt idx="45">
                  <c:v>59.687679083094551</c:v>
                </c:pt>
                <c:pt idx="46">
                  <c:v>59.252336448598143</c:v>
                </c:pt>
                <c:pt idx="47">
                  <c:v>60.291946308724846</c:v>
                </c:pt>
                <c:pt idx="48">
                  <c:v>60.737827715355827</c:v>
                </c:pt>
                <c:pt idx="49">
                  <c:v>60.280839895013123</c:v>
                </c:pt>
                <c:pt idx="50">
                  <c:v>60.592592592592602</c:v>
                </c:pt>
                <c:pt idx="51">
                  <c:v>61.57275541795665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AD-4D61-A705-FEC907276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31088"/>
        <c:axId val="718312664"/>
      </c:lineChart>
      <c:catAx>
        <c:axId val="718331088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26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12664"/>
        <c:scaling>
          <c:orientation val="minMax"/>
          <c:min val="58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/>
                </a:pPr>
                <a:r>
                  <a:rPr lang="en-US" sz="1400" b="1"/>
                  <a:t>Kjøtt%</a:t>
                </a:r>
              </a:p>
            </c:rich>
          </c:tx>
          <c:layout>
            <c:manualLayout>
              <c:xMode val="edge"/>
              <c:yMode val="edge"/>
              <c:x val="1.6655497191651561E-2"/>
              <c:y val="0.40523604112538331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1088"/>
        <c:crosses val="autoZero"/>
        <c:crossBetween val="between"/>
        <c:minorUnit val="0.05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352424420976799"/>
          <c:y val="0.67122362204724406"/>
          <c:w val="8.1113030760657678E-2"/>
          <c:h val="0.139671937075281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middel</a:t>
            </a:r>
            <a:r>
              <a:rPr lang="nb-NO" sz="2800" baseline="0"/>
              <a:t> SLAKTEVEKT </a:t>
            </a:r>
            <a:r>
              <a:rPr lang="nb-NO" sz="2800"/>
              <a:t>per uke</a:t>
            </a:r>
          </a:p>
        </c:rich>
      </c:tx>
      <c:layout>
        <c:manualLayout>
          <c:xMode val="edge"/>
          <c:yMode val="edge"/>
          <c:x val="0.19747253132387071"/>
          <c:y val="1.68776315234288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985656095214949E-2"/>
          <c:y val="0.16594770590385063"/>
          <c:w val="0.88481917299373358"/>
          <c:h val="0.74938536163992164"/>
        </c:manualLayout>
      </c:layout>
      <c:lineChart>
        <c:grouping val="standard"/>
        <c:varyColors val="0"/>
        <c:ser>
          <c:idx val="3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Uke!$L$64:$L$115</c:f>
              <c:numCache>
                <c:formatCode>0</c:formatCode>
                <c:ptCount val="52"/>
                <c:pt idx="0">
                  <c:v>134.72915451895039</c:v>
                </c:pt>
                <c:pt idx="1">
                  <c:v>138.28660714285729</c:v>
                </c:pt>
                <c:pt idx="2">
                  <c:v>137.4777777777777</c:v>
                </c:pt>
                <c:pt idx="3">
                  <c:v>140.25070422535217</c:v>
                </c:pt>
                <c:pt idx="4">
                  <c:v>141.29869706840381</c:v>
                </c:pt>
                <c:pt idx="5">
                  <c:v>140.80905923344943</c:v>
                </c:pt>
                <c:pt idx="6">
                  <c:v>133.36926315789475</c:v>
                </c:pt>
                <c:pt idx="7">
                  <c:v>137.60229007633589</c:v>
                </c:pt>
                <c:pt idx="8">
                  <c:v>140.957938718663</c:v>
                </c:pt>
                <c:pt idx="9">
                  <c:v>134.80980861244012</c:v>
                </c:pt>
                <c:pt idx="10">
                  <c:v>139.61794871794871</c:v>
                </c:pt>
                <c:pt idx="11">
                  <c:v>143.6952908587258</c:v>
                </c:pt>
                <c:pt idx="12">
                  <c:v>143.14707792207784</c:v>
                </c:pt>
                <c:pt idx="13">
                  <c:v>139.43153153153156</c:v>
                </c:pt>
                <c:pt idx="14">
                  <c:v>136.75492957746459</c:v>
                </c:pt>
                <c:pt idx="15">
                  <c:v>137.99420731707309</c:v>
                </c:pt>
                <c:pt idx="16">
                  <c:v>133.50331632653055</c:v>
                </c:pt>
                <c:pt idx="17">
                  <c:v>132.42546419098144</c:v>
                </c:pt>
                <c:pt idx="18">
                  <c:v>140.76012658227845</c:v>
                </c:pt>
                <c:pt idx="19">
                  <c:v>140.41342592592596</c:v>
                </c:pt>
                <c:pt idx="20">
                  <c:v>140.54281437125752</c:v>
                </c:pt>
                <c:pt idx="21">
                  <c:v>139.87971360381871</c:v>
                </c:pt>
                <c:pt idx="22">
                  <c:v>135.87827298050149</c:v>
                </c:pt>
                <c:pt idx="23">
                  <c:v>132.49151943462891</c:v>
                </c:pt>
                <c:pt idx="24">
                  <c:v>130.1482100238664</c:v>
                </c:pt>
                <c:pt idx="25">
                  <c:v>136.32695035460983</c:v>
                </c:pt>
                <c:pt idx="26">
                  <c:v>144.67807807807824</c:v>
                </c:pt>
                <c:pt idx="27">
                  <c:v>139.51145833333331</c:v>
                </c:pt>
                <c:pt idx="28">
                  <c:v>135.98483965014572</c:v>
                </c:pt>
                <c:pt idx="29">
                  <c:v>130.69328621908136</c:v>
                </c:pt>
                <c:pt idx="30">
                  <c:v>134.3850574712643</c:v>
                </c:pt>
                <c:pt idx="31">
                  <c:v>128.92845303867415</c:v>
                </c:pt>
                <c:pt idx="32">
                  <c:v>140.73165829145739</c:v>
                </c:pt>
                <c:pt idx="33">
                  <c:v>135.95267175572531</c:v>
                </c:pt>
                <c:pt idx="34">
                  <c:v>143.36927710843372</c:v>
                </c:pt>
                <c:pt idx="35">
                  <c:v>135.54716417910447</c:v>
                </c:pt>
                <c:pt idx="36">
                  <c:v>140.67265415549596</c:v>
                </c:pt>
                <c:pt idx="37">
                  <c:v>138.94595959595961</c:v>
                </c:pt>
                <c:pt idx="38">
                  <c:v>135.10277777777779</c:v>
                </c:pt>
                <c:pt idx="39">
                  <c:v>142.68895184135977</c:v>
                </c:pt>
                <c:pt idx="40">
                  <c:v>137.10549738219899</c:v>
                </c:pt>
                <c:pt idx="41">
                  <c:v>143.39835616438356</c:v>
                </c:pt>
                <c:pt idx="42">
                  <c:v>138.27989949748749</c:v>
                </c:pt>
                <c:pt idx="43">
                  <c:v>137.90258899676382</c:v>
                </c:pt>
                <c:pt idx="44">
                  <c:v>139.61187335092347</c:v>
                </c:pt>
                <c:pt idx="45">
                  <c:v>142.51603773584901</c:v>
                </c:pt>
                <c:pt idx="46">
                  <c:v>130.49480519480517</c:v>
                </c:pt>
                <c:pt idx="47">
                  <c:v>143.70888252149012</c:v>
                </c:pt>
                <c:pt idx="48">
                  <c:v>144.76315789473691</c:v>
                </c:pt>
                <c:pt idx="49">
                  <c:v>135.94055045871562</c:v>
                </c:pt>
                <c:pt idx="50">
                  <c:v>143.07363344051456</c:v>
                </c:pt>
                <c:pt idx="51">
                  <c:v>125.01206896551729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91-4914-AAEF-22B48AD732B1}"/>
            </c:ext>
          </c:extLst>
        </c:ser>
        <c:ser>
          <c:idx val="4"/>
          <c:order val="1"/>
          <c:tx>
            <c:strRef>
              <c:f>Uke!$B$14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Uke!$L$10:$L$61</c:f>
              <c:numCache>
                <c:formatCode>0</c:formatCode>
                <c:ptCount val="52"/>
                <c:pt idx="0">
                  <c:v>137.30276381909545</c:v>
                </c:pt>
                <c:pt idx="1">
                  <c:v>129.97616926503343</c:v>
                </c:pt>
                <c:pt idx="2">
                  <c:v>145.19133663366341</c:v>
                </c:pt>
                <c:pt idx="3">
                  <c:v>143.2499999999998</c:v>
                </c:pt>
                <c:pt idx="4">
                  <c:v>138.7943708609271</c:v>
                </c:pt>
                <c:pt idx="5">
                  <c:v>139.20155038759705</c:v>
                </c:pt>
                <c:pt idx="6">
                  <c:v>137.20288461538459</c:v>
                </c:pt>
                <c:pt idx="7">
                  <c:v>139.83703703703705</c:v>
                </c:pt>
                <c:pt idx="8">
                  <c:v>139.06989690721653</c:v>
                </c:pt>
                <c:pt idx="9">
                  <c:v>136.65013550135504</c:v>
                </c:pt>
                <c:pt idx="10">
                  <c:v>138.93231083844589</c:v>
                </c:pt>
                <c:pt idx="11">
                  <c:v>137.07512690355341</c:v>
                </c:pt>
                <c:pt idx="12">
                  <c:v>132.10120481927717</c:v>
                </c:pt>
                <c:pt idx="13">
                  <c:v>139.28152492668619</c:v>
                </c:pt>
                <c:pt idx="14">
                  <c:v>136.05011655011651</c:v>
                </c:pt>
                <c:pt idx="15">
                  <c:v>140.05593607305937</c:v>
                </c:pt>
                <c:pt idx="16">
                  <c:v>133.05635838150289</c:v>
                </c:pt>
                <c:pt idx="17">
                  <c:v>141.02861445783145</c:v>
                </c:pt>
                <c:pt idx="18">
                  <c:v>139.43155893536121</c:v>
                </c:pt>
                <c:pt idx="19">
                  <c:v>139.14397394136813</c:v>
                </c:pt>
                <c:pt idx="20">
                  <c:v>130.64252491694359</c:v>
                </c:pt>
                <c:pt idx="21">
                  <c:v>134.06809815950919</c:v>
                </c:pt>
                <c:pt idx="22">
                  <c:v>134.10448548812656</c:v>
                </c:pt>
                <c:pt idx="23">
                  <c:v>134.51657303370791</c:v>
                </c:pt>
                <c:pt idx="24">
                  <c:v>145.53171641791053</c:v>
                </c:pt>
                <c:pt idx="25">
                  <c:v>138.23420195439741</c:v>
                </c:pt>
                <c:pt idx="26">
                  <c:v>140.13500000000002</c:v>
                </c:pt>
                <c:pt idx="27">
                  <c:v>141.18385964912278</c:v>
                </c:pt>
                <c:pt idx="28">
                  <c:v>144.36706586826347</c:v>
                </c:pt>
                <c:pt idx="29">
                  <c:v>138.19234828496025</c:v>
                </c:pt>
                <c:pt idx="30">
                  <c:v>134.31717451523548</c:v>
                </c:pt>
                <c:pt idx="31">
                  <c:v>144.93210702341139</c:v>
                </c:pt>
                <c:pt idx="32">
                  <c:v>136.58645833333341</c:v>
                </c:pt>
                <c:pt idx="33">
                  <c:v>140.45576036866359</c:v>
                </c:pt>
                <c:pt idx="34">
                  <c:v>140.39268292682937</c:v>
                </c:pt>
                <c:pt idx="35">
                  <c:v>145.37269230769223</c:v>
                </c:pt>
                <c:pt idx="36">
                  <c:v>133.83369863013715</c:v>
                </c:pt>
                <c:pt idx="37">
                  <c:v>138.66628895184138</c:v>
                </c:pt>
                <c:pt idx="38">
                  <c:v>138.94340836012861</c:v>
                </c:pt>
                <c:pt idx="39">
                  <c:v>138.41143695014648</c:v>
                </c:pt>
                <c:pt idx="40">
                  <c:v>149.05182926829252</c:v>
                </c:pt>
                <c:pt idx="41">
                  <c:v>144.28105590062117</c:v>
                </c:pt>
                <c:pt idx="42">
                  <c:v>137.02610062893078</c:v>
                </c:pt>
                <c:pt idx="43">
                  <c:v>134.66147757255939</c:v>
                </c:pt>
                <c:pt idx="44">
                  <c:v>141.66715116279073</c:v>
                </c:pt>
                <c:pt idx="45">
                  <c:v>134.77163323782239</c:v>
                </c:pt>
                <c:pt idx="46">
                  <c:v>144.25482866043603</c:v>
                </c:pt>
                <c:pt idx="47">
                  <c:v>140.99295302013422</c:v>
                </c:pt>
                <c:pt idx="48">
                  <c:v>138.4382022471909</c:v>
                </c:pt>
                <c:pt idx="49">
                  <c:v>140.27532808398956</c:v>
                </c:pt>
                <c:pt idx="50">
                  <c:v>137.38689458689461</c:v>
                </c:pt>
                <c:pt idx="51">
                  <c:v>129.4458204334365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91-4914-AAEF-22B48AD73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31088"/>
        <c:axId val="718312664"/>
      </c:lineChart>
      <c:catAx>
        <c:axId val="718331088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26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12664"/>
        <c:scaling>
          <c:orientation val="minMax"/>
          <c:max val="150"/>
          <c:min val="1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Slaktevekt U/HL</a:t>
                </a:r>
              </a:p>
            </c:rich>
          </c:tx>
          <c:layout>
            <c:manualLayout>
              <c:xMode val="edge"/>
              <c:yMode val="edge"/>
              <c:x val="1.6655497191651561E-2"/>
              <c:y val="0.40523604112538331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1088"/>
        <c:crosses val="autoZero"/>
        <c:crossBetween val="between"/>
        <c:minorUnit val="0.05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168314538229766"/>
          <c:y val="0.21639915202907328"/>
          <c:w val="8.1113030760657678E-2"/>
          <c:h val="0.139671937075281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 baseline="0"/>
              <a:t>KORRELASJON mellom  slaktevekt og kjøtt%</a:t>
            </a:r>
            <a:endParaRPr lang="nb-NO" sz="2400"/>
          </a:p>
        </c:rich>
      </c:tx>
      <c:layout>
        <c:manualLayout>
          <c:xMode val="edge"/>
          <c:yMode val="edge"/>
          <c:x val="0.13075513782121109"/>
          <c:y val="3.3678794103306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090290747916259E-2"/>
          <c:y val="0.16908483865987339"/>
          <c:w val="0.91929876352368023"/>
          <c:h val="0.703972228655241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Regioner!#REF!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Regioner!#REF!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50D2-44F9-9FD4-97E989963706}"/>
            </c:ext>
          </c:extLst>
        </c:ser>
        <c:ser>
          <c:idx val="5"/>
          <c:order val="1"/>
          <c:tx>
            <c:strRef>
              <c:f>Regioner!#REF!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Regioner!#REF!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Regioner!#REF!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50D2-44F9-9FD4-97E989963706}"/>
            </c:ext>
          </c:extLst>
        </c:ser>
        <c:ser>
          <c:idx val="10"/>
          <c:order val="2"/>
          <c:tx>
            <c:strRef>
              <c:f>Regioner!#REF!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Regioner!#REF!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Regioner!#REF!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50D2-44F9-9FD4-97E989963706}"/>
            </c:ext>
          </c:extLst>
        </c:ser>
        <c:ser>
          <c:idx val="1"/>
          <c:order val="3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Regioner!$T$16:$T$19</c:f>
              <c:numCache>
                <c:formatCode>0</c:formatCode>
                <c:ptCount val="4"/>
                <c:pt idx="0">
                  <c:v>-52.069402703105162</c:v>
                </c:pt>
                <c:pt idx="1">
                  <c:v>-62.920397455247297</c:v>
                </c:pt>
                <c:pt idx="2">
                  <c:v>-60.994956459576642</c:v>
                </c:pt>
                <c:pt idx="3">
                  <c:v>-46.698274904693442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Regioner!#REF!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50D2-44F9-9FD4-97E989963706}"/>
            </c:ext>
          </c:extLst>
        </c:ser>
        <c:ser>
          <c:idx val="2"/>
          <c:order val="4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Regioner!$T$11:$T$14</c:f>
              <c:numCache>
                <c:formatCode>0</c:formatCode>
                <c:ptCount val="4"/>
                <c:pt idx="0">
                  <c:v>-54.445895943629083</c:v>
                </c:pt>
                <c:pt idx="1">
                  <c:v>-53.858357349688951</c:v>
                </c:pt>
                <c:pt idx="2">
                  <c:v>-66.007673208843556</c:v>
                </c:pt>
                <c:pt idx="3">
                  <c:v>-54.544053763145392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Regioner!#REF!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50D2-44F9-9FD4-97E989963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8352"/>
        <c:axId val="718310704"/>
      </c:barChart>
      <c:catAx>
        <c:axId val="718308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0704"/>
        <c:crossesAt val="-65"/>
        <c:auto val="1"/>
        <c:lblAlgn val="ctr"/>
        <c:lblOffset val="100"/>
        <c:tickLblSkip val="1"/>
        <c:tickMarkSkip val="1"/>
        <c:noMultiLvlLbl val="0"/>
      </c:catAx>
      <c:valAx>
        <c:axId val="718310704"/>
        <c:scaling>
          <c:orientation val="minMax"/>
          <c:max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8352"/>
        <c:crosses val="autoZero"/>
        <c:crossBetween val="between"/>
        <c:maj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508749800957909"/>
          <c:y val="9.9452871699861056E-2"/>
          <c:w val="4.555585970976532E-2"/>
          <c:h val="0.321169619422572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ANTALL slakt i de ulike regionene</a:t>
            </a:r>
          </a:p>
        </c:rich>
      </c:tx>
      <c:layout>
        <c:manualLayout>
          <c:xMode val="edge"/>
          <c:yMode val="edge"/>
          <c:x val="0.17822158886949632"/>
          <c:y val="3.6857906180433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6865112043325356"/>
          <c:w val="0.87522603978300184"/>
          <c:h val="0.67460448173301424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Regioner!$G$21:$G$24</c:f>
              <c:numCache>
                <c:formatCode>#,##0</c:formatCode>
                <c:ptCount val="4"/>
                <c:pt idx="0">
                  <c:v>7211</c:v>
                </c:pt>
                <c:pt idx="1">
                  <c:v>2068</c:v>
                </c:pt>
                <c:pt idx="2">
                  <c:v>8627</c:v>
                </c:pt>
                <c:pt idx="3">
                  <c:v>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E9-46D9-A19D-CC9E47C29984}"/>
            </c:ext>
          </c:extLst>
        </c:ser>
        <c:ser>
          <c:idx val="2"/>
          <c:order val="1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Regioner!$G$16:$G$19</c:f>
              <c:numCache>
                <c:formatCode>#,##0</c:formatCode>
                <c:ptCount val="4"/>
                <c:pt idx="0">
                  <c:v>6462</c:v>
                </c:pt>
                <c:pt idx="1">
                  <c:v>2151</c:v>
                </c:pt>
                <c:pt idx="2">
                  <c:v>9205</c:v>
                </c:pt>
                <c:pt idx="3">
                  <c:v>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E9-46D9-A19D-CC9E47C29984}"/>
            </c:ext>
          </c:extLst>
        </c:ser>
        <c:ser>
          <c:idx val="3"/>
          <c:order val="2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Regioner!$G$11:$G$14</c:f>
              <c:numCache>
                <c:formatCode>#,##0</c:formatCode>
                <c:ptCount val="4"/>
                <c:pt idx="0">
                  <c:v>6561</c:v>
                </c:pt>
                <c:pt idx="1">
                  <c:v>1798</c:v>
                </c:pt>
                <c:pt idx="2">
                  <c:v>9146</c:v>
                </c:pt>
                <c:pt idx="3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E9-46D9-A19D-CC9E47C29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6392"/>
        <c:axId val="718328736"/>
      </c:barChart>
      <c:catAx>
        <c:axId val="718306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8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027024768836568"/>
          <c:y val="0.25807158776747979"/>
          <c:w val="6.7892575538143499E-2"/>
          <c:h val="0.178377000607206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antall SLAKT per PRODUSENT i</a:t>
            </a:r>
            <a:r>
              <a:rPr lang="nb-NO" sz="2800" baseline="0"/>
              <a:t> </a:t>
            </a:r>
            <a:r>
              <a:rPr lang="nb-NO" sz="2800"/>
              <a:t>regionene</a:t>
            </a:r>
          </a:p>
        </c:rich>
      </c:tx>
      <c:layout>
        <c:manualLayout>
          <c:xMode val="edge"/>
          <c:yMode val="edge"/>
          <c:x val="0.18159404119617586"/>
          <c:y val="2.46261187823567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045308966886216E-2"/>
          <c:y val="0.16075135149592917"/>
          <c:w val="0.87522601954262824"/>
          <c:h val="0.68250404469095827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Regioner!$U$21:$U$24</c:f>
              <c:numCache>
                <c:formatCode>0</c:formatCode>
                <c:ptCount val="4"/>
                <c:pt idx="0">
                  <c:v>68.028301886792448</c:v>
                </c:pt>
                <c:pt idx="1">
                  <c:v>44</c:v>
                </c:pt>
                <c:pt idx="2">
                  <c:v>57.513333333333335</c:v>
                </c:pt>
                <c:pt idx="3">
                  <c:v>33.166666666666664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B-4175-AA7D-092776F97C17}"/>
            </c:ext>
          </c:extLst>
        </c:ser>
        <c:ser>
          <c:idx val="2"/>
          <c:order val="1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Regioner!$U$16:$U$19</c:f>
              <c:numCache>
                <c:formatCode>0</c:formatCode>
                <c:ptCount val="4"/>
                <c:pt idx="0">
                  <c:v>61.542857142857144</c:v>
                </c:pt>
                <c:pt idx="1">
                  <c:v>43.897959183673471</c:v>
                </c:pt>
                <c:pt idx="2">
                  <c:v>62.61904761904762</c:v>
                </c:pt>
                <c:pt idx="3">
                  <c:v>27.222222222222221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0B-4175-AA7D-092776F97C17}"/>
            </c:ext>
          </c:extLst>
        </c:ser>
        <c:ser>
          <c:idx val="3"/>
          <c:order val="2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Regioner!$U$11:$U$14</c:f>
              <c:numCache>
                <c:formatCode>0</c:formatCode>
                <c:ptCount val="4"/>
                <c:pt idx="0">
                  <c:v>64.32352941176471</c:v>
                </c:pt>
                <c:pt idx="1">
                  <c:v>46.102564102564102</c:v>
                </c:pt>
                <c:pt idx="2">
                  <c:v>65.328571428571422</c:v>
                </c:pt>
                <c:pt idx="3">
                  <c:v>38.6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0B-4175-AA7D-092776F97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6392"/>
        <c:axId val="718328736"/>
      </c:barChart>
      <c:catAx>
        <c:axId val="718306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87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</a:t>
                </a:r>
              </a:p>
            </c:rich>
          </c:tx>
          <c:layout>
            <c:manualLayout>
              <c:xMode val="edge"/>
              <c:yMode val="edge"/>
              <c:x val="1.6581267961322563E-2"/>
              <c:y val="0.3471797260993130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39491437743612"/>
          <c:y val="0.17493498326452744"/>
          <c:w val="7.0840143287191876E-2"/>
          <c:h val="0.2402459346268465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antall PRODUSENTER i</a:t>
            </a:r>
            <a:r>
              <a:rPr lang="nb-NO" sz="2800" baseline="0"/>
              <a:t> </a:t>
            </a:r>
            <a:r>
              <a:rPr lang="nb-NO" sz="2800"/>
              <a:t>regionene</a:t>
            </a:r>
          </a:p>
        </c:rich>
      </c:tx>
      <c:layout>
        <c:manualLayout>
          <c:xMode val="edge"/>
          <c:yMode val="edge"/>
          <c:x val="0.18159404119617586"/>
          <c:y val="2.46261187823567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045308966886216E-2"/>
          <c:y val="0.16075135149592917"/>
          <c:w val="0.87522601954262824"/>
          <c:h val="0.68250404469095827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Regioner!$E$21:$E$24</c:f>
              <c:numCache>
                <c:formatCode>General</c:formatCode>
                <c:ptCount val="4"/>
                <c:pt idx="0">
                  <c:v>106</c:v>
                </c:pt>
                <c:pt idx="1">
                  <c:v>47</c:v>
                </c:pt>
                <c:pt idx="2">
                  <c:v>150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8D-4655-B96E-CF2ED918909A}"/>
            </c:ext>
          </c:extLst>
        </c:ser>
        <c:ser>
          <c:idx val="2"/>
          <c:order val="1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Regioner!$E$16:$E$19</c:f>
              <c:numCache>
                <c:formatCode>General</c:formatCode>
                <c:ptCount val="4"/>
                <c:pt idx="0">
                  <c:v>105</c:v>
                </c:pt>
                <c:pt idx="1">
                  <c:v>49</c:v>
                </c:pt>
                <c:pt idx="2">
                  <c:v>147</c:v>
                </c:pt>
                <c:pt idx="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8D-4655-B96E-CF2ED918909A}"/>
            </c:ext>
          </c:extLst>
        </c:ser>
        <c:ser>
          <c:idx val="3"/>
          <c:order val="2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Regioner!$E$11:$E$14</c:f>
              <c:numCache>
                <c:formatCode>General</c:formatCode>
                <c:ptCount val="4"/>
                <c:pt idx="0">
                  <c:v>102</c:v>
                </c:pt>
                <c:pt idx="1">
                  <c:v>39</c:v>
                </c:pt>
                <c:pt idx="2">
                  <c:v>140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8D-4655-B96E-CF2ED9189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6392"/>
        <c:axId val="718328736"/>
      </c:barChart>
      <c:catAx>
        <c:axId val="718306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87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</a:t>
                </a:r>
              </a:p>
            </c:rich>
          </c:tx>
          <c:layout>
            <c:manualLayout>
              <c:xMode val="edge"/>
              <c:yMode val="edge"/>
              <c:x val="1.6581267961322563E-2"/>
              <c:y val="0.3471797260993130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549889803078984"/>
          <c:y val="0.11997342807575523"/>
          <c:w val="7.0840143287191876E-2"/>
          <c:h val="0.2402459346268465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Flådd purke, middel KJØTT% i</a:t>
            </a:r>
            <a:r>
              <a:rPr lang="nb-NO" sz="2400" baseline="0"/>
              <a:t> </a:t>
            </a:r>
            <a:r>
              <a:rPr lang="nb-NO" sz="2400"/>
              <a:t>regionene</a:t>
            </a:r>
          </a:p>
        </c:rich>
      </c:tx>
      <c:layout>
        <c:manualLayout>
          <c:xMode val="edge"/>
          <c:yMode val="edge"/>
          <c:x val="0.18159404119617586"/>
          <c:y val="2.46261187823567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045308966886216E-2"/>
          <c:y val="0.16075135149592917"/>
          <c:w val="0.87522601954262824"/>
          <c:h val="0.68250404469095827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Regioner!$N$21:$N$24</c:f>
              <c:numCache>
                <c:formatCode>0.00</c:formatCode>
                <c:ptCount val="4"/>
                <c:pt idx="0">
                  <c:v>59.439566546262846</c:v>
                </c:pt>
                <c:pt idx="1">
                  <c:v>60.442940038684696</c:v>
                </c:pt>
                <c:pt idx="2">
                  <c:v>59.696001865019213</c:v>
                </c:pt>
                <c:pt idx="3">
                  <c:v>62.718592964824111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EA-4623-9666-7EB5EBE42BEF}"/>
            </c:ext>
          </c:extLst>
        </c:ser>
        <c:ser>
          <c:idx val="2"/>
          <c:order val="1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Regioner!$N$16:$N$19</c:f>
              <c:numCache>
                <c:formatCode>0.00</c:formatCode>
                <c:ptCount val="4"/>
                <c:pt idx="0">
                  <c:v>59.149117373799911</c:v>
                </c:pt>
                <c:pt idx="1">
                  <c:v>60.821694599627584</c:v>
                </c:pt>
                <c:pt idx="2">
                  <c:v>60.34521206821163</c:v>
                </c:pt>
                <c:pt idx="3">
                  <c:v>62.665306122448975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EA-4623-9666-7EB5EBE42BEF}"/>
            </c:ext>
          </c:extLst>
        </c:ser>
        <c:ser>
          <c:idx val="3"/>
          <c:order val="2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Regioner!$N$11:$N$14</c:f>
              <c:numCache>
                <c:formatCode>0.00</c:formatCode>
                <c:ptCount val="4"/>
                <c:pt idx="0">
                  <c:v>59.158657513348594</c:v>
                </c:pt>
                <c:pt idx="1">
                  <c:v>60.915830546265319</c:v>
                </c:pt>
                <c:pt idx="2">
                  <c:v>60.315125589557994</c:v>
                </c:pt>
                <c:pt idx="3">
                  <c:v>62.927461139896387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EA-4623-9666-7EB5EBE42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6392"/>
        <c:axId val="718328736"/>
      </c:barChart>
      <c:catAx>
        <c:axId val="718306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8736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/>
                </a:pPr>
                <a:r>
                  <a:rPr lang="en-US" sz="1400" b="1"/>
                  <a:t>Kjøtt %</a:t>
                </a:r>
              </a:p>
            </c:rich>
          </c:tx>
          <c:layout>
            <c:manualLayout>
              <c:xMode val="edge"/>
              <c:yMode val="edge"/>
              <c:x val="1.6581267961322563E-2"/>
              <c:y val="0.3471797260993130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989849453220916"/>
          <c:y val="0.14170333470491933"/>
          <c:w val="7.1899859331241794E-2"/>
          <c:h val="0.186876723602076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middel VEKT i</a:t>
            </a:r>
            <a:r>
              <a:rPr lang="nb-NO" sz="2800" baseline="0"/>
              <a:t> </a:t>
            </a:r>
            <a:r>
              <a:rPr lang="nb-NO" sz="2800"/>
              <a:t>regionene</a:t>
            </a:r>
          </a:p>
        </c:rich>
      </c:tx>
      <c:layout>
        <c:manualLayout>
          <c:xMode val="edge"/>
          <c:yMode val="edge"/>
          <c:x val="0.18159404119617586"/>
          <c:y val="2.46261187823567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045308966886216E-2"/>
          <c:y val="0.16075135149592917"/>
          <c:w val="0.87522601954262824"/>
          <c:h val="0.68250404469095827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Regioner!$P$21:$P$24</c:f>
              <c:numCache>
                <c:formatCode>0</c:formatCode>
                <c:ptCount val="4"/>
                <c:pt idx="0">
                  <c:v>138.57291637775609</c:v>
                </c:pt>
                <c:pt idx="1">
                  <c:v>137.59458413926484</c:v>
                </c:pt>
                <c:pt idx="2">
                  <c:v>137.0667972644022</c:v>
                </c:pt>
                <c:pt idx="3">
                  <c:v>152.56934673366837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FA-4584-9D23-F0B939091989}"/>
            </c:ext>
          </c:extLst>
        </c:ser>
        <c:ser>
          <c:idx val="2"/>
          <c:order val="1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Regioner!$P$16:$P$19</c:f>
              <c:numCache>
                <c:formatCode>0</c:formatCode>
                <c:ptCount val="4"/>
                <c:pt idx="0">
                  <c:v>139.97206747137071</c:v>
                </c:pt>
                <c:pt idx="1">
                  <c:v>137.73221757322179</c:v>
                </c:pt>
                <c:pt idx="2">
                  <c:v>135.3872243346006</c:v>
                </c:pt>
                <c:pt idx="3">
                  <c:v>151.24285714285725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FA-4584-9D23-F0B939091989}"/>
            </c:ext>
          </c:extLst>
        </c:ser>
        <c:ser>
          <c:idx val="3"/>
          <c:order val="2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-3.0593325018265661E-3"/>
                  <c:y val="-9.141888000898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44-4F81-96F5-BC1B2068AE99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Regioner!$P$11:$P$14</c:f>
              <c:numCache>
                <c:formatCode>0</c:formatCode>
                <c:ptCount val="4"/>
                <c:pt idx="0">
                  <c:v>141.20626428898001</c:v>
                </c:pt>
                <c:pt idx="1">
                  <c:v>132.42575083426041</c:v>
                </c:pt>
                <c:pt idx="2">
                  <c:v>136.80695385961101</c:v>
                </c:pt>
                <c:pt idx="3">
                  <c:v>150.80051813471499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FA-4584-9D23-F0B939091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6392"/>
        <c:axId val="718328736"/>
      </c:barChart>
      <c:catAx>
        <c:axId val="718306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8736"/>
        <c:scaling>
          <c:orientation val="minMax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1.6581267961322563E-2"/>
              <c:y val="0.3471797260993130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107892620159304"/>
          <c:y val="0.23426074834613819"/>
          <c:w val="8.0144696153341285E-2"/>
          <c:h val="0.195874299478910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Flådde purker:</a:t>
            </a:r>
            <a:r>
              <a:rPr lang="nb-NO" sz="2800" baseline="0"/>
              <a:t> m</a:t>
            </a:r>
            <a:r>
              <a:rPr lang="nb-NO" sz="2800"/>
              <a:t>iddelvekt i kg</a:t>
            </a:r>
          </a:p>
        </c:rich>
      </c:tx>
      <c:layout>
        <c:manualLayout>
          <c:xMode val="edge"/>
          <c:yMode val="edge"/>
          <c:x val="0.15480303674420501"/>
          <c:y val="4.42828391093229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57175356220292"/>
          <c:y val="0.17561952795812125"/>
          <c:w val="0.83377792237854265"/>
          <c:h val="0.69344652337463419"/>
        </c:manualLayout>
      </c:layout>
      <c:lineChart>
        <c:grouping val="standard"/>
        <c:varyColors val="0"/>
        <c:ser>
          <c:idx val="0"/>
          <c:order val="0"/>
          <c:tx>
            <c:strRef>
              <c:f>År!$H$5</c:f>
              <c:strCache>
                <c:ptCount val="1"/>
                <c:pt idx="0">
                  <c:v>Vekt</c:v>
                </c:pt>
              </c:strCache>
            </c:strRef>
          </c:tx>
          <c:spPr>
            <a:ln w="88900">
              <a:solidFill>
                <a:srgbClr val="000000"/>
              </a:solidFill>
              <a:prstDash val="solid"/>
            </a:ln>
          </c:spPr>
          <c:marker>
            <c:symbol val="circle"/>
            <c:size val="13"/>
            <c:spPr>
              <a:solidFill>
                <a:schemeClr val="bg1"/>
              </a:solidFill>
            </c:spPr>
          </c:marker>
          <c:cat>
            <c:numRef>
              <c:f>År!$A$7:$A$35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År!$H$7:$H$35</c:f>
              <c:numCache>
                <c:formatCode>0.0</c:formatCode>
                <c:ptCount val="29"/>
                <c:pt idx="0">
                  <c:v>126.53801916932861</c:v>
                </c:pt>
                <c:pt idx="1">
                  <c:v>126.78681740729722</c:v>
                </c:pt>
                <c:pt idx="2">
                  <c:v>126.52741441054228</c:v>
                </c:pt>
                <c:pt idx="3">
                  <c:v>129.11025292237639</c:v>
                </c:pt>
                <c:pt idx="4">
                  <c:v>127.47068821364024</c:v>
                </c:pt>
                <c:pt idx="5">
                  <c:v>128.54874166588431</c:v>
                </c:pt>
                <c:pt idx="6">
                  <c:v>132.19966769427879</c:v>
                </c:pt>
                <c:pt idx="7">
                  <c:v>134.10006358896203</c:v>
                </c:pt>
                <c:pt idx="8">
                  <c:v>134.66595275075616</c:v>
                </c:pt>
                <c:pt idx="9">
                  <c:v>135.50486415425027</c:v>
                </c:pt>
                <c:pt idx="10">
                  <c:v>136.0340390496344</c:v>
                </c:pt>
                <c:pt idx="11">
                  <c:v>137.00201078512009</c:v>
                </c:pt>
                <c:pt idx="12">
                  <c:v>135.79099421871078</c:v>
                </c:pt>
                <c:pt idx="13">
                  <c:v>135.81036574329195</c:v>
                </c:pt>
                <c:pt idx="14">
                  <c:v>134.58204599400727</c:v>
                </c:pt>
                <c:pt idx="15">
                  <c:v>135.24475243880008</c:v>
                </c:pt>
                <c:pt idx="16">
                  <c:v>134.57175386380857</c:v>
                </c:pt>
                <c:pt idx="17">
                  <c:v>135.45790151732109</c:v>
                </c:pt>
                <c:pt idx="18">
                  <c:v>135.17864349979905</c:v>
                </c:pt>
                <c:pt idx="19">
                  <c:v>135.04377704437155</c:v>
                </c:pt>
                <c:pt idx="20">
                  <c:v>137.3723735408561</c:v>
                </c:pt>
                <c:pt idx="21">
                  <c:v>138.09711963711973</c:v>
                </c:pt>
                <c:pt idx="22">
                  <c:v>135.9426823726794</c:v>
                </c:pt>
                <c:pt idx="23">
                  <c:v>134.5787987341775</c:v>
                </c:pt>
                <c:pt idx="24">
                  <c:v>134.22372370721993</c:v>
                </c:pt>
                <c:pt idx="25">
                  <c:v>137.12521490701047</c:v>
                </c:pt>
                <c:pt idx="26">
                  <c:v>138.3260237503456</c:v>
                </c:pt>
                <c:pt idx="27">
                  <c:v>137.98378453191603</c:v>
                </c:pt>
                <c:pt idx="28">
                  <c:v>138.43822465815353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FD-4EEB-8701-83A3B3140B70}"/>
            </c:ext>
          </c:extLst>
        </c:ser>
        <c:ser>
          <c:idx val="1"/>
          <c:order val="1"/>
          <c:tx>
            <c:strRef>
              <c:f>RNR!$D$16</c:f>
              <c:strCache>
                <c:ptCount val="1"/>
                <c:pt idx="0">
                  <c:v>Middel vekt i 2024</c:v>
                </c:pt>
              </c:strCache>
            </c:strRef>
          </c:tx>
          <c:spPr>
            <a:ln w="85725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År!$AE$7:$AE$35</c:f>
              <c:numCache>
                <c:formatCode>0.0</c:formatCode>
                <c:ptCount val="29"/>
                <c:pt idx="0">
                  <c:v>138.43822465815353</c:v>
                </c:pt>
                <c:pt idx="1">
                  <c:v>138.43822465815353</c:v>
                </c:pt>
                <c:pt idx="2">
                  <c:v>138.43822465815353</c:v>
                </c:pt>
                <c:pt idx="3">
                  <c:v>138.43822465815353</c:v>
                </c:pt>
                <c:pt idx="4">
                  <c:v>138.43822465815353</c:v>
                </c:pt>
                <c:pt idx="5">
                  <c:v>138.43822465815353</c:v>
                </c:pt>
                <c:pt idx="6">
                  <c:v>138.43822465815353</c:v>
                </c:pt>
                <c:pt idx="7">
                  <c:v>138.43822465815353</c:v>
                </c:pt>
                <c:pt idx="8">
                  <c:v>138.43822465815353</c:v>
                </c:pt>
                <c:pt idx="9">
                  <c:v>138.43822465815353</c:v>
                </c:pt>
                <c:pt idx="10">
                  <c:v>138.43822465815353</c:v>
                </c:pt>
                <c:pt idx="11">
                  <c:v>138.43822465815353</c:v>
                </c:pt>
                <c:pt idx="12">
                  <c:v>138.43822465815353</c:v>
                </c:pt>
                <c:pt idx="13">
                  <c:v>138.43822465815353</c:v>
                </c:pt>
                <c:pt idx="14">
                  <c:v>138.43822465815353</c:v>
                </c:pt>
                <c:pt idx="15">
                  <c:v>138.43822465815353</c:v>
                </c:pt>
                <c:pt idx="16">
                  <c:v>138.43822465815353</c:v>
                </c:pt>
                <c:pt idx="17">
                  <c:v>138.43822465815353</c:v>
                </c:pt>
                <c:pt idx="18">
                  <c:v>138.43822465815353</c:v>
                </c:pt>
                <c:pt idx="19">
                  <c:v>138.43822465815353</c:v>
                </c:pt>
                <c:pt idx="20">
                  <c:v>138.43822465815353</c:v>
                </c:pt>
                <c:pt idx="21">
                  <c:v>138.43822465815353</c:v>
                </c:pt>
                <c:pt idx="22">
                  <c:v>138.43822465815353</c:v>
                </c:pt>
                <c:pt idx="23">
                  <c:v>138.43822465815353</c:v>
                </c:pt>
                <c:pt idx="24">
                  <c:v>138.43822465815353</c:v>
                </c:pt>
                <c:pt idx="25">
                  <c:v>138.43822465815353</c:v>
                </c:pt>
                <c:pt idx="26">
                  <c:v>138.43822465815353</c:v>
                </c:pt>
                <c:pt idx="27">
                  <c:v>138.43822465815353</c:v>
                </c:pt>
                <c:pt idx="28">
                  <c:v>138.43822465815353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38-49AC-A294-B9066B936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5608"/>
        <c:axId val="718320896"/>
      </c:lineChart>
      <c:catAx>
        <c:axId val="718305608"/>
        <c:scaling>
          <c:orientation val="minMax"/>
        </c:scaling>
        <c:delete val="0"/>
        <c:axPos val="b"/>
        <c:majorGridlines>
          <c:spPr>
            <a:ln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896"/>
        <c:crosses val="autoZero"/>
        <c:auto val="1"/>
        <c:lblAlgn val="ctr"/>
        <c:lblOffset val="100"/>
        <c:noMultiLvlLbl val="0"/>
      </c:catAx>
      <c:valAx>
        <c:axId val="718320896"/>
        <c:scaling>
          <c:orientation val="minMax"/>
          <c:max val="142"/>
          <c:min val="1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 b="1"/>
                  <a:t>Middelvekt i kg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5608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237276314047201"/>
          <c:y val="0.54068622283869561"/>
          <c:w val="0.21597698515568198"/>
          <c:h val="0.142124571022839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ANTALL% slakt i de ulike regionene</a:t>
            </a:r>
          </a:p>
        </c:rich>
      </c:tx>
      <c:layout>
        <c:manualLayout>
          <c:xMode val="edge"/>
          <c:yMode val="edge"/>
          <c:x val="0.18159404119617586"/>
          <c:y val="2.46261187823567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045308966886216E-2"/>
          <c:y val="0.16075135149592917"/>
          <c:w val="0.87522601954262824"/>
          <c:h val="0.68250404469095827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Regioner!$J$21:$J$24</c:f>
              <c:numCache>
                <c:formatCode>0.0</c:formatCode>
                <c:ptCount val="4"/>
                <c:pt idx="0">
                  <c:v>39.82877658105496</c:v>
                </c:pt>
                <c:pt idx="1">
                  <c:v>11.422259044462855</c:v>
                </c:pt>
                <c:pt idx="2">
                  <c:v>47.649820491576911</c:v>
                </c:pt>
                <c:pt idx="3">
                  <c:v>1.0991438829052751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FC-46BD-A5EB-89A25DAA079C}"/>
            </c:ext>
          </c:extLst>
        </c:ser>
        <c:ser>
          <c:idx val="2"/>
          <c:order val="1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Regioner!$J$16:$J$19</c:f>
              <c:numCache>
                <c:formatCode>0.0</c:formatCode>
                <c:ptCount val="4"/>
                <c:pt idx="0">
                  <c:v>35.774788241155953</c:v>
                </c:pt>
                <c:pt idx="1">
                  <c:v>11.908320876930741</c:v>
                </c:pt>
                <c:pt idx="2">
                  <c:v>50.96052704423407</c:v>
                </c:pt>
                <c:pt idx="3">
                  <c:v>1.3563638376792335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FC-46BD-A5EB-89A25DAA079C}"/>
            </c:ext>
          </c:extLst>
        </c:ser>
        <c:ser>
          <c:idx val="3"/>
          <c:order val="2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Regioner!$J$11:$J$14</c:f>
              <c:numCache>
                <c:formatCode>0.0</c:formatCode>
                <c:ptCount val="4"/>
                <c:pt idx="0">
                  <c:v>37.071985535088714</c:v>
                </c:pt>
                <c:pt idx="1">
                  <c:v>10.159340038422423</c:v>
                </c:pt>
                <c:pt idx="2">
                  <c:v>51.67815572381059</c:v>
                </c:pt>
                <c:pt idx="3">
                  <c:v>1.0905187026782688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FC-46BD-A5EB-89A25DAA0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6392"/>
        <c:axId val="718328736"/>
      </c:barChart>
      <c:catAx>
        <c:axId val="718306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8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 %</a:t>
                </a:r>
              </a:p>
            </c:rich>
          </c:tx>
          <c:layout>
            <c:manualLayout>
              <c:xMode val="edge"/>
              <c:yMode val="edge"/>
              <c:x val="1.6581267961322563E-2"/>
              <c:y val="0.3471797260993130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383400054356515"/>
          <c:y val="0.28087630747423853"/>
          <c:w val="7.1900561809245367E-2"/>
          <c:h val="0.176017828334097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ANTALL%</a:t>
            </a:r>
            <a:r>
              <a:rPr lang="nb-NO" sz="2800" baseline="0"/>
              <a:t> slakt innen hver ORGANISASJON</a:t>
            </a:r>
            <a:endParaRPr lang="nb-NO" sz="2800"/>
          </a:p>
        </c:rich>
      </c:tx>
      <c:layout>
        <c:manualLayout>
          <c:xMode val="edge"/>
          <c:yMode val="edge"/>
          <c:x val="9.4504242015619619E-2"/>
          <c:y val="5.2926325500136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126637288530958E-2"/>
          <c:y val="0.18512316267234083"/>
          <c:w val="0.83151751476897351"/>
          <c:h val="0.71128257455936161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Organisasjon!$D$11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Organisasjon!$B$44:$B$72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Organisasjon!$I$14:$I$42</c:f>
              <c:numCache>
                <c:formatCode>0.0</c:formatCode>
                <c:ptCount val="29"/>
                <c:pt idx="0">
                  <c:v>70.370607028753994</c:v>
                </c:pt>
                <c:pt idx="1">
                  <c:v>72.109377113028415</c:v>
                </c:pt>
                <c:pt idx="2">
                  <c:v>70.233490903881957</c:v>
                </c:pt>
                <c:pt idx="3">
                  <c:v>72.304612764451505</c:v>
                </c:pt>
                <c:pt idx="4">
                  <c:v>62.621825669183245</c:v>
                </c:pt>
                <c:pt idx="5">
                  <c:v>69.532350455441843</c:v>
                </c:pt>
                <c:pt idx="6">
                  <c:v>70.448812907875251</c:v>
                </c:pt>
                <c:pt idx="7">
                  <c:v>66.547967272881394</c:v>
                </c:pt>
                <c:pt idx="8">
                  <c:v>64.697948172974719</c:v>
                </c:pt>
                <c:pt idx="9">
                  <c:v>59.01521791092344</c:v>
                </c:pt>
                <c:pt idx="10">
                  <c:v>43.486238532110093</c:v>
                </c:pt>
                <c:pt idx="11">
                  <c:v>44.502330682752941</c:v>
                </c:pt>
                <c:pt idx="12">
                  <c:v>40.937220096083365</c:v>
                </c:pt>
                <c:pt idx="13">
                  <c:v>42.569235129285474</c:v>
                </c:pt>
                <c:pt idx="14">
                  <c:v>36.227090548270361</c:v>
                </c:pt>
                <c:pt idx="15">
                  <c:v>35.6046383213694</c:v>
                </c:pt>
                <c:pt idx="16">
                  <c:v>35.324703266755122</c:v>
                </c:pt>
                <c:pt idx="17">
                  <c:v>30.274835385055841</c:v>
                </c:pt>
                <c:pt idx="18">
                  <c:v>31.803445889338143</c:v>
                </c:pt>
                <c:pt idx="19">
                  <c:v>30.821415474880819</c:v>
                </c:pt>
                <c:pt idx="20">
                  <c:v>31.01990422029332</c:v>
                </c:pt>
                <c:pt idx="21">
                  <c:v>30.776790776790776</c:v>
                </c:pt>
                <c:pt idx="22">
                  <c:v>29.717920933971829</c:v>
                </c:pt>
                <c:pt idx="23">
                  <c:v>31.675105485232056</c:v>
                </c:pt>
                <c:pt idx="24">
                  <c:v>32.950287284536607</c:v>
                </c:pt>
                <c:pt idx="25">
                  <c:v>34.262899513149051</c:v>
                </c:pt>
                <c:pt idx="26">
                  <c:v>33.421706710853364</c:v>
                </c:pt>
                <c:pt idx="27">
                  <c:v>34.717378065659084</c:v>
                </c:pt>
                <c:pt idx="28">
                  <c:v>32.913323539382986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56-4ED2-8C55-F81C4F6B9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12336"/>
        <c:axId val="684811160"/>
      </c:lineChart>
      <c:lineChart>
        <c:grouping val="standard"/>
        <c:varyColors val="0"/>
        <c:ser>
          <c:idx val="4"/>
          <c:order val="1"/>
          <c:tx>
            <c:strRef>
              <c:f>Organisasjon!$D$12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Organisasjon!$B$44:$B$72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Organisasjon!$I$44:$I$72</c:f>
              <c:numCache>
                <c:formatCode>0.0</c:formatCode>
                <c:ptCount val="29"/>
                <c:pt idx="0">
                  <c:v>29.629392971246006</c:v>
                </c:pt>
                <c:pt idx="1">
                  <c:v>27.890622886971567</c:v>
                </c:pt>
                <c:pt idx="2">
                  <c:v>29.766509096118025</c:v>
                </c:pt>
                <c:pt idx="3">
                  <c:v>27.695387235548477</c:v>
                </c:pt>
                <c:pt idx="4">
                  <c:v>37.378174330816741</c:v>
                </c:pt>
                <c:pt idx="5">
                  <c:v>30.467649544558174</c:v>
                </c:pt>
                <c:pt idx="6">
                  <c:v>29.551187092124749</c:v>
                </c:pt>
                <c:pt idx="7">
                  <c:v>33.452032727118578</c:v>
                </c:pt>
                <c:pt idx="8">
                  <c:v>35.302051827025259</c:v>
                </c:pt>
                <c:pt idx="9">
                  <c:v>40.984782089076553</c:v>
                </c:pt>
                <c:pt idx="10">
                  <c:v>56.513761467889907</c:v>
                </c:pt>
                <c:pt idx="11">
                  <c:v>55.497669317247059</c:v>
                </c:pt>
                <c:pt idx="12">
                  <c:v>59.062779903916649</c:v>
                </c:pt>
                <c:pt idx="13">
                  <c:v>57.430764870714519</c:v>
                </c:pt>
                <c:pt idx="14">
                  <c:v>63.772909451729639</c:v>
                </c:pt>
                <c:pt idx="15">
                  <c:v>64.395361678630593</c:v>
                </c:pt>
                <c:pt idx="16">
                  <c:v>64.675296733244892</c:v>
                </c:pt>
                <c:pt idx="17">
                  <c:v>69.725164614944148</c:v>
                </c:pt>
                <c:pt idx="18">
                  <c:v>68.196554110661864</c:v>
                </c:pt>
                <c:pt idx="19">
                  <c:v>69.178584525119192</c:v>
                </c:pt>
                <c:pt idx="20">
                  <c:v>68.980095779706645</c:v>
                </c:pt>
                <c:pt idx="21">
                  <c:v>69.223209223209238</c:v>
                </c:pt>
                <c:pt idx="22">
                  <c:v>70.282079066028174</c:v>
                </c:pt>
                <c:pt idx="23">
                  <c:v>68.324894514767919</c:v>
                </c:pt>
                <c:pt idx="24">
                  <c:v>67.0497127154634</c:v>
                </c:pt>
                <c:pt idx="25">
                  <c:v>65.737100486850963</c:v>
                </c:pt>
                <c:pt idx="26">
                  <c:v>66.578293289146643</c:v>
                </c:pt>
                <c:pt idx="27">
                  <c:v>65.282621934340909</c:v>
                </c:pt>
                <c:pt idx="28">
                  <c:v>67.086676460617014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56-4ED2-8C55-F81C4F6B9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09592"/>
        <c:axId val="684815080"/>
      </c:lineChart>
      <c:catAx>
        <c:axId val="6848123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1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84811160"/>
        <c:scaling>
          <c:orientation val="minMax"/>
          <c:max val="80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Andels% Nortura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2336"/>
        <c:crosses val="autoZero"/>
        <c:crossBetween val="between"/>
      </c:valAx>
      <c:catAx>
        <c:axId val="684809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4815080"/>
        <c:crossesAt val="26"/>
        <c:auto val="1"/>
        <c:lblAlgn val="ctr"/>
        <c:lblOffset val="100"/>
        <c:noMultiLvlLbl val="0"/>
      </c:catAx>
      <c:valAx>
        <c:axId val="684815080"/>
        <c:scaling>
          <c:orientation val="minMax"/>
          <c:max val="80"/>
          <c:min val="20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Andels% KLF</a:t>
                </a:r>
              </a:p>
            </c:rich>
          </c:tx>
          <c:layout>
            <c:manualLayout>
              <c:xMode val="edge"/>
              <c:yMode val="edge"/>
              <c:x val="0.95850529928351125"/>
              <c:y val="0.34083954498074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09592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38589440601885"/>
          <c:y val="0.41149749825952769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 baseline="0"/>
              <a:t>Flådd purke, antall SLAKT per PRODUSENT innen  ORGANISASJON</a:t>
            </a:r>
            <a:endParaRPr lang="nb-NO" sz="2400"/>
          </a:p>
        </c:rich>
      </c:tx>
      <c:layout>
        <c:manualLayout>
          <c:xMode val="edge"/>
          <c:yMode val="edge"/>
          <c:x val="0.10387394798339275"/>
          <c:y val="3.52319030733048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594703806518306E-2"/>
          <c:y val="0.15021565078834256"/>
          <c:w val="0.87387763789828887"/>
          <c:h val="0.746190333336612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Organisasjon!$D$11</c:f>
              <c:strCache>
                <c:ptCount val="1"/>
                <c:pt idx="0">
                  <c:v>Nortura</c:v>
                </c:pt>
              </c:strCache>
            </c:strRef>
          </c:tx>
          <c:spPr>
            <a:ln w="381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Organisasjon!$B$44:$B$72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Organisasjon!$Q$14:$Q$42</c:f>
              <c:numCache>
                <c:formatCode>0.0</c:formatCode>
                <c:ptCount val="29"/>
                <c:pt idx="0">
                  <c:v>5.4584655035685961</c:v>
                </c:pt>
                <c:pt idx="1">
                  <c:v>5.7016680923866554</c:v>
                </c:pt>
                <c:pt idx="2">
                  <c:v>5.887367915465898</c:v>
                </c:pt>
                <c:pt idx="3">
                  <c:v>5.9479621542940322</c:v>
                </c:pt>
                <c:pt idx="4">
                  <c:v>7.4943249701314221</c:v>
                </c:pt>
                <c:pt idx="5">
                  <c:v>10.570306923625981</c:v>
                </c:pt>
                <c:pt idx="6">
                  <c:v>13.102010424422934</c:v>
                </c:pt>
                <c:pt idx="7">
                  <c:v>12.225856697819315</c:v>
                </c:pt>
                <c:pt idx="8">
                  <c:v>13.114333057166528</c:v>
                </c:pt>
                <c:pt idx="9">
                  <c:v>13.455040871934605</c:v>
                </c:pt>
                <c:pt idx="10">
                  <c:v>10.886925795053003</c:v>
                </c:pt>
                <c:pt idx="11">
                  <c:v>12.915119363395226</c:v>
                </c:pt>
                <c:pt idx="12">
                  <c:v>14.551374819102749</c:v>
                </c:pt>
                <c:pt idx="13">
                  <c:v>16.174180887372017</c:v>
                </c:pt>
                <c:pt idx="14">
                  <c:v>21.451612903225808</c:v>
                </c:pt>
                <c:pt idx="15">
                  <c:v>28.034782608695654</c:v>
                </c:pt>
                <c:pt idx="16">
                  <c:v>26.129973474801062</c:v>
                </c:pt>
                <c:pt idx="17">
                  <c:v>33.30708661417323</c:v>
                </c:pt>
                <c:pt idx="18">
                  <c:v>34.10546875</c:v>
                </c:pt>
                <c:pt idx="19">
                  <c:v>37.190265486725664</c:v>
                </c:pt>
                <c:pt idx="20">
                  <c:v>40.053140096618357</c:v>
                </c:pt>
                <c:pt idx="21">
                  <c:v>41.96907216494845</c:v>
                </c:pt>
                <c:pt idx="22">
                  <c:v>44.051813471502591</c:v>
                </c:pt>
                <c:pt idx="23">
                  <c:v>42.89714285714286</c:v>
                </c:pt>
                <c:pt idx="24">
                  <c:v>43.675496688741724</c:v>
                </c:pt>
                <c:pt idx="25">
                  <c:v>43.128205128205131</c:v>
                </c:pt>
                <c:pt idx="26">
                  <c:v>44.167883211678834</c:v>
                </c:pt>
                <c:pt idx="27">
                  <c:v>46.110294117647058</c:v>
                </c:pt>
                <c:pt idx="28">
                  <c:v>49.364406779661017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2C-48F6-B937-FA2C517ACE91}"/>
            </c:ext>
          </c:extLst>
        </c:ser>
        <c:ser>
          <c:idx val="4"/>
          <c:order val="1"/>
          <c:tx>
            <c:strRef>
              <c:f>Organisasjon!$D$12</c:f>
              <c:strCache>
                <c:ptCount val="1"/>
                <c:pt idx="0">
                  <c:v>KLF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Organisasjon!$B$44:$B$72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Organisasjon!$Q$44:$Q$72</c:f>
              <c:numCache>
                <c:formatCode>0.0</c:formatCode>
                <c:ptCount val="29"/>
                <c:pt idx="0">
                  <c:v>7.5966579292267369</c:v>
                </c:pt>
                <c:pt idx="1">
                  <c:v>7.1313969571230986</c:v>
                </c:pt>
                <c:pt idx="2">
                  <c:v>7.8474320241691844</c:v>
                </c:pt>
                <c:pt idx="3">
                  <c:v>9.0867198838896961</c:v>
                </c:pt>
                <c:pt idx="4">
                  <c:v>10.546830985915493</c:v>
                </c:pt>
                <c:pt idx="5">
                  <c:v>12.673828125</c:v>
                </c:pt>
                <c:pt idx="6">
                  <c:v>13.79626168224299</c:v>
                </c:pt>
                <c:pt idx="7">
                  <c:v>14.973434535104364</c:v>
                </c:pt>
                <c:pt idx="8">
                  <c:v>17.136904761904763</c:v>
                </c:pt>
                <c:pt idx="9">
                  <c:v>20.13307240704501</c:v>
                </c:pt>
                <c:pt idx="10">
                  <c:v>24.514285714285716</c:v>
                </c:pt>
                <c:pt idx="11">
                  <c:v>29.475728155339805</c:v>
                </c:pt>
                <c:pt idx="12">
                  <c:v>36.541561712846345</c:v>
                </c:pt>
                <c:pt idx="13">
                  <c:v>34.466307277628033</c:v>
                </c:pt>
                <c:pt idx="14">
                  <c:v>40.566831683168317</c:v>
                </c:pt>
                <c:pt idx="15">
                  <c:v>45.673629242819842</c:v>
                </c:pt>
                <c:pt idx="16">
                  <c:v>49.278688524590166</c:v>
                </c:pt>
                <c:pt idx="17">
                  <c:v>61.078369905956116</c:v>
                </c:pt>
                <c:pt idx="18">
                  <c:v>64.11643835616438</c:v>
                </c:pt>
                <c:pt idx="19">
                  <c:v>65.27681660899654</c:v>
                </c:pt>
                <c:pt idx="20">
                  <c:v>64.91901408450704</c:v>
                </c:pt>
                <c:pt idx="21">
                  <c:v>68.588014981273403</c:v>
                </c:pt>
                <c:pt idx="22">
                  <c:v>75.590225563909769</c:v>
                </c:pt>
                <c:pt idx="23">
                  <c:v>65.825203252032523</c:v>
                </c:pt>
                <c:pt idx="24">
                  <c:v>73.333333333333329</c:v>
                </c:pt>
                <c:pt idx="25">
                  <c:v>71.713333333333338</c:v>
                </c:pt>
                <c:pt idx="26">
                  <c:v>68.88</c:v>
                </c:pt>
                <c:pt idx="27">
                  <c:v>65.149171270718227</c:v>
                </c:pt>
                <c:pt idx="28">
                  <c:v>70.672619047619051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2C-48F6-B937-FA2C517AC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12336"/>
        <c:axId val="684811160"/>
      </c:lineChart>
      <c:catAx>
        <c:axId val="6848123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1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84811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2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867395401072108"/>
          <c:y val="0.23785691803794665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Flådd purke, antall PRODUSENTER innen hver ORGANISASJON</a:t>
            </a:r>
            <a:endParaRPr lang="nb-NO" sz="2800"/>
          </a:p>
        </c:rich>
      </c:tx>
      <c:layout>
        <c:manualLayout>
          <c:xMode val="edge"/>
          <c:yMode val="edge"/>
          <c:x val="0.10387394798339275"/>
          <c:y val="3.52319030733048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44337908347538"/>
          <c:y val="0.15777527111178605"/>
          <c:w val="0.85602905283206532"/>
          <c:h val="0.73863059240106543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Organisasjon!$D$11</c:f>
              <c:strCache>
                <c:ptCount val="1"/>
                <c:pt idx="0">
                  <c:v>Nortura</c:v>
                </c:pt>
              </c:strCache>
            </c:strRef>
          </c:tx>
          <c:spPr>
            <a:ln w="381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Organisasjon!$B$44:$B$72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Organisasjon!$E$14:$E$42</c:f>
              <c:numCache>
                <c:formatCode>General</c:formatCode>
                <c:ptCount val="29"/>
                <c:pt idx="0">
                  <c:v>2522</c:v>
                </c:pt>
                <c:pt idx="1">
                  <c:v>2338</c:v>
                </c:pt>
                <c:pt idx="2">
                  <c:v>2082</c:v>
                </c:pt>
                <c:pt idx="3">
                  <c:v>2748</c:v>
                </c:pt>
                <c:pt idx="4">
                  <c:v>1674</c:v>
                </c:pt>
                <c:pt idx="5">
                  <c:v>1401</c:v>
                </c:pt>
                <c:pt idx="6">
                  <c:v>1343</c:v>
                </c:pt>
                <c:pt idx="7">
                  <c:v>1284</c:v>
                </c:pt>
                <c:pt idx="8">
                  <c:v>1207</c:v>
                </c:pt>
                <c:pt idx="9">
                  <c:v>1101</c:v>
                </c:pt>
                <c:pt idx="10">
                  <c:v>849</c:v>
                </c:pt>
                <c:pt idx="11">
                  <c:v>754</c:v>
                </c:pt>
                <c:pt idx="12">
                  <c:v>691</c:v>
                </c:pt>
                <c:pt idx="13">
                  <c:v>586</c:v>
                </c:pt>
                <c:pt idx="14">
                  <c:v>434</c:v>
                </c:pt>
                <c:pt idx="15">
                  <c:v>345</c:v>
                </c:pt>
                <c:pt idx="16">
                  <c:v>377</c:v>
                </c:pt>
                <c:pt idx="17">
                  <c:v>254</c:v>
                </c:pt>
                <c:pt idx="18">
                  <c:v>256</c:v>
                </c:pt>
                <c:pt idx="19">
                  <c:v>226</c:v>
                </c:pt>
                <c:pt idx="20">
                  <c:v>207</c:v>
                </c:pt>
                <c:pt idx="21">
                  <c:v>194</c:v>
                </c:pt>
                <c:pt idx="22">
                  <c:v>193</c:v>
                </c:pt>
                <c:pt idx="23">
                  <c:v>175</c:v>
                </c:pt>
                <c:pt idx="24">
                  <c:v>151</c:v>
                </c:pt>
                <c:pt idx="25">
                  <c:v>156</c:v>
                </c:pt>
                <c:pt idx="26">
                  <c:v>137</c:v>
                </c:pt>
                <c:pt idx="27">
                  <c:v>136</c:v>
                </c:pt>
                <c:pt idx="28">
                  <c:v>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79-40BF-B23F-903B573AC931}"/>
            </c:ext>
          </c:extLst>
        </c:ser>
        <c:ser>
          <c:idx val="4"/>
          <c:order val="1"/>
          <c:tx>
            <c:strRef>
              <c:f>Organisasjon!$D$12</c:f>
              <c:strCache>
                <c:ptCount val="1"/>
                <c:pt idx="0">
                  <c:v>KLF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Organisasjon!$B$44:$B$72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Organisasjon!$E$44:$E$72</c:f>
              <c:numCache>
                <c:formatCode>General</c:formatCode>
                <c:ptCount val="29"/>
                <c:pt idx="0">
                  <c:v>763</c:v>
                </c:pt>
                <c:pt idx="1">
                  <c:v>723</c:v>
                </c:pt>
                <c:pt idx="2">
                  <c:v>662</c:v>
                </c:pt>
                <c:pt idx="3">
                  <c:v>689</c:v>
                </c:pt>
                <c:pt idx="4">
                  <c:v>710</c:v>
                </c:pt>
                <c:pt idx="5">
                  <c:v>512</c:v>
                </c:pt>
                <c:pt idx="6">
                  <c:v>535</c:v>
                </c:pt>
                <c:pt idx="7">
                  <c:v>527</c:v>
                </c:pt>
                <c:pt idx="8">
                  <c:v>504</c:v>
                </c:pt>
                <c:pt idx="9">
                  <c:v>511</c:v>
                </c:pt>
                <c:pt idx="10">
                  <c:v>490</c:v>
                </c:pt>
                <c:pt idx="11">
                  <c:v>412</c:v>
                </c:pt>
                <c:pt idx="12">
                  <c:v>397</c:v>
                </c:pt>
                <c:pt idx="13">
                  <c:v>371</c:v>
                </c:pt>
                <c:pt idx="14">
                  <c:v>404</c:v>
                </c:pt>
                <c:pt idx="15">
                  <c:v>383</c:v>
                </c:pt>
                <c:pt idx="16">
                  <c:v>366</c:v>
                </c:pt>
                <c:pt idx="17">
                  <c:v>319</c:v>
                </c:pt>
                <c:pt idx="18">
                  <c:v>292</c:v>
                </c:pt>
                <c:pt idx="19">
                  <c:v>289</c:v>
                </c:pt>
                <c:pt idx="20">
                  <c:v>284</c:v>
                </c:pt>
                <c:pt idx="21">
                  <c:v>267</c:v>
                </c:pt>
                <c:pt idx="22">
                  <c:v>266</c:v>
                </c:pt>
                <c:pt idx="23">
                  <c:v>246</c:v>
                </c:pt>
                <c:pt idx="24">
                  <c:v>183</c:v>
                </c:pt>
                <c:pt idx="25">
                  <c:v>180</c:v>
                </c:pt>
                <c:pt idx="26">
                  <c:v>175</c:v>
                </c:pt>
                <c:pt idx="27">
                  <c:v>181</c:v>
                </c:pt>
                <c:pt idx="28">
                  <c:v>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79-40BF-B23F-903B573AC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12336"/>
        <c:axId val="684811160"/>
      </c:lineChart>
      <c:catAx>
        <c:axId val="6848123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1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84811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2.5272406776416526E-2"/>
              <c:y val="0.3409351790404198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2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229760828604867"/>
          <c:y val="0.28183785020524088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Flådd purke, middel KJØTT% innen hver ORGANISASJON</a:t>
            </a:r>
            <a:endParaRPr lang="nb-NO" sz="2800"/>
          </a:p>
        </c:rich>
      </c:tx>
      <c:layout>
        <c:manualLayout>
          <c:xMode val="edge"/>
          <c:yMode val="edge"/>
          <c:x val="9.4504242015619619E-2"/>
          <c:y val="5.2926325500136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678016139371531E-2"/>
          <c:y val="0.16989665093987125"/>
          <c:w val="0.88379443355118548"/>
          <c:h val="0.72650883159056634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Organisasjon!$D$11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Organisasjon!$B$44:$B$72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Organisasjon!$L$14:$L$42</c:f>
              <c:numCache>
                <c:formatCode>0.00</c:formatCode>
                <c:ptCount val="29"/>
                <c:pt idx="0">
                  <c:v>55.15514397120576</c:v>
                </c:pt>
                <c:pt idx="1">
                  <c:v>55.001900182262411</c:v>
                </c:pt>
                <c:pt idx="2">
                  <c:v>54.893649067023681</c:v>
                </c:pt>
                <c:pt idx="3">
                  <c:v>55.184857849196554</c:v>
                </c:pt>
                <c:pt idx="4">
                  <c:v>55.79012592444532</c:v>
                </c:pt>
                <c:pt idx="5">
                  <c:v>56.309111802081922</c:v>
                </c:pt>
                <c:pt idx="6">
                  <c:v>56.142466533751055</c:v>
                </c:pt>
                <c:pt idx="7">
                  <c:v>56.279688099194679</c:v>
                </c:pt>
                <c:pt idx="8">
                  <c:v>55.946194892643888</c:v>
                </c:pt>
                <c:pt idx="9">
                  <c:v>55.370847457627121</c:v>
                </c:pt>
                <c:pt idx="10">
                  <c:v>54.955466027874571</c:v>
                </c:pt>
                <c:pt idx="11">
                  <c:v>55.314789968004959</c:v>
                </c:pt>
                <c:pt idx="12">
                  <c:v>55.779389543668792</c:v>
                </c:pt>
                <c:pt idx="13">
                  <c:v>57.134469961332201</c:v>
                </c:pt>
                <c:pt idx="14">
                  <c:v>57.926512031216141</c:v>
                </c:pt>
                <c:pt idx="15">
                  <c:v>58.530459231490156</c:v>
                </c:pt>
                <c:pt idx="16">
                  <c:v>58.423946557040104</c:v>
                </c:pt>
                <c:pt idx="17">
                  <c:v>58.794047334448997</c:v>
                </c:pt>
                <c:pt idx="18">
                  <c:v>57.92762927512549</c:v>
                </c:pt>
                <c:pt idx="19">
                  <c:v>58.061043018505195</c:v>
                </c:pt>
                <c:pt idx="20">
                  <c:v>58.252428363283151</c:v>
                </c:pt>
                <c:pt idx="21">
                  <c:v>57.731256206554114</c:v>
                </c:pt>
                <c:pt idx="22">
                  <c:v>57.482856467249952</c:v>
                </c:pt>
                <c:pt idx="23">
                  <c:v>57.364292396097802</c:v>
                </c:pt>
                <c:pt idx="24">
                  <c:v>57.235919234856553</c:v>
                </c:pt>
                <c:pt idx="25">
                  <c:v>58.338443220717394</c:v>
                </c:pt>
                <c:pt idx="26">
                  <c:v>59.435202129429392</c:v>
                </c:pt>
                <c:pt idx="27">
                  <c:v>60.194595458906321</c:v>
                </c:pt>
                <c:pt idx="28">
                  <c:v>60.0470041322314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59-4E52-A0A8-A3964C0695E9}"/>
            </c:ext>
          </c:extLst>
        </c:ser>
        <c:ser>
          <c:idx val="4"/>
          <c:order val="1"/>
          <c:tx>
            <c:strRef>
              <c:f>Organisasjon!$D$12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Organisasjon!$B$44:$B$72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Organisasjon!$L$44:$L$72</c:f>
              <c:numCache>
                <c:formatCode>0.00</c:formatCode>
                <c:ptCount val="29"/>
                <c:pt idx="0">
                  <c:v>54.971087366436194</c:v>
                </c:pt>
                <c:pt idx="1">
                  <c:v>54.934959349593512</c:v>
                </c:pt>
                <c:pt idx="2">
                  <c:v>54.752013565069952</c:v>
                </c:pt>
                <c:pt idx="3">
                  <c:v>55.107775590551185</c:v>
                </c:pt>
                <c:pt idx="4">
                  <c:v>55.169705469845717</c:v>
                </c:pt>
                <c:pt idx="5">
                  <c:v>55.472810159557149</c:v>
                </c:pt>
                <c:pt idx="6">
                  <c:v>55.392638908625841</c:v>
                </c:pt>
                <c:pt idx="7">
                  <c:v>56.19289273537899</c:v>
                </c:pt>
                <c:pt idx="8">
                  <c:v>56.672223554809293</c:v>
                </c:pt>
                <c:pt idx="9">
                  <c:v>56.508101620324062</c:v>
                </c:pt>
                <c:pt idx="10">
                  <c:v>56.29238013698631</c:v>
                </c:pt>
                <c:pt idx="11">
                  <c:v>56.783806343906498</c:v>
                </c:pt>
                <c:pt idx="12">
                  <c:v>56.756243895632757</c:v>
                </c:pt>
                <c:pt idx="13">
                  <c:v>57.687204165351858</c:v>
                </c:pt>
                <c:pt idx="14">
                  <c:v>58.611411042944795</c:v>
                </c:pt>
                <c:pt idx="15">
                  <c:v>58.979461878262889</c:v>
                </c:pt>
                <c:pt idx="16">
                  <c:v>59.243611111111122</c:v>
                </c:pt>
                <c:pt idx="17">
                  <c:v>59.202387076859758</c:v>
                </c:pt>
                <c:pt idx="18">
                  <c:v>59.440853855253231</c:v>
                </c:pt>
                <c:pt idx="19">
                  <c:v>59.356114916892366</c:v>
                </c:pt>
                <c:pt idx="20">
                  <c:v>59.086843106352923</c:v>
                </c:pt>
                <c:pt idx="21">
                  <c:v>58.9203457519558</c:v>
                </c:pt>
                <c:pt idx="22">
                  <c:v>59.063657176985842</c:v>
                </c:pt>
                <c:pt idx="23">
                  <c:v>58.487575720113753</c:v>
                </c:pt>
                <c:pt idx="24">
                  <c:v>58.220572877815911</c:v>
                </c:pt>
                <c:pt idx="25">
                  <c:v>59.084475593872114</c:v>
                </c:pt>
                <c:pt idx="26">
                  <c:v>59.851242416687448</c:v>
                </c:pt>
                <c:pt idx="27">
                  <c:v>59.903277990634322</c:v>
                </c:pt>
                <c:pt idx="28">
                  <c:v>59.940342587123439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59-4E52-A0A8-A3964C069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12336"/>
        <c:axId val="684811160"/>
      </c:lineChart>
      <c:catAx>
        <c:axId val="6848123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1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84811160"/>
        <c:scaling>
          <c:orientation val="minMax"/>
          <c:min val="5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Kjøtt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2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74504095220188"/>
          <c:y val="0.52347117129555965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Flådd purke, middel SLAKTEVEKT innen hver ORGANISASJON</a:t>
            </a:r>
            <a:endParaRPr lang="nb-NO" sz="2800"/>
          </a:p>
        </c:rich>
      </c:tx>
      <c:layout>
        <c:manualLayout>
          <c:xMode val="edge"/>
          <c:yMode val="edge"/>
          <c:x val="9.4504242015619619E-2"/>
          <c:y val="5.2926325500136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126637288530958E-2"/>
          <c:y val="0.1661454637146563"/>
          <c:w val="0.87234576889289417"/>
          <c:h val="0.73026022554600334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Organisasjon!$D$11</c:f>
              <c:strCache>
                <c:ptCount val="1"/>
                <c:pt idx="0">
                  <c:v>Nortura</c:v>
                </c:pt>
              </c:strCache>
            </c:strRef>
          </c:tx>
          <c:spPr>
            <a:ln w="762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Organisasjon!$B$44:$B$72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Organisasjon!$M$14:$M$42</c:f>
              <c:numCache>
                <c:formatCode>0</c:formatCode>
                <c:ptCount val="29"/>
                <c:pt idx="0">
                  <c:v>125.66908368326315</c:v>
                </c:pt>
                <c:pt idx="1">
                  <c:v>126.19232171249023</c:v>
                </c:pt>
                <c:pt idx="2">
                  <c:v>125.27324073299272</c:v>
                </c:pt>
                <c:pt idx="3">
                  <c:v>127.74947466007421</c:v>
                </c:pt>
                <c:pt idx="4">
                  <c:v>125.8701259244454</c:v>
                </c:pt>
                <c:pt idx="5">
                  <c:v>127.84013789374131</c:v>
                </c:pt>
                <c:pt idx="6">
                  <c:v>131.03592138991601</c:v>
                </c:pt>
                <c:pt idx="7">
                  <c:v>133.2206442541233</c:v>
                </c:pt>
                <c:pt idx="8">
                  <c:v>134.68679964426377</c:v>
                </c:pt>
                <c:pt idx="9">
                  <c:v>134.64092881355879</c:v>
                </c:pt>
                <c:pt idx="10">
                  <c:v>135.36840156794403</c:v>
                </c:pt>
                <c:pt idx="11">
                  <c:v>137.39975229641891</c:v>
                </c:pt>
                <c:pt idx="12">
                  <c:v>136.17853329303915</c:v>
                </c:pt>
                <c:pt idx="13">
                  <c:v>135.02861459743997</c:v>
                </c:pt>
                <c:pt idx="14">
                  <c:v>134.51615001083903</c:v>
                </c:pt>
                <c:pt idx="15">
                  <c:v>134.44875559720899</c:v>
                </c:pt>
                <c:pt idx="16">
                  <c:v>134.06537512846847</c:v>
                </c:pt>
                <c:pt idx="17">
                  <c:v>134.59065264164477</c:v>
                </c:pt>
                <c:pt idx="18">
                  <c:v>135.620403875335</c:v>
                </c:pt>
                <c:pt idx="19">
                  <c:v>136.11303773131479</c:v>
                </c:pt>
                <c:pt idx="20">
                  <c:v>137.5355755220981</c:v>
                </c:pt>
                <c:pt idx="21">
                  <c:v>136.07643992055637</c:v>
                </c:pt>
                <c:pt idx="22">
                  <c:v>135.36697800898563</c:v>
                </c:pt>
                <c:pt idx="23">
                  <c:v>134.312342643325</c:v>
                </c:pt>
                <c:pt idx="24">
                  <c:v>134.7656216790644</c:v>
                </c:pt>
                <c:pt idx="25">
                  <c:v>138.1908602470605</c:v>
                </c:pt>
                <c:pt idx="26">
                  <c:v>140.41025786058881</c:v>
                </c:pt>
                <c:pt idx="27">
                  <c:v>138.44243684042198</c:v>
                </c:pt>
                <c:pt idx="28">
                  <c:v>140.69576446281008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81-4BA2-A48A-D3F532D2C09E}"/>
            </c:ext>
          </c:extLst>
        </c:ser>
        <c:ser>
          <c:idx val="4"/>
          <c:order val="1"/>
          <c:tx>
            <c:strRef>
              <c:f>Organisasjon!$D$12</c:f>
              <c:strCache>
                <c:ptCount val="1"/>
                <c:pt idx="0">
                  <c:v>KLF</c:v>
                </c:pt>
              </c:strCache>
            </c:strRef>
          </c:tx>
          <c:spPr>
            <a:ln w="762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Organisasjon!$B$44:$B$72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Organisasjon!$M$44:$M$72</c:f>
              <c:numCache>
                <c:formatCode>0</c:formatCode>
                <c:ptCount val="29"/>
                <c:pt idx="0">
                  <c:v>126.82998114393452</c:v>
                </c:pt>
                <c:pt idx="1">
                  <c:v>126.37549361207893</c:v>
                </c:pt>
                <c:pt idx="2">
                  <c:v>130.13242899533691</c:v>
                </c:pt>
                <c:pt idx="3">
                  <c:v>130.36205708661416</c:v>
                </c:pt>
                <c:pt idx="4">
                  <c:v>130.81673211781157</c:v>
                </c:pt>
                <c:pt idx="5">
                  <c:v>130.97030283295391</c:v>
                </c:pt>
                <c:pt idx="6">
                  <c:v>136.25208185306263</c:v>
                </c:pt>
                <c:pt idx="7">
                  <c:v>136.86174927878298</c:v>
                </c:pt>
                <c:pt idx="8">
                  <c:v>135.57079635404236</c:v>
                </c:pt>
                <c:pt idx="9">
                  <c:v>137.1967293458695</c:v>
                </c:pt>
                <c:pt idx="10">
                  <c:v>136.6772688356161</c:v>
                </c:pt>
                <c:pt idx="11">
                  <c:v>136.88796327212032</c:v>
                </c:pt>
                <c:pt idx="12">
                  <c:v>136.43431003209119</c:v>
                </c:pt>
                <c:pt idx="13">
                  <c:v>136.99024140107221</c:v>
                </c:pt>
                <c:pt idx="14">
                  <c:v>134.84586503067536</c:v>
                </c:pt>
                <c:pt idx="15">
                  <c:v>135.93794962996921</c:v>
                </c:pt>
                <c:pt idx="16">
                  <c:v>135.09190000000029</c:v>
                </c:pt>
                <c:pt idx="17">
                  <c:v>136.00360119353925</c:v>
                </c:pt>
                <c:pt idx="18">
                  <c:v>135.38835896332915</c:v>
                </c:pt>
                <c:pt idx="19">
                  <c:v>134.81918113748657</c:v>
                </c:pt>
                <c:pt idx="20">
                  <c:v>137.46695831748212</c:v>
                </c:pt>
                <c:pt idx="21">
                  <c:v>139.24649050823356</c:v>
                </c:pt>
                <c:pt idx="22">
                  <c:v>136.28113677085355</c:v>
                </c:pt>
                <c:pt idx="23">
                  <c:v>134.75424650760272</c:v>
                </c:pt>
                <c:pt idx="24">
                  <c:v>133.93755035058899</c:v>
                </c:pt>
                <c:pt idx="25">
                  <c:v>136.55333994914102</c:v>
                </c:pt>
                <c:pt idx="26">
                  <c:v>137.34109532120016</c:v>
                </c:pt>
                <c:pt idx="27">
                  <c:v>137.78087696892328</c:v>
                </c:pt>
                <c:pt idx="28">
                  <c:v>137.35007172390488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81-4BA2-A48A-D3F532D2C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12336"/>
        <c:axId val="684811160"/>
      </c:lineChart>
      <c:catAx>
        <c:axId val="6848123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1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84811160"/>
        <c:scaling>
          <c:orientation val="minMax"/>
          <c:max val="142"/>
          <c:min val="1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2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95897064630054"/>
          <c:y val="0.47394695107770934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purke: andels% innen region og organisasjon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549241804715063E-2"/>
          <c:y val="0.16095998274188328"/>
          <c:w val="0.89904499326308251"/>
          <c:h val="0.63372092187106743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Regorg!$L$28:$L$35</c:f>
              <c:numCache>
                <c:formatCode>0.0</c:formatCode>
                <c:ptCount val="8"/>
                <c:pt idx="0">
                  <c:v>0.74885591457495493</c:v>
                </c:pt>
                <c:pt idx="1">
                  <c:v>99.251144085425025</c:v>
                </c:pt>
                <c:pt idx="2">
                  <c:v>0.58027079303675055</c:v>
                </c:pt>
                <c:pt idx="3">
                  <c:v>99.419729206963268</c:v>
                </c:pt>
                <c:pt idx="4">
                  <c:v>69.375217340906474</c:v>
                </c:pt>
                <c:pt idx="5">
                  <c:v>30.624782659093555</c:v>
                </c:pt>
                <c:pt idx="6">
                  <c:v>0</c:v>
                </c:pt>
                <c:pt idx="7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FE-4C26-B13B-662AF846ACA3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Regorg!$L$19:$L$26</c:f>
              <c:numCache>
                <c:formatCode>0.0</c:formatCode>
                <c:ptCount val="8"/>
                <c:pt idx="0">
                  <c:v>0.57257814917982075</c:v>
                </c:pt>
                <c:pt idx="1">
                  <c:v>99.427421850820181</c:v>
                </c:pt>
                <c:pt idx="2">
                  <c:v>1.3947001394700145</c:v>
                </c:pt>
                <c:pt idx="3">
                  <c:v>98.605299860529982</c:v>
                </c:pt>
                <c:pt idx="4">
                  <c:v>67.224334600760457</c:v>
                </c:pt>
                <c:pt idx="5">
                  <c:v>32.77566539923955</c:v>
                </c:pt>
                <c:pt idx="6">
                  <c:v>6.5306122448979602</c:v>
                </c:pt>
                <c:pt idx="7">
                  <c:v>93.469387755102062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FE-4C26-B13B-662AF846ACA3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Regorg!$L$10:$L$17</c:f>
              <c:numCache>
                <c:formatCode>0.0</c:formatCode>
                <c:ptCount val="8"/>
                <c:pt idx="0">
                  <c:v>7.6207895137936257E-2</c:v>
                </c:pt>
                <c:pt idx="1">
                  <c:v>99.923792104862045</c:v>
                </c:pt>
                <c:pt idx="2">
                  <c:v>0.38932146829810899</c:v>
                </c:pt>
                <c:pt idx="3">
                  <c:v>99.610678531701893</c:v>
                </c:pt>
                <c:pt idx="4">
                  <c:v>63.557839492674354</c:v>
                </c:pt>
                <c:pt idx="5">
                  <c:v>36.44216050732561</c:v>
                </c:pt>
                <c:pt idx="6">
                  <c:v>0</c:v>
                </c:pt>
                <c:pt idx="7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FE-4C26-B13B-662AF846A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19784"/>
        <c:axId val="684820176"/>
      </c:barChart>
      <c:catAx>
        <c:axId val="684819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0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482017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4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9784"/>
        <c:crosses val="autoZero"/>
        <c:crossBetween val="between"/>
        <c:majorUnit val="10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23358022383703"/>
          <c:y val="0.24756516736777764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antall</a:t>
            </a:r>
            <a:r>
              <a:rPr lang="nb-NO" sz="2800" baseline="0"/>
              <a:t> produsenter innen ORG og REGION</a:t>
            </a:r>
            <a:endParaRPr lang="nb-NO" sz="2800"/>
          </a:p>
        </c:rich>
      </c:tx>
      <c:layout>
        <c:manualLayout>
          <c:xMode val="edge"/>
          <c:yMode val="edge"/>
          <c:x val="0.13895271963492001"/>
          <c:y val="3.09280896339570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554834075674524E-2"/>
          <c:y val="0.18183925122567227"/>
          <c:w val="0.8748293778548617"/>
          <c:h val="0.568348684531144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Regorg!$G$28:$G$35</c:f>
              <c:numCache>
                <c:formatCode>General</c:formatCode>
                <c:ptCount val="8"/>
                <c:pt idx="0">
                  <c:v>8</c:v>
                </c:pt>
                <c:pt idx="1">
                  <c:v>98</c:v>
                </c:pt>
                <c:pt idx="2">
                  <c:v>6</c:v>
                </c:pt>
                <c:pt idx="3">
                  <c:v>41</c:v>
                </c:pt>
                <c:pt idx="4">
                  <c:v>123</c:v>
                </c:pt>
                <c:pt idx="5">
                  <c:v>30</c:v>
                </c:pt>
                <c:pt idx="6">
                  <c:v>0</c:v>
                </c:pt>
                <c:pt idx="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0C-4D4E-AABF-6E9379EB432F}"/>
            </c:ext>
          </c:extLst>
        </c:ser>
        <c:ser>
          <c:idx val="4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Regorg!$G$19:$G$26</c:f>
              <c:numCache>
                <c:formatCode>General</c:formatCode>
                <c:ptCount val="8"/>
                <c:pt idx="0">
                  <c:v>6</c:v>
                </c:pt>
                <c:pt idx="1">
                  <c:v>100</c:v>
                </c:pt>
                <c:pt idx="2">
                  <c:v>9</c:v>
                </c:pt>
                <c:pt idx="3">
                  <c:v>41</c:v>
                </c:pt>
                <c:pt idx="4">
                  <c:v>118</c:v>
                </c:pt>
                <c:pt idx="5">
                  <c:v>34</c:v>
                </c:pt>
                <c:pt idx="6">
                  <c:v>3</c:v>
                </c:pt>
                <c:pt idx="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0C-4D4E-AABF-6E9379EB432F}"/>
            </c:ext>
          </c:extLst>
        </c:ser>
        <c:ser>
          <c:idx val="6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Regorg!$G$10:$G$17</c:f>
              <c:numCache>
                <c:formatCode>General</c:formatCode>
                <c:ptCount val="8"/>
                <c:pt idx="0">
                  <c:v>3</c:v>
                </c:pt>
                <c:pt idx="1">
                  <c:v>99</c:v>
                </c:pt>
                <c:pt idx="2">
                  <c:v>3</c:v>
                </c:pt>
                <c:pt idx="3">
                  <c:v>36</c:v>
                </c:pt>
                <c:pt idx="4">
                  <c:v>112</c:v>
                </c:pt>
                <c:pt idx="5">
                  <c:v>28</c:v>
                </c:pt>
                <c:pt idx="6">
                  <c:v>0</c:v>
                </c:pt>
                <c:pt idx="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0C-4D4E-AABF-6E9379EB4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23312"/>
        <c:axId val="684823704"/>
      </c:barChart>
      <c:catAx>
        <c:axId val="6848233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37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84823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6975850991599026E-2"/>
              <c:y val="0.3550384039418385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331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504909859240567"/>
          <c:y val="0.15430917185965251"/>
          <c:w val="8.1054303670583874E-2"/>
          <c:h val="0.258319045804758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/>
            </a:pPr>
            <a:r>
              <a:rPr lang="nb-NO" sz="2800" b="1"/>
              <a:t>Flådd purke, middel KJØTT% per org innen REGION</a:t>
            </a:r>
          </a:p>
        </c:rich>
      </c:tx>
      <c:layout>
        <c:manualLayout>
          <c:xMode val="edge"/>
          <c:yMode val="edge"/>
          <c:x val="0.11799860435668096"/>
          <c:y val="3.24426659782281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6743430562159"/>
          <c:y val="0.18250586722792619"/>
          <c:w val="0.83582783328188537"/>
          <c:h val="0.599947292884183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Regorg!$N$28:$N$35</c:f>
              <c:numCache>
                <c:formatCode>0.00</c:formatCode>
                <c:ptCount val="8"/>
                <c:pt idx="0">
                  <c:v>60.47169811320753</c:v>
                </c:pt>
                <c:pt idx="1">
                  <c:v>59.431910426871951</c:v>
                </c:pt>
                <c:pt idx="2">
                  <c:v>59</c:v>
                </c:pt>
                <c:pt idx="3">
                  <c:v>60.451361867704293</c:v>
                </c:pt>
                <c:pt idx="4">
                  <c:v>59.42684157416749</c:v>
                </c:pt>
                <c:pt idx="5">
                  <c:v>60.303835928598552</c:v>
                </c:pt>
                <c:pt idx="6">
                  <c:v>0</c:v>
                </c:pt>
                <c:pt idx="7">
                  <c:v>62.718592964824111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E2-4B74-AEB2-5FE624ECE595}"/>
            </c:ext>
          </c:extLst>
        </c:ser>
        <c:ser>
          <c:idx val="4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Regorg!$N$19:$N$26</c:f>
              <c:numCache>
                <c:formatCode>0.00</c:formatCode>
                <c:ptCount val="8"/>
                <c:pt idx="0">
                  <c:v>59.594594594594597</c:v>
                </c:pt>
                <c:pt idx="1">
                  <c:v>59.14655038156053</c:v>
                </c:pt>
                <c:pt idx="2">
                  <c:v>59.9</c:v>
                </c:pt>
                <c:pt idx="3">
                  <c:v>60.834749763928215</c:v>
                </c:pt>
                <c:pt idx="4">
                  <c:v>60.202884459568942</c:v>
                </c:pt>
                <c:pt idx="5">
                  <c:v>60.640241854215638</c:v>
                </c:pt>
                <c:pt idx="6">
                  <c:v>58.9375</c:v>
                </c:pt>
                <c:pt idx="7">
                  <c:v>62.925764192139752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E2-4B74-AEB2-5FE624ECE595}"/>
            </c:ext>
          </c:extLst>
        </c:ser>
        <c:ser>
          <c:idx val="6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Regorg!$N$10:$N$17</c:f>
              <c:numCache>
                <c:formatCode>0.00</c:formatCode>
                <c:ptCount val="8"/>
                <c:pt idx="0">
                  <c:v>60</c:v>
                </c:pt>
                <c:pt idx="1">
                  <c:v>59.158015267175593</c:v>
                </c:pt>
                <c:pt idx="2">
                  <c:v>60.857142857142847</c:v>
                </c:pt>
                <c:pt idx="3">
                  <c:v>60.916060436485722</c:v>
                </c:pt>
                <c:pt idx="4">
                  <c:v>60.046066252588005</c:v>
                </c:pt>
                <c:pt idx="5">
                  <c:v>60.784703402589592</c:v>
                </c:pt>
                <c:pt idx="6">
                  <c:v>0</c:v>
                </c:pt>
                <c:pt idx="7">
                  <c:v>62.927461139896387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E2-4B74-AEB2-5FE624ECE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22136"/>
        <c:axId val="684822528"/>
      </c:barChart>
      <c:catAx>
        <c:axId val="6848221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684822528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684822528"/>
        <c:scaling>
          <c:orientation val="minMax"/>
          <c:min val="5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Middel klasse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b="1"/>
            </a:pPr>
            <a:endParaRPr lang="nb-NO"/>
          </a:p>
        </c:txPr>
        <c:crossAx val="684822136"/>
        <c:crosses val="autoZero"/>
        <c:crossBetween val="between"/>
        <c:majorUnit val="1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581729866218493"/>
          <c:y val="0.26935437344416069"/>
          <c:w val="7.8454252801473862E-2"/>
          <c:h val="0.176642022528730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Flådd purke, slaktevekt innen region og organisasjon, hittil</a:t>
            </a:r>
            <a:r>
              <a:rPr lang="nb-NO" sz="2400" baseline="0"/>
              <a:t> i år</a:t>
            </a:r>
            <a:endParaRPr lang="nb-NO" sz="2400"/>
          </a:p>
        </c:rich>
      </c:tx>
      <c:layout>
        <c:manualLayout>
          <c:xMode val="edge"/>
          <c:yMode val="edge"/>
          <c:x val="0.14020786922495182"/>
          <c:y val="1.338510471610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13782094057018"/>
          <c:y val="0.12551997025131142"/>
          <c:w val="0.88268631919706253"/>
          <c:h val="0.66708527837046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Regorg!$P$28:$P$35</c:f>
              <c:numCache>
                <c:formatCode>0</c:formatCode>
                <c:ptCount val="8"/>
                <c:pt idx="0">
                  <c:v>139.47222222222223</c:v>
                </c:pt>
                <c:pt idx="1">
                  <c:v>138.56613106050003</c:v>
                </c:pt>
                <c:pt idx="2">
                  <c:v>137.14166666666671</c:v>
                </c:pt>
                <c:pt idx="3">
                  <c:v>137.59722762645899</c:v>
                </c:pt>
                <c:pt idx="4">
                  <c:v>139.48686048454456</c:v>
                </c:pt>
                <c:pt idx="5">
                  <c:v>131.58455715367177</c:v>
                </c:pt>
                <c:pt idx="6">
                  <c:v>0</c:v>
                </c:pt>
                <c:pt idx="7">
                  <c:v>152.56934673366837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4C-4925-952E-F5F2E8C573B3}"/>
            </c:ext>
          </c:extLst>
        </c:ser>
        <c:ser>
          <c:idx val="4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Regorg!$P$19:$P$26</c:f>
              <c:numCache>
                <c:formatCode>0</c:formatCode>
                <c:ptCount val="8"/>
                <c:pt idx="0">
                  <c:v>137.12702702702697</c:v>
                </c:pt>
                <c:pt idx="1">
                  <c:v>139.98845136186736</c:v>
                </c:pt>
                <c:pt idx="2">
                  <c:v>130.80666666666664</c:v>
                </c:pt>
                <c:pt idx="3">
                  <c:v>137.83017444601603</c:v>
                </c:pt>
                <c:pt idx="4">
                  <c:v>138.07836134453771</c:v>
                </c:pt>
                <c:pt idx="5">
                  <c:v>129.86758369240951</c:v>
                </c:pt>
                <c:pt idx="6">
                  <c:v>149.51250000000005</c:v>
                </c:pt>
                <c:pt idx="7">
                  <c:v>151.36375545851536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4C-4925-952E-F5F2E8C573B3}"/>
            </c:ext>
          </c:extLst>
        </c:ser>
        <c:ser>
          <c:idx val="6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Regorg!$P$10:$P$17</c:f>
              <c:numCache>
                <c:formatCode>0</c:formatCode>
                <c:ptCount val="8"/>
                <c:pt idx="0">
                  <c:v>139</c:v>
                </c:pt>
                <c:pt idx="1">
                  <c:v>141.20794691885263</c:v>
                </c:pt>
                <c:pt idx="2">
                  <c:v>134.28571428571425</c:v>
                </c:pt>
                <c:pt idx="3">
                  <c:v>132.41848129536581</c:v>
                </c:pt>
                <c:pt idx="4">
                  <c:v>140.29348013074161</c:v>
                </c:pt>
                <c:pt idx="5">
                  <c:v>130.72619261926187</c:v>
                </c:pt>
                <c:pt idx="6">
                  <c:v>0</c:v>
                </c:pt>
                <c:pt idx="7">
                  <c:v>150.80051813471499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4C-4925-952E-F5F2E8C57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20960"/>
        <c:axId val="684821352"/>
      </c:barChart>
      <c:catAx>
        <c:axId val="6848209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13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84821352"/>
        <c:scaling>
          <c:orientation val="minMax"/>
          <c:min val="9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5704440238593163E-2"/>
              <c:y val="0.253133730699399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0960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616857785214919"/>
          <c:y val="0.13787939506186211"/>
          <c:w val="9.7980936053136777E-2"/>
          <c:h val="0.179895626870575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Antall produsenter og produksjon i antall slakt, hittil</a:t>
            </a:r>
            <a:r>
              <a:rPr lang="nb-NO" sz="2400" baseline="0"/>
              <a:t> i år</a:t>
            </a:r>
            <a:endParaRPr lang="nb-NO" sz="2400"/>
          </a:p>
        </c:rich>
      </c:tx>
      <c:layout>
        <c:manualLayout>
          <c:xMode val="edge"/>
          <c:yMode val="edge"/>
          <c:x val="0.17856571152450229"/>
          <c:y val="3.46113761327279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8064239840613"/>
          <c:y val="0.13765384919484491"/>
          <c:w val="0.81342935436973762"/>
          <c:h val="0.76272951938028488"/>
        </c:manualLayout>
      </c:layout>
      <c:lineChart>
        <c:grouping val="standard"/>
        <c:varyColors val="0"/>
        <c:ser>
          <c:idx val="0"/>
          <c:order val="0"/>
          <c:tx>
            <c:v>Antall produsenter</c:v>
          </c:tx>
          <c:spPr>
            <a:ln w="114300">
              <a:solidFill>
                <a:srgbClr val="000080"/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/>
              </a:solidFill>
              <a:ln>
                <a:solidFill>
                  <a:schemeClr val="bg1"/>
                </a:solidFill>
                <a:prstDash val="solid"/>
              </a:ln>
            </c:spPr>
          </c:marker>
          <c:cat>
            <c:numRef>
              <c:f>År!$A$7:$A$35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År!$P$7:$P$35</c:f>
              <c:numCache>
                <c:formatCode>#,##0</c:formatCode>
                <c:ptCount val="29"/>
                <c:pt idx="0">
                  <c:v>3246</c:v>
                </c:pt>
                <c:pt idx="1">
                  <c:v>3020</c:v>
                </c:pt>
                <c:pt idx="2">
                  <c:v>2711</c:v>
                </c:pt>
                <c:pt idx="3">
                  <c:v>3379</c:v>
                </c:pt>
                <c:pt idx="4">
                  <c:v>2382</c:v>
                </c:pt>
                <c:pt idx="5">
                  <c:v>1883</c:v>
                </c:pt>
                <c:pt idx="6">
                  <c:v>1846</c:v>
                </c:pt>
                <c:pt idx="7">
                  <c:v>1776</c:v>
                </c:pt>
                <c:pt idx="8">
                  <c:v>1688</c:v>
                </c:pt>
                <c:pt idx="9">
                  <c:v>1572</c:v>
                </c:pt>
                <c:pt idx="10">
                  <c:v>1311</c:v>
                </c:pt>
                <c:pt idx="11">
                  <c:v>1160</c:v>
                </c:pt>
                <c:pt idx="12">
                  <c:v>1072</c:v>
                </c:pt>
                <c:pt idx="13">
                  <c:v>939</c:v>
                </c:pt>
                <c:pt idx="14">
                  <c:v>825</c:v>
                </c:pt>
                <c:pt idx="15">
                  <c:v>721</c:v>
                </c:pt>
                <c:pt idx="16">
                  <c:v>738</c:v>
                </c:pt>
                <c:pt idx="17">
                  <c:v>572</c:v>
                </c:pt>
                <c:pt idx="18">
                  <c:v>542</c:v>
                </c:pt>
                <c:pt idx="19">
                  <c:v>511</c:v>
                </c:pt>
                <c:pt idx="20">
                  <c:v>488</c:v>
                </c:pt>
                <c:pt idx="21">
                  <c:v>458</c:v>
                </c:pt>
                <c:pt idx="22">
                  <c:v>457</c:v>
                </c:pt>
                <c:pt idx="23">
                  <c:v>418</c:v>
                </c:pt>
                <c:pt idx="24">
                  <c:v>334</c:v>
                </c:pt>
                <c:pt idx="25">
                  <c:v>334</c:v>
                </c:pt>
                <c:pt idx="26">
                  <c:v>309</c:v>
                </c:pt>
                <c:pt idx="27">
                  <c:v>310</c:v>
                </c:pt>
                <c:pt idx="28">
                  <c:v>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CB-4FAF-80D7-926F19E81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4432"/>
        <c:axId val="718332656"/>
      </c:lineChart>
      <c:lineChart>
        <c:grouping val="standard"/>
        <c:varyColors val="0"/>
        <c:ser>
          <c:idx val="1"/>
          <c:order val="1"/>
          <c:tx>
            <c:strRef>
              <c:f>År!$Q$4:$Q$6</c:f>
              <c:strCache>
                <c:ptCount val="3"/>
                <c:pt idx="0">
                  <c:v>Antall</c:v>
                </c:pt>
                <c:pt idx="1">
                  <c:v>slakt per</c:v>
                </c:pt>
                <c:pt idx="2">
                  <c:v>bonde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chemeClr val="bg1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År!$A$7:$A$35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År!$Q$7:$Q$35</c:f>
              <c:numCache>
                <c:formatCode>0.0</c:formatCode>
                <c:ptCount val="29"/>
                <c:pt idx="0">
                  <c:v>6.0266481823783113</c:v>
                </c:pt>
                <c:pt idx="1">
                  <c:v>6.1213576158940395</c:v>
                </c:pt>
                <c:pt idx="2">
                  <c:v>6.4376613795647364</c:v>
                </c:pt>
                <c:pt idx="3">
                  <c:v>6.6900710269310446</c:v>
                </c:pt>
                <c:pt idx="4">
                  <c:v>8.4104743912678419</c:v>
                </c:pt>
                <c:pt idx="5">
                  <c:v>11.310674455655869</c:v>
                </c:pt>
                <c:pt idx="6">
                  <c:v>13.530335861321777</c:v>
                </c:pt>
                <c:pt idx="7">
                  <c:v>13.282094594594595</c:v>
                </c:pt>
                <c:pt idx="8">
                  <c:v>14.494075829383887</c:v>
                </c:pt>
                <c:pt idx="9">
                  <c:v>15.968193384223918</c:v>
                </c:pt>
                <c:pt idx="10">
                  <c:v>16.212814645308924</c:v>
                </c:pt>
                <c:pt idx="11">
                  <c:v>18.863793103448277</c:v>
                </c:pt>
                <c:pt idx="12">
                  <c:v>22.91231343283582</c:v>
                </c:pt>
                <c:pt idx="13">
                  <c:v>23.7114696485623</c:v>
                </c:pt>
                <c:pt idx="14">
                  <c:v>31.150303030303029</c:v>
                </c:pt>
                <c:pt idx="15">
                  <c:v>37.676837725381418</c:v>
                </c:pt>
                <c:pt idx="16">
                  <c:v>37.787262872628723</c:v>
                </c:pt>
                <c:pt idx="17">
                  <c:v>48.853146853146853</c:v>
                </c:pt>
                <c:pt idx="18">
                  <c:v>50.65129151291513</c:v>
                </c:pt>
                <c:pt idx="19">
                  <c:v>53.365949119373774</c:v>
                </c:pt>
                <c:pt idx="20">
                  <c:v>54.770491803278688</c:v>
                </c:pt>
                <c:pt idx="21">
                  <c:v>57.762008733624455</c:v>
                </c:pt>
                <c:pt idx="22">
                  <c:v>62.601750547045953</c:v>
                </c:pt>
                <c:pt idx="23">
                  <c:v>56.698564593301434</c:v>
                </c:pt>
                <c:pt idx="24">
                  <c:v>59.925149700598801</c:v>
                </c:pt>
                <c:pt idx="25">
                  <c:v>58.791616766467072</c:v>
                </c:pt>
                <c:pt idx="26">
                  <c:v>58.592233009708735</c:v>
                </c:pt>
                <c:pt idx="27">
                  <c:v>58.267741935483869</c:v>
                </c:pt>
                <c:pt idx="28">
                  <c:v>61.88111888111888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CB-4FAF-80D7-926F19E81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2472"/>
        <c:axId val="718330696"/>
      </c:lineChart>
      <c:catAx>
        <c:axId val="718304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14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2656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718332656"/>
        <c:scaling>
          <c:orientation val="minMax"/>
          <c:max val="36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4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4732940593260396E-2"/>
              <c:y val="0.3613861386138613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4432"/>
        <c:crosses val="autoZero"/>
        <c:crossBetween val="between"/>
        <c:majorUnit val="400"/>
      </c:valAx>
      <c:catAx>
        <c:axId val="718302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18330696"/>
        <c:crossesAt val="0"/>
        <c:auto val="1"/>
        <c:lblAlgn val="ctr"/>
        <c:lblOffset val="100"/>
        <c:noMultiLvlLbl val="0"/>
      </c:catAx>
      <c:valAx>
        <c:axId val="718330696"/>
        <c:scaling>
          <c:orientation val="minMax"/>
          <c:max val="63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4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0.96224766834599551"/>
              <c:y val="0.3044554455445544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472"/>
        <c:crosses val="max"/>
        <c:crossBetween val="between"/>
        <c:majorUnit val="7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23738841724098"/>
          <c:y val="0.19162062932455362"/>
          <c:w val="0.20363129842348729"/>
          <c:h val="0.145397795761990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ANTALL</a:t>
            </a:r>
            <a:r>
              <a:rPr lang="nb-NO" sz="2800" baseline="0"/>
              <a:t> slakt</a:t>
            </a:r>
            <a:r>
              <a:rPr lang="nb-NO" sz="2800"/>
              <a:t> innen bedriftsgruppe</a:t>
            </a:r>
          </a:p>
        </c:rich>
      </c:tx>
      <c:layout>
        <c:manualLayout>
          <c:xMode val="edge"/>
          <c:yMode val="edge"/>
          <c:x val="0.12596506438500241"/>
          <c:y val="3.1413754330303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9036534396529"/>
          <c:y val="0.16883787014467602"/>
          <c:w val="0.86497534511289065"/>
          <c:h val="0.57675351252840312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Bedrifter!$G$26:$G$31</c:f>
              <c:numCache>
                <c:formatCode>0</c:formatCode>
                <c:ptCount val="6"/>
                <c:pt idx="0">
                  <c:v>31</c:v>
                </c:pt>
                <c:pt idx="1">
                  <c:v>13</c:v>
                </c:pt>
                <c:pt idx="2">
                  <c:v>6007</c:v>
                </c:pt>
                <c:pt idx="3">
                  <c:v>6053</c:v>
                </c:pt>
                <c:pt idx="4">
                  <c:v>2786</c:v>
                </c:pt>
                <c:pt idx="5">
                  <c:v>3215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D8-409D-9023-D204A35EE8E8}"/>
            </c:ext>
          </c:extLst>
        </c:ser>
        <c:ser>
          <c:idx val="13"/>
          <c:order val="1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Bedrifter!$G$19:$G$24</c:f>
              <c:numCache>
                <c:formatCode>0</c:formatCode>
                <c:ptCount val="6"/>
                <c:pt idx="0">
                  <c:v>34</c:v>
                </c:pt>
                <c:pt idx="1">
                  <c:v>33</c:v>
                </c:pt>
                <c:pt idx="2">
                  <c:v>6204</c:v>
                </c:pt>
                <c:pt idx="3">
                  <c:v>5857</c:v>
                </c:pt>
                <c:pt idx="4">
                  <c:v>3138</c:v>
                </c:pt>
                <c:pt idx="5">
                  <c:v>2797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D8-409D-9023-D204A35EE8E8}"/>
            </c:ext>
          </c:extLst>
        </c:ser>
        <c:ser>
          <c:idx val="1"/>
          <c:order val="2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Bedrifter!$G$12:$G$17</c:f>
              <c:numCache>
                <c:formatCode>0</c:formatCode>
                <c:ptCount val="6"/>
                <c:pt idx="0">
                  <c:v>4</c:v>
                </c:pt>
                <c:pt idx="1">
                  <c:v>7</c:v>
                </c:pt>
                <c:pt idx="2">
                  <c:v>5814</c:v>
                </c:pt>
                <c:pt idx="3">
                  <c:v>5319</c:v>
                </c:pt>
                <c:pt idx="4">
                  <c:v>3333</c:v>
                </c:pt>
                <c:pt idx="5">
                  <c:v>3221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D8-409D-9023-D204A35EE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4168"/>
        <c:axId val="875516328"/>
      </c:barChart>
      <c:catAx>
        <c:axId val="87552416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16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163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8240996048779101E-2"/>
              <c:y val="0.3508988419851549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416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837635142177625"/>
          <c:y val="0.24385480976630849"/>
          <c:w val="9.1687117630151846E-2"/>
          <c:h val="0.177297883528447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middel KJØTT% innen bedriftsgruppe</a:t>
            </a:r>
          </a:p>
        </c:rich>
      </c:tx>
      <c:layout>
        <c:manualLayout>
          <c:xMode val="edge"/>
          <c:yMode val="edge"/>
          <c:x val="0.12400765543213646"/>
          <c:y val="2.83290875405280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754353509347882E-2"/>
          <c:y val="0.15308032363485202"/>
          <c:w val="0.86374098106038355"/>
          <c:h val="0.6904312906882300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Bedrifter!$K$26:$K$31</c:f>
              <c:numCache>
                <c:formatCode>0.00</c:formatCode>
                <c:ptCount val="6"/>
                <c:pt idx="0">
                  <c:v>61.451612903225808</c:v>
                </c:pt>
                <c:pt idx="1">
                  <c:v>59.230769230769241</c:v>
                </c:pt>
                <c:pt idx="2">
                  <c:v>59.425171778112947</c:v>
                </c:pt>
                <c:pt idx="3">
                  <c:v>59.634513567174061</c:v>
                </c:pt>
                <c:pt idx="4">
                  <c:v>60.334054054054064</c:v>
                </c:pt>
                <c:pt idx="5">
                  <c:v>59.841941505911642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DD-49F8-8830-5B3403D288B4}"/>
            </c:ext>
          </c:extLst>
        </c:ser>
        <c:ser>
          <c:idx val="4"/>
          <c:order val="1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Bedrifter!$K$19:$K$24</c:f>
              <c:numCache>
                <c:formatCode>0.00</c:formatCode>
                <c:ptCount val="6"/>
                <c:pt idx="0">
                  <c:v>59.705882352941181</c:v>
                </c:pt>
                <c:pt idx="1">
                  <c:v>59.757575757575758</c:v>
                </c:pt>
                <c:pt idx="2">
                  <c:v>60.19961208986583</c:v>
                </c:pt>
                <c:pt idx="3">
                  <c:v>59.395420369104578</c:v>
                </c:pt>
                <c:pt idx="4">
                  <c:v>60.680981595092007</c:v>
                </c:pt>
                <c:pt idx="5">
                  <c:v>60.104792560801137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DD-49F8-8830-5B3403D288B4}"/>
            </c:ext>
          </c:extLst>
        </c:ser>
        <c:ser>
          <c:idx val="6"/>
          <c:order val="2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Bedrifter!$D$26:$E$31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Bedrifter!$K$12:$K$17</c:f>
              <c:numCache>
                <c:formatCode>0.00</c:formatCode>
                <c:ptCount val="6"/>
                <c:pt idx="0">
                  <c:v>60</c:v>
                </c:pt>
                <c:pt idx="1">
                  <c:v>60.857142857142847</c:v>
                </c:pt>
                <c:pt idx="2">
                  <c:v>60.04605830602037</c:v>
                </c:pt>
                <c:pt idx="3">
                  <c:v>59.422331011109016</c:v>
                </c:pt>
                <c:pt idx="4">
                  <c:v>60.784703402589592</c:v>
                </c:pt>
                <c:pt idx="5">
                  <c:v>59.923889406648016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8DD-49F8-8830-5B3403D28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0248"/>
        <c:axId val="875522208"/>
      </c:barChart>
      <c:catAx>
        <c:axId val="8755202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2208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875522208"/>
        <c:scaling>
          <c:orientation val="minMax"/>
          <c:min val="5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0248"/>
        <c:crosses val="autoZero"/>
        <c:crossBetween val="between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771808720985527"/>
          <c:y val="0.18882145914915716"/>
          <c:w val="6.961320712215488E-2"/>
          <c:h val="0.161843130237062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middel SLAKTVEKT innen bedriftsgruppe</a:t>
            </a:r>
          </a:p>
        </c:rich>
      </c:tx>
      <c:layout>
        <c:manualLayout>
          <c:xMode val="edge"/>
          <c:yMode val="edge"/>
          <c:x val="0.11844648451201664"/>
          <c:y val="4.64281217615325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21318582870868077"/>
          <c:w val="0.89630489737169949"/>
          <c:h val="0.604637243222825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Bedrifter!$L$26:$L$31</c:f>
              <c:numCache>
                <c:formatCode>0</c:formatCode>
                <c:ptCount val="6"/>
                <c:pt idx="0">
                  <c:v>132.67096774193553</c:v>
                </c:pt>
                <c:pt idx="1">
                  <c:v>132.93076923076924</c:v>
                </c:pt>
                <c:pt idx="2">
                  <c:v>139.53140669219229</c:v>
                </c:pt>
                <c:pt idx="3">
                  <c:v>134.80541880059445</c:v>
                </c:pt>
                <c:pt idx="4">
                  <c:v>131.26162957645388</c:v>
                </c:pt>
                <c:pt idx="5">
                  <c:v>146.48625194401222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88-440F-9EB1-773B10011590}"/>
            </c:ext>
          </c:extLst>
        </c:ser>
        <c:ser>
          <c:idx val="4"/>
          <c:order val="1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Bedrifter!$R$19:$R$24</c:f>
              <c:numCache>
                <c:formatCode>0.0</c:formatCode>
                <c:ptCount val="6"/>
                <c:pt idx="0">
                  <c:v>149.03766490344788</c:v>
                </c:pt>
                <c:pt idx="1">
                  <c:v>141.85626579992777</c:v>
                </c:pt>
                <c:pt idx="2">
                  <c:v>149.97731516311049</c:v>
                </c:pt>
                <c:pt idx="3">
                  <c:v>147.35425066652641</c:v>
                </c:pt>
                <c:pt idx="4">
                  <c:v>142.2986810405007</c:v>
                </c:pt>
                <c:pt idx="5">
                  <c:v>161.07662171704587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88-440F-9EB1-773B10011590}"/>
            </c:ext>
          </c:extLst>
        </c:ser>
        <c:ser>
          <c:idx val="6"/>
          <c:order val="2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Bedrifter!$R$12:$R$17</c:f>
              <c:numCache>
                <c:formatCode>0.0</c:formatCode>
                <c:ptCount val="6"/>
                <c:pt idx="0">
                  <c:v>160.1029252437703</c:v>
                </c:pt>
                <c:pt idx="1">
                  <c:v>145.48831450239899</c:v>
                </c:pt>
                <c:pt idx="2">
                  <c:v>152.34095158658027</c:v>
                </c:pt>
                <c:pt idx="3">
                  <c:v>145.30884091190086</c:v>
                </c:pt>
                <c:pt idx="4">
                  <c:v>142.21087330834902</c:v>
                </c:pt>
                <c:pt idx="5">
                  <c:v>161.50839073079143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88-440F-9EB1-773B10011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1032"/>
        <c:axId val="875520640"/>
      </c:barChart>
      <c:catAx>
        <c:axId val="8755210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0640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875520640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8.3394861985864096E-3"/>
              <c:y val="0.4073875554712287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1032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117352071079221"/>
          <c:y val="0.15845797889721616"/>
          <c:w val="6.7639975619787615E-2"/>
          <c:h val="0.194032472848524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antall</a:t>
            </a:r>
            <a:r>
              <a:rPr lang="nb-NO" sz="2800" baseline="0"/>
              <a:t>s% SLAKT</a:t>
            </a:r>
            <a:r>
              <a:rPr lang="nb-NO" sz="2800"/>
              <a:t> 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080858313763405E-2"/>
          <c:y val="0.16206277818780854"/>
          <c:w val="0.90828484597320069"/>
          <c:h val="0.66865419716668872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Bedrifter!$I$26:$I$31</c:f>
              <c:numCache>
                <c:formatCode>0.0</c:formatCode>
                <c:ptCount val="6"/>
                <c:pt idx="0">
                  <c:v>0.17122341894504278</c:v>
                </c:pt>
                <c:pt idx="1">
                  <c:v>7.1803369235017955E-2</c:v>
                </c:pt>
                <c:pt idx="2">
                  <c:v>33.178679922673297</c:v>
                </c:pt>
                <c:pt idx="3">
                  <c:v>33.432753383043362</c:v>
                </c:pt>
                <c:pt idx="4">
                  <c:v>15.38801436067385</c:v>
                </c:pt>
                <c:pt idx="5">
                  <c:v>17.757525545429441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FD-4C7B-9A51-4A150334B686}"/>
            </c:ext>
          </c:extLst>
        </c:ser>
        <c:ser>
          <c:idx val="13"/>
          <c:order val="1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Bedrifter!$I$19:$I$24</c:f>
              <c:numCache>
                <c:formatCode>0.0</c:formatCode>
                <c:ptCount val="6"/>
                <c:pt idx="0">
                  <c:v>0.18823008359630181</c:v>
                </c:pt>
                <c:pt idx="1">
                  <c:v>0.18269390466699889</c:v>
                </c:pt>
                <c:pt idx="2">
                  <c:v>34.346454077395791</c:v>
                </c:pt>
                <c:pt idx="3">
                  <c:v>32.425399988927637</c:v>
                </c:pt>
                <c:pt idx="4">
                  <c:v>17.372529480152796</c:v>
                </c:pt>
                <c:pt idx="5">
                  <c:v>15.484692465260476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FD-4C7B-9A51-4A150334B686}"/>
            </c:ext>
          </c:extLst>
        </c:ser>
        <c:ser>
          <c:idx val="1"/>
          <c:order val="2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Bedrifter!$I$12:$I$17</c:f>
              <c:numCache>
                <c:formatCode>0.0</c:formatCode>
                <c:ptCount val="6"/>
                <c:pt idx="0">
                  <c:v>2.2601423889705055E-2</c:v>
                </c:pt>
                <c:pt idx="1">
                  <c:v>3.9552491806983822E-2</c:v>
                </c:pt>
                <c:pt idx="2">
                  <c:v>32.851169623686282</c:v>
                </c:pt>
                <c:pt idx="3">
                  <c:v>30.054243417335304</c:v>
                </c:pt>
                <c:pt idx="4">
                  <c:v>18.832636456096736</c:v>
                </c:pt>
                <c:pt idx="5">
                  <c:v>18.199796587184995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FD-4C7B-9A51-4A150334B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6520"/>
        <c:axId val="875529656"/>
      </c:barChart>
      <c:catAx>
        <c:axId val="87552652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9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296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652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016628471123984"/>
          <c:y val="0.22401396010784755"/>
          <c:w val="6.8107724960305885E-2"/>
          <c:h val="0.250615045735086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Flådd purke, a</a:t>
            </a:r>
            <a:r>
              <a:rPr lang="nb-NO" sz="2800"/>
              <a:t>ntall produsenter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900579237940078E-2"/>
          <c:y val="0.15952080527684426"/>
          <c:w val="0.87263845521464967"/>
          <c:h val="0.6754158426652755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Bedrifter!$F$26:$F$31</c:f>
              <c:numCache>
                <c:formatCode>General</c:formatCode>
                <c:ptCount val="6"/>
                <c:pt idx="0">
                  <c:v>5</c:v>
                </c:pt>
                <c:pt idx="1">
                  <c:v>7</c:v>
                </c:pt>
                <c:pt idx="2">
                  <c:v>127</c:v>
                </c:pt>
                <c:pt idx="3">
                  <c:v>68</c:v>
                </c:pt>
                <c:pt idx="4">
                  <c:v>30</c:v>
                </c:pt>
                <c:pt idx="5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7A-46C0-8245-23EFEF6FCAD3}"/>
            </c:ext>
          </c:extLst>
        </c:ser>
        <c:ser>
          <c:idx val="2"/>
          <c:order val="1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Bedrifter!$F$19:$F$24</c:f>
              <c:numCache>
                <c:formatCode>General</c:formatCode>
                <c:ptCount val="6"/>
                <c:pt idx="0">
                  <c:v>5</c:v>
                </c:pt>
                <c:pt idx="1">
                  <c:v>10</c:v>
                </c:pt>
                <c:pt idx="2">
                  <c:v>121</c:v>
                </c:pt>
                <c:pt idx="3">
                  <c:v>72</c:v>
                </c:pt>
                <c:pt idx="4">
                  <c:v>34</c:v>
                </c:pt>
                <c:pt idx="5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7A-46C0-8245-23EFEF6FCAD3}"/>
            </c:ext>
          </c:extLst>
        </c:ser>
        <c:ser>
          <c:idx val="3"/>
          <c:order val="2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Bedrifter!$F$12:$F$17</c:f>
              <c:numCache>
                <c:formatCode>General</c:formatCode>
                <c:ptCount val="6"/>
                <c:pt idx="0">
                  <c:v>2</c:v>
                </c:pt>
                <c:pt idx="1">
                  <c:v>3</c:v>
                </c:pt>
                <c:pt idx="2">
                  <c:v>113</c:v>
                </c:pt>
                <c:pt idx="3">
                  <c:v>71</c:v>
                </c:pt>
                <c:pt idx="4">
                  <c:v>28</c:v>
                </c:pt>
                <c:pt idx="5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7A-46C0-8245-23EFEF6FC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7304"/>
        <c:axId val="875517504"/>
      </c:barChart>
      <c:catAx>
        <c:axId val="8755273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17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17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7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636007922322598"/>
          <c:y val="0.22856297265512435"/>
          <c:w val="7.7620404811361773E-2"/>
          <c:h val="0.206860258239532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purke: antall SLAKT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63617143470703E-2"/>
          <c:y val="0.1455867049045019"/>
          <c:w val="0.89452431031504664"/>
          <c:h val="0.6552258669630902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Slakteri!$B$30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BE2F0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(Slakteri!$E$10:$E$12,Slakteri!$E$14:$E$17,Slakteri!$E$19:$E$26)</c:f>
              <c:strCache>
                <c:ptCount val="15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Slakteri!$H$29:$H$46</c15:sqref>
                  </c15:fullRef>
                </c:ext>
              </c:extLst>
              <c:f>(Slakteri!$H$29:$H$31,Slakteri!$H$33:$H$36,Slakteri!$H$38:$H$45)</c:f>
              <c:numCache>
                <c:formatCode>#,##0</c:formatCode>
                <c:ptCount val="15"/>
                <c:pt idx="0">
                  <c:v>34</c:v>
                </c:pt>
                <c:pt idx="1">
                  <c:v>2306</c:v>
                </c:pt>
                <c:pt idx="2">
                  <c:v>0</c:v>
                </c:pt>
                <c:pt idx="3">
                  <c:v>13</c:v>
                </c:pt>
                <c:pt idx="4">
                  <c:v>16</c:v>
                </c:pt>
                <c:pt idx="5">
                  <c:v>28</c:v>
                </c:pt>
                <c:pt idx="6">
                  <c:v>6204</c:v>
                </c:pt>
                <c:pt idx="7">
                  <c:v>1970</c:v>
                </c:pt>
                <c:pt idx="8">
                  <c:v>131</c:v>
                </c:pt>
                <c:pt idx="9">
                  <c:v>3138</c:v>
                </c:pt>
                <c:pt idx="10">
                  <c:v>0</c:v>
                </c:pt>
                <c:pt idx="11">
                  <c:v>3859</c:v>
                </c:pt>
                <c:pt idx="12">
                  <c:v>4</c:v>
                </c:pt>
                <c:pt idx="13">
                  <c:v>229</c:v>
                </c:pt>
                <c:pt idx="14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F2-4858-A4E7-9C6713C14D63}"/>
            </c:ext>
          </c:extLst>
        </c:ser>
        <c:ser>
          <c:idx val="1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(Slakteri!$E$10:$E$12,Slakteri!$E$14:$E$17,Slakteri!$E$19:$E$26)</c:f>
              <c:strCache>
                <c:ptCount val="15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Slakteri!$H$10:$H$27</c15:sqref>
                  </c15:fullRef>
                </c:ext>
              </c:extLst>
              <c:f>(Slakteri!$H$10:$H$12,Slakteri!$H$14:$H$17,Slakteri!$H$19:$H$26)</c:f>
              <c:numCache>
                <c:formatCode>#,##0</c:formatCode>
                <c:ptCount val="15"/>
                <c:pt idx="0">
                  <c:v>4</c:v>
                </c:pt>
                <c:pt idx="1">
                  <c:v>2700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8</c:v>
                </c:pt>
                <c:pt idx="6">
                  <c:v>5814</c:v>
                </c:pt>
                <c:pt idx="7">
                  <c:v>1771</c:v>
                </c:pt>
                <c:pt idx="8">
                  <c:v>12</c:v>
                </c:pt>
                <c:pt idx="9">
                  <c:v>3333</c:v>
                </c:pt>
                <c:pt idx="10">
                  <c:v>0</c:v>
                </c:pt>
                <c:pt idx="11">
                  <c:v>3540</c:v>
                </c:pt>
                <c:pt idx="12">
                  <c:v>0</c:v>
                </c:pt>
                <c:pt idx="13">
                  <c:v>193</c:v>
                </c:pt>
                <c:pt idx="14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F2-4858-A4E7-9C6713C14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5736"/>
        <c:axId val="875530832"/>
      </c:barChart>
      <c:catAx>
        <c:axId val="875525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3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308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57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899965471840249"/>
          <c:y val="0.42039995070615244"/>
          <c:w val="7.762781140321709E-2"/>
          <c:h val="8.578911536270547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middel KJØTT%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8843981547"/>
          <c:y val="2.07967869182627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343833759726529E-2"/>
          <c:y val="0.14824114248665626"/>
          <c:w val="0.88608608186623838"/>
          <c:h val="0.65491704909812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(Slakteri!$E$10:$E$12,Slakteri!$E$14:$E$17,Slakteri!$E$19:$E$21,Slakteri!$E$23:$E$26)</c:f>
              <c:strCache>
                <c:ptCount val="14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Oslo</c:v>
                </c:pt>
                <c:pt idx="11">
                  <c:v>Prima</c:v>
                </c:pt>
                <c:pt idx="12">
                  <c:v>Horns</c:v>
                </c:pt>
                <c:pt idx="13">
                  <c:v>Jens Eide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Slakteri!$M$29:$M$48</c15:sqref>
                  </c15:fullRef>
                </c:ext>
              </c:extLst>
              <c:f>(Slakteri!$M$29:$M$31,Slakteri!$M$33:$M$36,Slakteri!$M$38:$M$40,Slakteri!$M$42:$M$45,Slakteri!$M$47:$M$48)</c:f>
              <c:numCache>
                <c:formatCode>0.00</c:formatCode>
                <c:ptCount val="16"/>
                <c:pt idx="0">
                  <c:v>59.705882352941181</c:v>
                </c:pt>
                <c:pt idx="1">
                  <c:v>59.916268980477206</c:v>
                </c:pt>
                <c:pt idx="2">
                  <c:v>0</c:v>
                </c:pt>
                <c:pt idx="3">
                  <c:v>59.384615384615401</c:v>
                </c:pt>
                <c:pt idx="4">
                  <c:v>60.75</c:v>
                </c:pt>
                <c:pt idx="5">
                  <c:v>59.518518518518512</c:v>
                </c:pt>
                <c:pt idx="6">
                  <c:v>60.19961208986583</c:v>
                </c:pt>
                <c:pt idx="7">
                  <c:v>60.901930894308954</c:v>
                </c:pt>
                <c:pt idx="8">
                  <c:v>60.27480916030536</c:v>
                </c:pt>
                <c:pt idx="9">
                  <c:v>60.680981595092007</c:v>
                </c:pt>
                <c:pt idx="10">
                  <c:v>58.625875032408601</c:v>
                </c:pt>
                <c:pt idx="11">
                  <c:v>57</c:v>
                </c:pt>
                <c:pt idx="12">
                  <c:v>62.925764192139752</c:v>
                </c:pt>
                <c:pt idx="13">
                  <c:v>58.320610687022885</c:v>
                </c:pt>
                <c:pt idx="15">
                  <c:v>61.451612903225808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CF-43E4-9CCC-132F36815642}"/>
            </c:ext>
          </c:extLst>
        </c:ser>
        <c:ser>
          <c:idx val="1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(Slakteri!$E$10:$E$12,Slakteri!$E$14:$E$17,Slakteri!$E$19:$E$21,Slakteri!$E$23:$E$26)</c:f>
              <c:strCache>
                <c:ptCount val="14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Oslo</c:v>
                </c:pt>
                <c:pt idx="11">
                  <c:v>Prima</c:v>
                </c:pt>
                <c:pt idx="12">
                  <c:v>Horns</c:v>
                </c:pt>
                <c:pt idx="13">
                  <c:v>Jens Eide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Slakteri!$M$10:$M$27</c15:sqref>
                  </c15:fullRef>
                </c:ext>
              </c:extLst>
              <c:f>(Slakteri!$M$10:$M$12,Slakteri!$M$14:$M$17,Slakteri!$M$19:$M$21,Slakteri!$M$23:$M$26)</c:f>
              <c:numCache>
                <c:formatCode>0.00</c:formatCode>
                <c:ptCount val="14"/>
                <c:pt idx="0">
                  <c:v>0</c:v>
                </c:pt>
                <c:pt idx="1">
                  <c:v>60.174944403261676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60.33333333333335</c:v>
                </c:pt>
                <c:pt idx="6">
                  <c:v>60.04605830602037</c:v>
                </c:pt>
                <c:pt idx="7">
                  <c:v>60.938948558507626</c:v>
                </c:pt>
                <c:pt idx="8">
                  <c:v>57.83333333333335</c:v>
                </c:pt>
                <c:pt idx="9">
                  <c:v>60.784703402589592</c:v>
                </c:pt>
                <c:pt idx="10">
                  <c:v>58.662047511312231</c:v>
                </c:pt>
                <c:pt idx="11">
                  <c:v>0</c:v>
                </c:pt>
                <c:pt idx="12">
                  <c:v>62.927461139896387</c:v>
                </c:pt>
                <c:pt idx="13">
                  <c:v>56.025316455696192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CF-43E4-9CCC-132F36815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5736"/>
        <c:axId val="875530832"/>
      </c:barChart>
      <c:catAx>
        <c:axId val="875525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3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30832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9.6516373632378229E-3"/>
              <c:y val="0.434164200164658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57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031216473405654"/>
          <c:y val="6.8889761625234802E-2"/>
          <c:w val="7.5450583274280919E-2"/>
          <c:h val="0.1168740942026194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purke:</a:t>
            </a:r>
            <a:r>
              <a:rPr lang="nb-NO" sz="2800" baseline="0"/>
              <a:t> m</a:t>
            </a:r>
            <a:r>
              <a:rPr lang="nb-NO" sz="2800"/>
              <a:t>iddel KJØTT%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8843981547"/>
          <c:y val="2.07967869182627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78336618848067E-2"/>
          <c:y val="0.14824114248665626"/>
          <c:w val="0.89443085191951377"/>
          <c:h val="0.6898377469802637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'Ark1'!$C$373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BE2F0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(Slakteri!$E$10:$E$12,Slakteri!$E$14:$E$21,Slakteri!$E$23:$E$26)</c:f>
              <c:strCache>
                <c:ptCount val="15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'Ark1'!$W$373:$W$388</c15:sqref>
                  </c15:fullRef>
                </c:ext>
              </c:extLst>
              <c:f>('Ark1'!$W$373:$W$375,'Ark1'!$W$377:$W$384,'Ark1'!$W$386:$W$388)</c:f>
              <c:numCache>
                <c:formatCode>General</c:formatCode>
                <c:ptCount val="14"/>
                <c:pt idx="2">
                  <c:v>58.818181818181827</c:v>
                </c:pt>
                <c:pt idx="3">
                  <c:v>59.5</c:v>
                </c:pt>
                <c:pt idx="4">
                  <c:v>59.442914707857618</c:v>
                </c:pt>
                <c:pt idx="5">
                  <c:v>62</c:v>
                </c:pt>
                <c:pt idx="6">
                  <c:v>60.775132275132272</c:v>
                </c:pt>
                <c:pt idx="7">
                  <c:v>56.661111111111111</c:v>
                </c:pt>
                <c:pt idx="8">
                  <c:v>60.334054054054064</c:v>
                </c:pt>
                <c:pt idx="10">
                  <c:v>59.114251207729488</c:v>
                </c:pt>
                <c:pt idx="11">
                  <c:v>62.718592964824111</c:v>
                </c:pt>
                <c:pt idx="12">
                  <c:v>57.9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7E-49DA-9BFD-8A872BD9DADC}"/>
            </c:ext>
          </c:extLst>
        </c:ser>
        <c:ser>
          <c:idx val="0"/>
          <c:order val="1"/>
          <c:tx>
            <c:strRef>
              <c:f>'Ark1'!$C$354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(Slakteri!$E$10:$E$12,Slakteri!$E$14:$E$21,Slakteri!$E$23:$E$26)</c:f>
              <c:strCache>
                <c:ptCount val="15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'Ark1'!$W$354:$W$372</c15:sqref>
                  </c15:fullRef>
                </c:ext>
              </c:extLst>
              <c:f>('Ark1'!$W$354:$W$356,'Ark1'!$W$358:$W$365,'Ark1'!$W$367:$W$370)</c:f>
              <c:numCache>
                <c:formatCode>General</c:formatCode>
                <c:ptCount val="15"/>
                <c:pt idx="0">
                  <c:v>59.916268980477206</c:v>
                </c:pt>
                <c:pt idx="3">
                  <c:v>60.75</c:v>
                </c:pt>
                <c:pt idx="4">
                  <c:v>59.518518518518512</c:v>
                </c:pt>
                <c:pt idx="5">
                  <c:v>60.19961208986583</c:v>
                </c:pt>
                <c:pt idx="7">
                  <c:v>60.901930894308954</c:v>
                </c:pt>
                <c:pt idx="8">
                  <c:v>60.27480916030536</c:v>
                </c:pt>
                <c:pt idx="9">
                  <c:v>60.680981595092007</c:v>
                </c:pt>
                <c:pt idx="11">
                  <c:v>57</c:v>
                </c:pt>
                <c:pt idx="12">
                  <c:v>62.925764192139752</c:v>
                </c:pt>
                <c:pt idx="13">
                  <c:v>58.320610687022885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7E-49DA-9BFD-8A872BD9DADC}"/>
            </c:ext>
          </c:extLst>
        </c:ser>
        <c:ser>
          <c:idx val="1"/>
          <c:order val="2"/>
          <c:tx>
            <c:strRef>
              <c:f>'Ark1'!$C$335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(Slakteri!$E$10:$E$12,Slakteri!$E$14:$E$21,Slakteri!$E$23:$E$26)</c:f>
              <c:strCache>
                <c:ptCount val="15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'Ark1'!$W$335:$W$353</c15:sqref>
                  </c15:fullRef>
                </c:ext>
              </c:extLst>
              <c:f>('Ark1'!$W$335:$W$337,'Ark1'!$W$339:$W$346,'Ark1'!$W$348:$W$351)</c:f>
              <c:numCache>
                <c:formatCode>General</c:formatCode>
                <c:ptCount val="15"/>
                <c:pt idx="0">
                  <c:v>60</c:v>
                </c:pt>
                <c:pt idx="1">
                  <c:v>60.174944403261676</c:v>
                </c:pt>
                <c:pt idx="3">
                  <c:v>58</c:v>
                </c:pt>
                <c:pt idx="4">
                  <c:v>62</c:v>
                </c:pt>
                <c:pt idx="5">
                  <c:v>60.33333333333335</c:v>
                </c:pt>
                <c:pt idx="6">
                  <c:v>60.04605830602037</c:v>
                </c:pt>
                <c:pt idx="7">
                  <c:v>62</c:v>
                </c:pt>
                <c:pt idx="8">
                  <c:v>60.938948558507626</c:v>
                </c:pt>
                <c:pt idx="9">
                  <c:v>57.83333333333335</c:v>
                </c:pt>
                <c:pt idx="10">
                  <c:v>60.784703402589592</c:v>
                </c:pt>
                <c:pt idx="11">
                  <c:v>58.662047511312231</c:v>
                </c:pt>
                <c:pt idx="13">
                  <c:v>62.927461139896387</c:v>
                </c:pt>
                <c:pt idx="14">
                  <c:v>56.025316455696192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7E-49DA-9BFD-8A872BD9D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5736"/>
        <c:axId val="875530832"/>
      </c:barChart>
      <c:catAx>
        <c:axId val="875525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3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30832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9.6516373632378229E-3"/>
              <c:y val="0.434164200164658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57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827183538130775"/>
          <c:y val="6.8889761625234802E-2"/>
          <c:w val="8.7490791249652519E-2"/>
          <c:h val="0.1851928193668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purke: middel VEKT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78336618848067E-2"/>
          <c:y val="0.14824114248665626"/>
          <c:w val="0.89324955730547806"/>
          <c:h val="0.655425715848844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(Slakteri!$E$10:$E$11,Slakteri!$E$14:$E$17,Slakteri!$E$19:$E$21,Slakteri!$E$23:$E$26)</c:f>
              <c:strCache>
                <c:ptCount val="13"/>
                <c:pt idx="0">
                  <c:v>Rudshøgda</c:v>
                </c:pt>
                <c:pt idx="1">
                  <c:v>Furuseth</c:v>
                </c:pt>
                <c:pt idx="2">
                  <c:v>Egersund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Oslo</c:v>
                </c:pt>
                <c:pt idx="10">
                  <c:v>Prima</c:v>
                </c:pt>
                <c:pt idx="11">
                  <c:v>Horns</c:v>
                </c:pt>
                <c:pt idx="12">
                  <c:v>Jens Eide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Slakteri!$P$29:$P$46</c15:sqref>
                  </c15:fullRef>
                </c:ext>
              </c:extLst>
              <c:f>(Slakteri!$P$29:$P$30,Slakteri!$P$33:$P$36,Slakteri!$P$38:$P$40,Slakteri!$P$42:$P$45)</c:f>
              <c:numCache>
                <c:formatCode>0</c:formatCode>
                <c:ptCount val="13"/>
                <c:pt idx="0">
                  <c:v>137.5617647058823</c:v>
                </c:pt>
                <c:pt idx="1">
                  <c:v>146.96192541196848</c:v>
                </c:pt>
                <c:pt idx="2">
                  <c:v>146.13846153846151</c:v>
                </c:pt>
                <c:pt idx="3">
                  <c:v>116.33124999999998</c:v>
                </c:pt>
                <c:pt idx="4">
                  <c:v>120.9</c:v>
                </c:pt>
                <c:pt idx="5">
                  <c:v>138.10784977433909</c:v>
                </c:pt>
                <c:pt idx="6">
                  <c:v>136.75065989847715</c:v>
                </c:pt>
                <c:pt idx="7">
                  <c:v>157.85038167938939</c:v>
                </c:pt>
                <c:pt idx="8">
                  <c:v>129.59369024856579</c:v>
                </c:pt>
                <c:pt idx="9">
                  <c:v>135.55174915781288</c:v>
                </c:pt>
                <c:pt idx="10">
                  <c:v>139.92500000000001</c:v>
                </c:pt>
                <c:pt idx="11">
                  <c:v>151.36375545851536</c:v>
                </c:pt>
                <c:pt idx="12">
                  <c:v>163.80381679389319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AD-466C-938F-650352B77E68}"/>
            </c:ext>
          </c:extLst>
        </c:ser>
        <c:ser>
          <c:idx val="1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(Slakteri!$E$10:$E$11,Slakteri!$E$14:$E$17,Slakteri!$E$19:$E$21,Slakteri!$E$23:$E$26)</c:f>
              <c:strCache>
                <c:ptCount val="13"/>
                <c:pt idx="0">
                  <c:v>Rudshøgda</c:v>
                </c:pt>
                <c:pt idx="1">
                  <c:v>Furuseth</c:v>
                </c:pt>
                <c:pt idx="2">
                  <c:v>Egersund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Oslo</c:v>
                </c:pt>
                <c:pt idx="10">
                  <c:v>Prima</c:v>
                </c:pt>
                <c:pt idx="11">
                  <c:v>Horns</c:v>
                </c:pt>
                <c:pt idx="12">
                  <c:v>Jens Eide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Slakteri!$P$10:$P$27</c15:sqref>
                  </c15:fullRef>
                </c:ext>
              </c:extLst>
              <c:f>(Slakteri!$P$10:$P$11,Slakteri!$P$14:$P$17,Slakteri!$P$19:$P$21,Slakteri!$P$23:$P$26)</c:f>
              <c:numCache>
                <c:formatCode>0</c:formatCode>
                <c:ptCount val="13"/>
                <c:pt idx="0">
                  <c:v>147.77500000000001</c:v>
                </c:pt>
                <c:pt idx="1">
                  <c:v>145.83333333333371</c:v>
                </c:pt>
                <c:pt idx="2">
                  <c:v>147.19999999999999</c:v>
                </c:pt>
                <c:pt idx="3">
                  <c:v>163.75</c:v>
                </c:pt>
                <c:pt idx="4">
                  <c:v>76.575000000000003</c:v>
                </c:pt>
                <c:pt idx="5">
                  <c:v>140.28722050223612</c:v>
                </c:pt>
                <c:pt idx="6">
                  <c:v>132.36194240542085</c:v>
                </c:pt>
                <c:pt idx="7">
                  <c:v>177.99166666666673</c:v>
                </c:pt>
                <c:pt idx="8">
                  <c:v>130.72619261926187</c:v>
                </c:pt>
                <c:pt idx="9">
                  <c:v>134.8112994350281</c:v>
                </c:pt>
                <c:pt idx="10">
                  <c:v>0</c:v>
                </c:pt>
                <c:pt idx="11">
                  <c:v>150.80051813471499</c:v>
                </c:pt>
                <c:pt idx="12">
                  <c:v>173.34588607594924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AD-466C-938F-650352B77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5736"/>
        <c:axId val="875530832"/>
      </c:barChart>
      <c:catAx>
        <c:axId val="875525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3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30832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9.6516373632378229E-3"/>
              <c:y val="0.434164200164658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57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36227629402277"/>
          <c:y val="0.21358097851668953"/>
          <c:w val="6.8024781451194283E-2"/>
          <c:h val="0.125080807099339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purke: antall% SLAKT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78336618848067E-2"/>
          <c:y val="0.14824114248665626"/>
          <c:w val="0.89443085191951377"/>
          <c:h val="0.689837746980263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Slakteri!$E$10:$E$27</c:f>
              <c:strCache>
                <c:ptCount val="18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Egersund</c:v>
                </c:pt>
                <c:pt idx="5">
                  <c:v>Sandeid</c:v>
                </c:pt>
                <c:pt idx="6">
                  <c:v>Jæren</c:v>
                </c:pt>
                <c:pt idx="7">
                  <c:v>Steinkjer</c:v>
                </c:pt>
                <c:pt idx="8">
                  <c:v>Førde</c:v>
                </c:pt>
                <c:pt idx="9">
                  <c:v>Ølen</c:v>
                </c:pt>
                <c:pt idx="10">
                  <c:v>Nordfjord</c:v>
                </c:pt>
                <c:pt idx="11">
                  <c:v>Midt-Norge</c:v>
                </c:pt>
                <c:pt idx="12">
                  <c:v>Målselv</c:v>
                </c:pt>
                <c:pt idx="13">
                  <c:v>Oslo</c:v>
                </c:pt>
                <c:pt idx="14">
                  <c:v>Prima</c:v>
                </c:pt>
                <c:pt idx="15">
                  <c:v>Horns</c:v>
                </c:pt>
                <c:pt idx="16">
                  <c:v>Jens Eide</c:v>
                </c:pt>
                <c:pt idx="17">
                  <c:v>Bjerka</c:v>
                </c:pt>
              </c:strCache>
            </c:strRef>
          </c:cat>
          <c:val>
            <c:numRef>
              <c:f>Slakteri!$J$29:$J$46</c:f>
              <c:numCache>
                <c:formatCode>0.0</c:formatCode>
                <c:ptCount val="18"/>
                <c:pt idx="0">
                  <c:v>0.18823008359630181</c:v>
                </c:pt>
                <c:pt idx="1">
                  <c:v>12.76642861097271</c:v>
                </c:pt>
                <c:pt idx="2">
                  <c:v>0</c:v>
                </c:pt>
                <c:pt idx="3">
                  <c:v>0</c:v>
                </c:pt>
                <c:pt idx="4">
                  <c:v>7.1970326080938937E-2</c:v>
                </c:pt>
                <c:pt idx="5">
                  <c:v>8.8578862868847932E-2</c:v>
                </c:pt>
                <c:pt idx="6">
                  <c:v>0.15501301002048387</c:v>
                </c:pt>
                <c:pt idx="7">
                  <c:v>34.346454077395791</c:v>
                </c:pt>
                <c:pt idx="8">
                  <c:v>0</c:v>
                </c:pt>
                <c:pt idx="9">
                  <c:v>10.906272490726899</c:v>
                </c:pt>
                <c:pt idx="10">
                  <c:v>0.7252394397386922</c:v>
                </c:pt>
                <c:pt idx="11">
                  <c:v>17.372529480152796</c:v>
                </c:pt>
                <c:pt idx="12">
                  <c:v>0</c:v>
                </c:pt>
                <c:pt idx="13">
                  <c:v>21.364114488180263</c:v>
                </c:pt>
                <c:pt idx="14">
                  <c:v>2.2144715717211983E-2</c:v>
                </c:pt>
                <c:pt idx="15">
                  <c:v>1.267784974810386</c:v>
                </c:pt>
                <c:pt idx="16">
                  <c:v>0.7252394397386922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3E-429B-B811-4DAEB2CBB283}"/>
            </c:ext>
          </c:extLst>
        </c:ser>
        <c:ser>
          <c:idx val="1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Slakteri!$E$10:$E$27</c:f>
              <c:strCache>
                <c:ptCount val="18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Egersund</c:v>
                </c:pt>
                <c:pt idx="5">
                  <c:v>Sandeid</c:v>
                </c:pt>
                <c:pt idx="6">
                  <c:v>Jæren</c:v>
                </c:pt>
                <c:pt idx="7">
                  <c:v>Steinkjer</c:v>
                </c:pt>
                <c:pt idx="8">
                  <c:v>Førde</c:v>
                </c:pt>
                <c:pt idx="9">
                  <c:v>Ølen</c:v>
                </c:pt>
                <c:pt idx="10">
                  <c:v>Nordfjord</c:v>
                </c:pt>
                <c:pt idx="11">
                  <c:v>Midt-Norge</c:v>
                </c:pt>
                <c:pt idx="12">
                  <c:v>Målselv</c:v>
                </c:pt>
                <c:pt idx="13">
                  <c:v>Oslo</c:v>
                </c:pt>
                <c:pt idx="14">
                  <c:v>Prima</c:v>
                </c:pt>
                <c:pt idx="15">
                  <c:v>Horns</c:v>
                </c:pt>
                <c:pt idx="16">
                  <c:v>Jens Eide</c:v>
                </c:pt>
                <c:pt idx="17">
                  <c:v>Bjerka</c:v>
                </c:pt>
              </c:strCache>
            </c:strRef>
          </c:cat>
          <c:val>
            <c:numRef>
              <c:f>Slakteri!$J$10:$J$27</c:f>
              <c:numCache>
                <c:formatCode>0.0</c:formatCode>
                <c:ptCount val="18"/>
                <c:pt idx="0">
                  <c:v>2.2601423889705055E-2</c:v>
                </c:pt>
                <c:pt idx="1">
                  <c:v>15.255961125550908</c:v>
                </c:pt>
                <c:pt idx="2">
                  <c:v>0</c:v>
                </c:pt>
                <c:pt idx="3">
                  <c:v>0</c:v>
                </c:pt>
                <c:pt idx="4">
                  <c:v>1.1300711944852528E-2</c:v>
                </c:pt>
                <c:pt idx="5">
                  <c:v>1.1300711944852528E-2</c:v>
                </c:pt>
                <c:pt idx="6">
                  <c:v>4.520284777941011E-2</c:v>
                </c:pt>
                <c:pt idx="7">
                  <c:v>32.851169623686282</c:v>
                </c:pt>
                <c:pt idx="8">
                  <c:v>1.6951067917278784E-2</c:v>
                </c:pt>
                <c:pt idx="9">
                  <c:v>10.006780427166911</c:v>
                </c:pt>
                <c:pt idx="10">
                  <c:v>6.7804271669115138E-2</c:v>
                </c:pt>
                <c:pt idx="11">
                  <c:v>18.832636456096736</c:v>
                </c:pt>
                <c:pt idx="12">
                  <c:v>0</c:v>
                </c:pt>
                <c:pt idx="13">
                  <c:v>20.00226014238897</c:v>
                </c:pt>
                <c:pt idx="14">
                  <c:v>0</c:v>
                </c:pt>
                <c:pt idx="15">
                  <c:v>1.0905187026782688</c:v>
                </c:pt>
                <c:pt idx="16">
                  <c:v>1.7855124872866988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3E-429B-B811-4DAEB2CBB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5736"/>
        <c:axId val="875530832"/>
      </c:barChart>
      <c:catAx>
        <c:axId val="875525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3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308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9.6516373632378229E-3"/>
              <c:y val="0.434164200164658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57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679416802338596"/>
          <c:y val="0.22284707690352726"/>
          <c:w val="6.2135585850136968E-2"/>
          <c:h val="0.17108080128901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Flådde purker:</a:t>
            </a:r>
            <a:r>
              <a:rPr lang="nb-NO" sz="2800" baseline="0"/>
              <a:t>  middel kjøtt%</a:t>
            </a:r>
            <a:endParaRPr lang="nb-NO" sz="2800"/>
          </a:p>
        </c:rich>
      </c:tx>
      <c:layout>
        <c:manualLayout>
          <c:xMode val="edge"/>
          <c:yMode val="edge"/>
          <c:x val="0.153573328432655"/>
          <c:y val="3.9241205816699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013045538546253E-2"/>
          <c:y val="0.17814724200612697"/>
          <c:w val="0.85333674418478567"/>
          <c:h val="0.69091905869855097"/>
        </c:manualLayout>
      </c:layout>
      <c:lineChart>
        <c:grouping val="standard"/>
        <c:varyColors val="0"/>
        <c:ser>
          <c:idx val="0"/>
          <c:order val="0"/>
          <c:tx>
            <c:strRef>
              <c:f>År!$F$6</c:f>
              <c:strCache>
                <c:ptCount val="1"/>
                <c:pt idx="0">
                  <c:v>Kjøtt%</c:v>
                </c:pt>
              </c:strCache>
            </c:strRef>
          </c:tx>
          <c:spPr>
            <a:ln w="88900">
              <a:solidFill>
                <a:srgbClr val="000000"/>
              </a:solidFill>
              <a:prstDash val="solid"/>
            </a:ln>
          </c:spPr>
          <c:marker>
            <c:symbol val="circle"/>
            <c:size val="13"/>
            <c:spPr>
              <a:solidFill>
                <a:schemeClr val="bg1"/>
              </a:solidFill>
            </c:spPr>
          </c:marker>
          <c:cat>
            <c:numRef>
              <c:f>År!$A$7:$A$35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År!$L$7:$L$35</c:f>
              <c:numCache>
                <c:formatCode>0.00</c:formatCode>
                <c:ptCount val="29"/>
                <c:pt idx="0">
                  <c:v>55.135526227641193</c:v>
                </c:pt>
                <c:pt idx="1">
                  <c:v>54.994013205158915</c:v>
                </c:pt>
                <c:pt idx="2">
                  <c:v>54.880926088115473</c:v>
                </c:pt>
                <c:pt idx="3">
                  <c:v>55.176257412694923</c:v>
                </c:pt>
                <c:pt idx="4">
                  <c:v>55.564863144493934</c:v>
                </c:pt>
                <c:pt idx="5">
                  <c:v>56.063765762323264</c:v>
                </c:pt>
                <c:pt idx="6">
                  <c:v>55.927903383214051</c:v>
                </c:pt>
                <c:pt idx="7">
                  <c:v>56.251246132691648</c:v>
                </c:pt>
                <c:pt idx="8">
                  <c:v>56.197591362126246</c:v>
                </c:pt>
                <c:pt idx="9">
                  <c:v>55.830289316308402</c:v>
                </c:pt>
                <c:pt idx="10">
                  <c:v>55.703891871165638</c:v>
                </c:pt>
                <c:pt idx="11">
                  <c:v>56.126955558632147</c:v>
                </c:pt>
                <c:pt idx="12">
                  <c:v>56.356539301760009</c:v>
                </c:pt>
                <c:pt idx="13">
                  <c:v>57.452063748494517</c:v>
                </c:pt>
                <c:pt idx="14">
                  <c:v>58.363864295228389</c:v>
                </c:pt>
                <c:pt idx="15">
                  <c:v>58.819967448398309</c:v>
                </c:pt>
                <c:pt idx="16">
                  <c:v>58.956004327443218</c:v>
                </c:pt>
                <c:pt idx="17">
                  <c:v>59.079520932239959</c:v>
                </c:pt>
                <c:pt idx="18">
                  <c:v>58.963629670531944</c:v>
                </c:pt>
                <c:pt idx="19">
                  <c:v>58.959194195853122</c:v>
                </c:pt>
                <c:pt idx="20">
                  <c:v>58.828847092390291</c:v>
                </c:pt>
                <c:pt idx="21">
                  <c:v>58.556597683690896</c:v>
                </c:pt>
                <c:pt idx="22">
                  <c:v>58.595341506129614</c:v>
                </c:pt>
                <c:pt idx="23">
                  <c:v>58.132327458687293</c:v>
                </c:pt>
                <c:pt idx="24">
                  <c:v>57.896163657280063</c:v>
                </c:pt>
                <c:pt idx="25">
                  <c:v>58.82895796588744</c:v>
                </c:pt>
                <c:pt idx="26">
                  <c:v>59.712646863223249</c:v>
                </c:pt>
                <c:pt idx="27">
                  <c:v>60.004500250013905</c:v>
                </c:pt>
                <c:pt idx="28">
                  <c:v>59.975423296902413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03-4FAD-8880-057403A37732}"/>
            </c:ext>
          </c:extLst>
        </c:ser>
        <c:ser>
          <c:idx val="1"/>
          <c:order val="1"/>
          <c:tx>
            <c:strRef>
              <c:f>RNR!$D$17</c:f>
              <c:strCache>
                <c:ptCount val="1"/>
                <c:pt idx="0">
                  <c:v>Middel kjøtt% i 2024</c:v>
                </c:pt>
              </c:strCache>
            </c:strRef>
          </c:tx>
          <c:spPr>
            <a:ln w="762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År!$AD$7:$AD$35</c:f>
              <c:numCache>
                <c:formatCode>0.00</c:formatCode>
                <c:ptCount val="29"/>
                <c:pt idx="0">
                  <c:v>59.975423296902413</c:v>
                </c:pt>
                <c:pt idx="1">
                  <c:v>59.975423296902413</c:v>
                </c:pt>
                <c:pt idx="2">
                  <c:v>59.975423296902413</c:v>
                </c:pt>
                <c:pt idx="3">
                  <c:v>59.975423296902413</c:v>
                </c:pt>
                <c:pt idx="4">
                  <c:v>59.975423296902413</c:v>
                </c:pt>
                <c:pt idx="5">
                  <c:v>59.975423296902413</c:v>
                </c:pt>
                <c:pt idx="6">
                  <c:v>59.975423296902413</c:v>
                </c:pt>
                <c:pt idx="7">
                  <c:v>59.975423296902413</c:v>
                </c:pt>
                <c:pt idx="8">
                  <c:v>59.975423296902413</c:v>
                </c:pt>
                <c:pt idx="9">
                  <c:v>59.975423296902413</c:v>
                </c:pt>
                <c:pt idx="10">
                  <c:v>59.975423296902413</c:v>
                </c:pt>
                <c:pt idx="11">
                  <c:v>59.975423296902413</c:v>
                </c:pt>
                <c:pt idx="12">
                  <c:v>59.975423296902413</c:v>
                </c:pt>
                <c:pt idx="13">
                  <c:v>59.975423296902413</c:v>
                </c:pt>
                <c:pt idx="14">
                  <c:v>59.975423296902413</c:v>
                </c:pt>
                <c:pt idx="15">
                  <c:v>59.975423296902413</c:v>
                </c:pt>
                <c:pt idx="16">
                  <c:v>59.975423296902413</c:v>
                </c:pt>
                <c:pt idx="17">
                  <c:v>59.975423296902413</c:v>
                </c:pt>
                <c:pt idx="18">
                  <c:v>59.975423296902413</c:v>
                </c:pt>
                <c:pt idx="19">
                  <c:v>59.975423296902413</c:v>
                </c:pt>
                <c:pt idx="20">
                  <c:v>59.975423296902413</c:v>
                </c:pt>
                <c:pt idx="21">
                  <c:v>59.975423296902413</c:v>
                </c:pt>
                <c:pt idx="22">
                  <c:v>59.975423296902413</c:v>
                </c:pt>
                <c:pt idx="23">
                  <c:v>59.975423296902413</c:v>
                </c:pt>
                <c:pt idx="24">
                  <c:v>59.975423296902413</c:v>
                </c:pt>
                <c:pt idx="25">
                  <c:v>59.975423296902413</c:v>
                </c:pt>
                <c:pt idx="26">
                  <c:v>59.975423296902413</c:v>
                </c:pt>
                <c:pt idx="27">
                  <c:v>59.975423296902413</c:v>
                </c:pt>
                <c:pt idx="28">
                  <c:v>59.975423296902413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03-4FAD-8880-057403A37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5608"/>
        <c:axId val="718320896"/>
      </c:lineChart>
      <c:catAx>
        <c:axId val="718305608"/>
        <c:scaling>
          <c:orientation val="minMax"/>
        </c:scaling>
        <c:delete val="0"/>
        <c:axPos val="b"/>
        <c:majorGridlines>
          <c:spPr>
            <a:ln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896"/>
        <c:crosses val="autoZero"/>
        <c:auto val="1"/>
        <c:lblAlgn val="ctr"/>
        <c:lblOffset val="100"/>
        <c:noMultiLvlLbl val="0"/>
      </c:catAx>
      <c:valAx>
        <c:axId val="718320896"/>
        <c:scaling>
          <c:orientation val="minMax"/>
          <c:min val="5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 b="1"/>
                  <a:t>Middel kjøtt%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5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592131041762729"/>
          <c:y val="0.54068621048716115"/>
          <c:w val="0.22691454209803383"/>
          <c:h val="0.139634294724581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Furuseth, antall flådde purker</a:t>
            </a:r>
            <a:r>
              <a:rPr lang="nb-NO" sz="2800" b="1" baseline="0"/>
              <a:t> per måned</a:t>
            </a:r>
            <a:endParaRPr lang="nb-NO" sz="28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9375910840126485E-2"/>
          <c:y val="0.17070357554786619"/>
          <c:w val="0.89794324300159345"/>
          <c:h val="0.711192000653897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MÅNED'!$B$23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MÅNED'!$F$23:$F$34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MÅNED'!$H$23:$H$34</c:f>
              <c:numCache>
                <c:formatCode>0</c:formatCode>
                <c:ptCount val="12"/>
                <c:pt idx="0">
                  <c:v>236</c:v>
                </c:pt>
                <c:pt idx="1">
                  <c:v>244</c:v>
                </c:pt>
                <c:pt idx="2">
                  <c:v>181</c:v>
                </c:pt>
                <c:pt idx="3">
                  <c:v>280</c:v>
                </c:pt>
                <c:pt idx="4">
                  <c:v>174</c:v>
                </c:pt>
                <c:pt idx="5">
                  <c:v>229</c:v>
                </c:pt>
                <c:pt idx="6">
                  <c:v>280</c:v>
                </c:pt>
                <c:pt idx="7">
                  <c:v>193</c:v>
                </c:pt>
                <c:pt idx="8">
                  <c:v>221</c:v>
                </c:pt>
                <c:pt idx="9">
                  <c:v>259</c:v>
                </c:pt>
                <c:pt idx="10">
                  <c:v>211</c:v>
                </c:pt>
                <c:pt idx="11">
                  <c:v>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39-4AE0-B67C-6EE09649E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6804576"/>
        <c:axId val="643751824"/>
      </c:bar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Steinkjer, antall flådde purker</a:t>
            </a:r>
            <a:r>
              <a:rPr lang="nb-NO" sz="2800" b="1" baseline="0"/>
              <a:t> per måned</a:t>
            </a:r>
            <a:endParaRPr lang="nb-NO" sz="28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9375910840126485E-2"/>
          <c:y val="0.17070357554786619"/>
          <c:w val="0.89794324300159345"/>
          <c:h val="0.711192000653897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MÅNED'!$B$101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MÅNED'!$F$101:$F$112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MÅNED'!$H$101:$H$112</c:f>
              <c:numCache>
                <c:formatCode>0</c:formatCode>
                <c:ptCount val="12"/>
                <c:pt idx="0">
                  <c:v>612</c:v>
                </c:pt>
                <c:pt idx="1">
                  <c:v>479</c:v>
                </c:pt>
                <c:pt idx="2">
                  <c:v>499</c:v>
                </c:pt>
                <c:pt idx="3">
                  <c:v>586</c:v>
                </c:pt>
                <c:pt idx="4">
                  <c:v>441</c:v>
                </c:pt>
                <c:pt idx="5">
                  <c:v>457</c:v>
                </c:pt>
                <c:pt idx="6">
                  <c:v>465</c:v>
                </c:pt>
                <c:pt idx="7">
                  <c:v>453</c:v>
                </c:pt>
                <c:pt idx="8">
                  <c:v>437</c:v>
                </c:pt>
                <c:pt idx="9">
                  <c:v>536</c:v>
                </c:pt>
                <c:pt idx="10">
                  <c:v>448</c:v>
                </c:pt>
                <c:pt idx="11">
                  <c:v>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D7-4346-9E1C-130395F8A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6804576"/>
        <c:axId val="643751824"/>
      </c:bar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Ølen, antall flådde purker</a:t>
            </a:r>
            <a:r>
              <a:rPr lang="nb-NO" sz="2800" b="1" baseline="0"/>
              <a:t> per måned</a:t>
            </a:r>
            <a:endParaRPr lang="nb-NO" sz="28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9375910840126485E-2"/>
          <c:y val="0.17070357554786619"/>
          <c:w val="0.89794324300159345"/>
          <c:h val="0.711192000653897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MÅNED'!$B$127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MÅNED'!$F$127:$F$138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MÅNED'!$H$127:$H$138</c:f>
              <c:numCache>
                <c:formatCode>0</c:formatCode>
                <c:ptCount val="12"/>
                <c:pt idx="0">
                  <c:v>136</c:v>
                </c:pt>
                <c:pt idx="1">
                  <c:v>253</c:v>
                </c:pt>
                <c:pt idx="2">
                  <c:v>237</c:v>
                </c:pt>
                <c:pt idx="3">
                  <c:v>205</c:v>
                </c:pt>
                <c:pt idx="4">
                  <c:v>202</c:v>
                </c:pt>
                <c:pt idx="5">
                  <c:v>76</c:v>
                </c:pt>
                <c:pt idx="6">
                  <c:v>116</c:v>
                </c:pt>
                <c:pt idx="7">
                  <c:v>54</c:v>
                </c:pt>
                <c:pt idx="8">
                  <c:v>125</c:v>
                </c:pt>
                <c:pt idx="9">
                  <c:v>108</c:v>
                </c:pt>
                <c:pt idx="10">
                  <c:v>110</c:v>
                </c:pt>
                <c:pt idx="11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7-44F6-8298-DADE27F0F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6804576"/>
        <c:axId val="643751824"/>
      </c:bar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Midt-Norge, antall flådde purker</a:t>
            </a:r>
            <a:r>
              <a:rPr lang="nb-NO" sz="2800" b="1" baseline="0"/>
              <a:t> per måned</a:t>
            </a:r>
            <a:endParaRPr lang="nb-NO" sz="28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9375910840126485E-2"/>
          <c:y val="0.17070357554786619"/>
          <c:w val="0.89794324300159345"/>
          <c:h val="0.7111920006538975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'Slakteri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424F-4155-8412-58334EE78854}"/>
            </c:ext>
          </c:extLst>
        </c:ser>
        <c:ser>
          <c:idx val="0"/>
          <c:order val="1"/>
          <c:tx>
            <c:strRef>
              <c:f>'Slakteri per MÅNED'!$B$151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'Slakteri per MÅNED'!$H$151:$H$163</c:f>
              <c:numCache>
                <c:formatCode>General</c:formatCode>
                <c:ptCount val="13"/>
                <c:pt idx="0" formatCode="0">
                  <c:v>23</c:v>
                </c:pt>
                <c:pt idx="2" formatCode="0">
                  <c:v>304</c:v>
                </c:pt>
                <c:pt idx="3" formatCode="0">
                  <c:v>259</c:v>
                </c:pt>
                <c:pt idx="4" formatCode="0">
                  <c:v>284</c:v>
                </c:pt>
                <c:pt idx="5" formatCode="0">
                  <c:v>343</c:v>
                </c:pt>
                <c:pt idx="6" formatCode="0">
                  <c:v>252</c:v>
                </c:pt>
                <c:pt idx="7" formatCode="0">
                  <c:v>300</c:v>
                </c:pt>
                <c:pt idx="8" formatCode="0">
                  <c:v>263</c:v>
                </c:pt>
                <c:pt idx="9" formatCode="0">
                  <c:v>300</c:v>
                </c:pt>
                <c:pt idx="10" formatCode="0">
                  <c:v>257</c:v>
                </c:pt>
                <c:pt idx="11" formatCode="0">
                  <c:v>268</c:v>
                </c:pt>
                <c:pt idx="12" formatCode="0">
                  <c:v>261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424F-4155-8412-58334EE78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6804576"/>
        <c:axId val="643751824"/>
      </c:bar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Oslo, antall flådde purker</a:t>
            </a:r>
            <a:r>
              <a:rPr lang="nb-NO" sz="2800" b="1" baseline="0"/>
              <a:t> per måned</a:t>
            </a:r>
            <a:endParaRPr lang="nb-NO" sz="28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9375910840126485E-2"/>
          <c:y val="0.17070357554786619"/>
          <c:w val="0.89794324300159345"/>
          <c:h val="0.7111920006538975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'Slakteri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50A8-4637-B5C9-55B6398CBEE8}"/>
            </c:ext>
          </c:extLst>
        </c:ser>
        <c:ser>
          <c:idx val="0"/>
          <c:order val="1"/>
          <c:tx>
            <c:strRef>
              <c:f>'Slakteri per MÅNED'!$B$177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'Slakteri per MÅNED'!$H$177:$H$189</c:f>
              <c:numCache>
                <c:formatCode>General</c:formatCode>
                <c:ptCount val="13"/>
                <c:pt idx="0" formatCode="0">
                  <c:v>0</c:v>
                </c:pt>
                <c:pt idx="2" formatCode="0">
                  <c:v>471</c:v>
                </c:pt>
                <c:pt idx="3" formatCode="0">
                  <c:v>349</c:v>
                </c:pt>
                <c:pt idx="4" formatCode="0">
                  <c:v>219</c:v>
                </c:pt>
                <c:pt idx="5" formatCode="0">
                  <c:v>334</c:v>
                </c:pt>
                <c:pt idx="6" formatCode="0">
                  <c:v>182</c:v>
                </c:pt>
                <c:pt idx="7" formatCode="0">
                  <c:v>222</c:v>
                </c:pt>
                <c:pt idx="8" formatCode="0">
                  <c:v>279</c:v>
                </c:pt>
                <c:pt idx="9" formatCode="0">
                  <c:v>230</c:v>
                </c:pt>
                <c:pt idx="10" formatCode="0">
                  <c:v>348</c:v>
                </c:pt>
                <c:pt idx="11" formatCode="0">
                  <c:v>322</c:v>
                </c:pt>
                <c:pt idx="12" formatCode="0">
                  <c:v>263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50A8-4637-B5C9-55B6398CB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6804576"/>
        <c:axId val="643751824"/>
      </c:bar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Midt-Norge, antall% flådde purker</a:t>
            </a:r>
            <a:r>
              <a:rPr lang="nb-NO" sz="2800" b="1" baseline="0"/>
              <a:t> per måned</a:t>
            </a:r>
            <a:endParaRPr lang="nb-NO" sz="28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2972405770738107"/>
          <c:y val="0.15224913494809689"/>
          <c:w val="0.85759509613433893"/>
          <c:h val="0.7296464412536669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MÅNED'!#REF!</c:f>
              <c:strCache>
                <c:ptCount val="1"/>
                <c:pt idx="0">
                  <c:v>#REF!</c:v>
                </c:pt>
              </c:strCache>
            </c:strRef>
          </c:tx>
          <c:spPr>
            <a:ln w="76200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'Slakteri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B5A-4289-8B97-AF725CC77041}"/>
            </c:ext>
          </c:extLst>
        </c:ser>
        <c:ser>
          <c:idx val="0"/>
          <c:order val="1"/>
          <c:tx>
            <c:strRef>
              <c:f>'Slakteri per MÅNED'!$B$151</c:f>
              <c:strCache>
                <c:ptCount val="1"/>
                <c:pt idx="0">
                  <c:v>2024</c:v>
                </c:pt>
              </c:strCache>
            </c:strRef>
          </c:tx>
          <c:spPr>
            <a:ln w="698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11"/>
            <c:spPr>
              <a:solidFill>
                <a:schemeClr val="bg2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'Slakteri per MÅNED'!$K$151:$K$163</c:f>
              <c:numCache>
                <c:formatCode>General</c:formatCode>
                <c:ptCount val="13"/>
                <c:pt idx="0" formatCode="0.0">
                  <c:v>1.2561441835062808</c:v>
                </c:pt>
                <c:pt idx="2" formatCode="0.0">
                  <c:v>18.707692307692309</c:v>
                </c:pt>
                <c:pt idx="3" formatCode="0.0">
                  <c:v>14.145275805570726</c:v>
                </c:pt>
                <c:pt idx="4" formatCode="0.0">
                  <c:v>17.476923076923075</c:v>
                </c:pt>
                <c:pt idx="5" formatCode="0.0">
                  <c:v>23.051075268817204</c:v>
                </c:pt>
                <c:pt idx="6" formatCode="0.0">
                  <c:v>14.031180400890868</c:v>
                </c:pt>
                <c:pt idx="7" formatCode="0.0">
                  <c:v>23.166023166023166</c:v>
                </c:pt>
                <c:pt idx="8" formatCode="0.0">
                  <c:v>20.015220700152206</c:v>
                </c:pt>
                <c:pt idx="9" formatCode="0.0">
                  <c:v>20.79002079002079</c:v>
                </c:pt>
                <c:pt idx="10" formatCode="0.0">
                  <c:v>20.046801872074884</c:v>
                </c:pt>
                <c:pt idx="11" formatCode="0.0">
                  <c:v>19.156540385989992</c:v>
                </c:pt>
                <c:pt idx="12" formatCode="0.0">
                  <c:v>16.795366795366796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9B5A-4289-8B97-AF725CC77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804576"/>
        <c:axId val="643751824"/>
      </c:line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Antall% i Norge</a:t>
                </a:r>
              </a:p>
            </c:rich>
          </c:tx>
          <c:layout>
            <c:manualLayout>
              <c:xMode val="edge"/>
              <c:yMode val="edge"/>
              <c:x val="2.9117746240564818E-2"/>
              <c:y val="0.40792578263357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8903106807308777"/>
          <c:y val="0.25251414507442627"/>
          <c:w val="0.11700980745900624"/>
          <c:h val="0.14189248835245075"/>
        </c:manualLayout>
      </c:layout>
      <c:overlay val="0"/>
      <c:spPr>
        <a:solidFill>
          <a:schemeClr val="bg2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Ølen, antall% flådde purker</a:t>
            </a:r>
            <a:r>
              <a:rPr lang="nb-NO" sz="2800" b="1" baseline="0"/>
              <a:t> per måned</a:t>
            </a:r>
            <a:endParaRPr lang="nb-NO" sz="28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2972405770738107"/>
          <c:y val="0.15224913494809689"/>
          <c:w val="0.85759509613433893"/>
          <c:h val="0.7296464412536669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MÅNED'!#REF!</c:f>
              <c:strCache>
                <c:ptCount val="1"/>
                <c:pt idx="0">
                  <c:v>#REF!</c:v>
                </c:pt>
              </c:strCache>
            </c:strRef>
          </c:tx>
          <c:spPr>
            <a:ln w="76200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'Slakteri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1AB-49A9-8B76-F50A2B2EE4F7}"/>
            </c:ext>
          </c:extLst>
        </c:ser>
        <c:ser>
          <c:idx val="0"/>
          <c:order val="1"/>
          <c:tx>
            <c:strRef>
              <c:f>'Slakteri per MÅNED'!$B$125</c:f>
              <c:strCache>
                <c:ptCount val="1"/>
                <c:pt idx="0">
                  <c:v>2024</c:v>
                </c:pt>
              </c:strCache>
            </c:strRef>
          </c:tx>
          <c:spPr>
            <a:ln w="698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11"/>
            <c:spPr>
              <a:solidFill>
                <a:schemeClr val="bg2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'Slakteri per MÅNED'!$K$125:$K$137</c:f>
              <c:numCache>
                <c:formatCode>General</c:formatCode>
                <c:ptCount val="13"/>
                <c:pt idx="0" formatCode="0.0">
                  <c:v>0</c:v>
                </c:pt>
                <c:pt idx="2" formatCode="0.0">
                  <c:v>8.3692307692307697</c:v>
                </c:pt>
                <c:pt idx="3" formatCode="0.0">
                  <c:v>13.817586018569088</c:v>
                </c:pt>
                <c:pt idx="4" formatCode="0.0">
                  <c:v>14.584615384615384</c:v>
                </c:pt>
                <c:pt idx="5" formatCode="0.0">
                  <c:v>13.776881720430108</c:v>
                </c:pt>
                <c:pt idx="6" formatCode="0.0">
                  <c:v>11.247216035634743</c:v>
                </c:pt>
                <c:pt idx="7" formatCode="0.0">
                  <c:v>5.8687258687258685</c:v>
                </c:pt>
                <c:pt idx="8" formatCode="0.0">
                  <c:v>8.8280060882800608</c:v>
                </c:pt>
                <c:pt idx="9" formatCode="0.0">
                  <c:v>3.7422037422037424</c:v>
                </c:pt>
                <c:pt idx="10" formatCode="0.0">
                  <c:v>9.7503900156006242</c:v>
                </c:pt>
                <c:pt idx="11" formatCode="0.0">
                  <c:v>7.7197998570407433</c:v>
                </c:pt>
                <c:pt idx="12" formatCode="0.0">
                  <c:v>7.0785070785070783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91AB-49A9-8B76-F50A2B2EE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804576"/>
        <c:axId val="643751824"/>
      </c:line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Antall% i Norge</a:t>
                </a:r>
              </a:p>
            </c:rich>
          </c:tx>
          <c:layout>
            <c:manualLayout>
              <c:xMode val="edge"/>
              <c:yMode val="edge"/>
              <c:x val="2.9117746240564818E-2"/>
              <c:y val="0.40792578263357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889561358003344"/>
          <c:y val="0.19023040805020477"/>
          <c:w val="0.11700980745900624"/>
          <c:h val="0.14189248835245075"/>
        </c:manualLayout>
      </c:layout>
      <c:overlay val="0"/>
      <c:spPr>
        <a:solidFill>
          <a:schemeClr val="bg2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Steinkjer, antall% flådde purker</a:t>
            </a:r>
            <a:r>
              <a:rPr lang="nb-NO" sz="2800" b="1" baseline="0"/>
              <a:t> per måned</a:t>
            </a:r>
            <a:endParaRPr lang="nb-NO" sz="28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2972405770738107"/>
          <c:y val="0.15224913494809689"/>
          <c:w val="0.85759509613433893"/>
          <c:h val="0.729646441253666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MÅNED'!$B$99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/>
            </a:solidFill>
            <a:ln w="69850">
              <a:solidFill>
                <a:srgbClr val="FF0000"/>
              </a:solidFill>
            </a:ln>
            <a:effectLst/>
          </c:spPr>
          <c:invertIfNegative val="0"/>
          <c:cat>
            <c:strRef>
              <c:f>'Slakteri per MÅNED'!$F$101:$F$112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MÅNED'!$K$101:$K$112</c:f>
              <c:numCache>
                <c:formatCode>0.0</c:formatCode>
                <c:ptCount val="12"/>
                <c:pt idx="0">
                  <c:v>33.424358274167119</c:v>
                </c:pt>
                <c:pt idx="1">
                  <c:v>29.476923076923075</c:v>
                </c:pt>
                <c:pt idx="2">
                  <c:v>33.534946236559136</c:v>
                </c:pt>
                <c:pt idx="3">
                  <c:v>32.628062360801785</c:v>
                </c:pt>
                <c:pt idx="4">
                  <c:v>34.054054054054056</c:v>
                </c:pt>
                <c:pt idx="5">
                  <c:v>34.779299847792998</c:v>
                </c:pt>
                <c:pt idx="6">
                  <c:v>32.224532224532226</c:v>
                </c:pt>
                <c:pt idx="7">
                  <c:v>35.33541341653666</c:v>
                </c:pt>
                <c:pt idx="8">
                  <c:v>31.236597569692638</c:v>
                </c:pt>
                <c:pt idx="9">
                  <c:v>34.491634491634493</c:v>
                </c:pt>
                <c:pt idx="10">
                  <c:v>33.308550185873607</c:v>
                </c:pt>
                <c:pt idx="11">
                  <c:v>30.241327300150829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4F-45B4-AEFF-A7EB949D7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6804576"/>
        <c:axId val="643751824"/>
      </c:bar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  <c:min val="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Antall% i Norge</a:t>
                </a:r>
              </a:p>
            </c:rich>
          </c:tx>
          <c:layout>
            <c:manualLayout>
              <c:xMode val="edge"/>
              <c:yMode val="edge"/>
              <c:x val="2.9117746240564818E-2"/>
              <c:y val="0.40792578263357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731338982073897"/>
          <c:y val="0.17869638267534899"/>
          <c:w val="7.1793922180270434E-2"/>
          <c:h val="6.4025828951311883E-2"/>
        </c:manualLayout>
      </c:layout>
      <c:overlay val="0"/>
      <c:spPr>
        <a:solidFill>
          <a:schemeClr val="bg2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Furuseth, antall% flådde purker</a:t>
            </a:r>
            <a:r>
              <a:rPr lang="nb-NO" sz="2800" b="1" baseline="0"/>
              <a:t> per måned</a:t>
            </a:r>
            <a:endParaRPr lang="nb-NO" sz="28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2511284092255198"/>
          <c:y val="0.15224913494809689"/>
          <c:w val="0.86220631291916805"/>
          <c:h val="0.729646441253666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MÅNED'!$B$23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/>
            </a:solidFill>
            <a:ln w="69850">
              <a:solidFill>
                <a:srgbClr val="FF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'Slakteri per MÅNED'!$F$23:$F$34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MÅNED'!$K$24:$K$33</c:f>
              <c:numCache>
                <c:formatCode>0.0</c:formatCode>
                <c:ptCount val="10"/>
                <c:pt idx="0">
                  <c:v>15.015384615384615</c:v>
                </c:pt>
                <c:pt idx="1">
                  <c:v>12.163978494623656</c:v>
                </c:pt>
                <c:pt idx="2">
                  <c:v>15.590200445434299</c:v>
                </c:pt>
                <c:pt idx="3">
                  <c:v>13.436293436293436</c:v>
                </c:pt>
                <c:pt idx="4">
                  <c:v>17.427701674277017</c:v>
                </c:pt>
                <c:pt idx="5">
                  <c:v>19.404019404019405</c:v>
                </c:pt>
                <c:pt idx="6">
                  <c:v>15.054602184087363</c:v>
                </c:pt>
                <c:pt idx="7">
                  <c:v>15.796997855611151</c:v>
                </c:pt>
                <c:pt idx="8">
                  <c:v>16.666666666666668</c:v>
                </c:pt>
                <c:pt idx="9">
                  <c:v>15.687732342007434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69-4B51-964C-C86542838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6804576"/>
        <c:axId val="643751824"/>
      </c:bar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Antall% i Norge</a:t>
                </a:r>
              </a:p>
            </c:rich>
          </c:tx>
          <c:layout>
            <c:manualLayout>
              <c:xMode val="edge"/>
              <c:yMode val="edge"/>
              <c:x val="2.9117746240564818E-2"/>
              <c:y val="0.40792578263357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1927488616058566"/>
          <c:y val="0.18330999282529128"/>
          <c:w val="7.3640342669120951E-2"/>
          <c:h val="6.4292788627272876E-2"/>
        </c:manualLayout>
      </c:layout>
      <c:overlay val="0"/>
      <c:spPr>
        <a:solidFill>
          <a:schemeClr val="bg2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Fatland Oslo, antall% flådde purker</a:t>
            </a:r>
            <a:r>
              <a:rPr lang="nb-NO" sz="2800" b="1" baseline="0"/>
              <a:t> per måned</a:t>
            </a:r>
            <a:endParaRPr lang="nb-NO" sz="2800" b="1"/>
          </a:p>
        </c:rich>
      </c:tx>
      <c:layout>
        <c:manualLayout>
          <c:xMode val="edge"/>
          <c:yMode val="edge"/>
          <c:x val="0.21452533287221165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2972405770738107"/>
          <c:y val="0.15224913494809689"/>
          <c:w val="0.85759509613433893"/>
          <c:h val="0.7296464412536669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MÅNED'!#REF!</c:f>
              <c:strCache>
                <c:ptCount val="1"/>
                <c:pt idx="0">
                  <c:v>#REF!</c:v>
                </c:pt>
              </c:strCache>
            </c:strRef>
          </c:tx>
          <c:spPr>
            <a:ln w="76200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'Slakteri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DB7-4B44-A986-A8E4D6590928}"/>
            </c:ext>
          </c:extLst>
        </c:ser>
        <c:ser>
          <c:idx val="0"/>
          <c:order val="1"/>
          <c:tx>
            <c:strRef>
              <c:f>'Slakteri per MÅNED'!$B$177</c:f>
              <c:strCache>
                <c:ptCount val="1"/>
                <c:pt idx="0">
                  <c:v>2024</c:v>
                </c:pt>
              </c:strCache>
            </c:strRef>
          </c:tx>
          <c:spPr>
            <a:ln w="698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11"/>
            <c:spPr>
              <a:solidFill>
                <a:schemeClr val="bg2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'Slakteri per MÅNED'!$K$177:$K$189</c:f>
              <c:numCache>
                <c:formatCode>General</c:formatCode>
                <c:ptCount val="13"/>
                <c:pt idx="0" formatCode="0.0">
                  <c:v>0</c:v>
                </c:pt>
                <c:pt idx="2" formatCode="0.0">
                  <c:v>35.520361990950228</c:v>
                </c:pt>
                <c:pt idx="3" formatCode="0.0">
                  <c:v>19.060622610595303</c:v>
                </c:pt>
                <c:pt idx="4" formatCode="0.0">
                  <c:v>13.476923076923077</c:v>
                </c:pt>
                <c:pt idx="5" formatCode="0.0">
                  <c:v>22.446236559139784</c:v>
                </c:pt>
                <c:pt idx="6" formatCode="0.0">
                  <c:v>10.133630289532293</c:v>
                </c:pt>
                <c:pt idx="7" formatCode="0.0">
                  <c:v>17.142857142857142</c:v>
                </c:pt>
                <c:pt idx="8" formatCode="0.0">
                  <c:v>21.232876712328768</c:v>
                </c:pt>
                <c:pt idx="9" formatCode="0.0">
                  <c:v>15.939015939015938</c:v>
                </c:pt>
                <c:pt idx="10" formatCode="0.0">
                  <c:v>27.145085803432139</c:v>
                </c:pt>
                <c:pt idx="11" formatCode="0.0">
                  <c:v>23.016440314510366</c:v>
                </c:pt>
                <c:pt idx="12" formatCode="0.0">
                  <c:v>16.924066924066924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DB7-4B44-A986-A8E4D6590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804576"/>
        <c:axId val="643751824"/>
      </c:line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  <c:min val="1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Antall% i Norge</a:t>
                </a:r>
              </a:p>
            </c:rich>
          </c:tx>
          <c:layout>
            <c:manualLayout>
              <c:xMode val="edge"/>
              <c:yMode val="edge"/>
              <c:x val="2.9117746240564818E-2"/>
              <c:y val="0.40792578263357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3369646665513861"/>
          <c:y val="0.30557066179876302"/>
          <c:w val="0.11700980745900624"/>
          <c:h val="0.14189248835245075"/>
        </c:manualLayout>
      </c:layout>
      <c:overlay val="0"/>
      <c:spPr>
        <a:solidFill>
          <a:schemeClr val="bg2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Flådde purke: ANTALL</a:t>
            </a:r>
            <a:r>
              <a:rPr lang="nb-NO" sz="2800" baseline="0"/>
              <a:t> slakt </a:t>
            </a:r>
            <a:r>
              <a:rPr lang="nb-NO" sz="2800"/>
              <a:t>i ulike måneder</a:t>
            </a:r>
          </a:p>
        </c:rich>
      </c:tx>
      <c:layout>
        <c:manualLayout>
          <c:xMode val="edge"/>
          <c:yMode val="edge"/>
          <c:x val="0.1337167888546924"/>
          <c:y val="4.7516306336923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88446762615492"/>
          <c:y val="0.18133695016932824"/>
          <c:w val="0.85692752506087033"/>
          <c:h val="0.658374319878133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Måned!$D$36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Måned!$G$36:$G$47</c:f>
              <c:numCache>
                <c:formatCode>0</c:formatCode>
                <c:ptCount val="12"/>
                <c:pt idx="0">
                  <c:v>1802</c:v>
                </c:pt>
                <c:pt idx="1">
                  <c:v>1574</c:v>
                </c:pt>
                <c:pt idx="2">
                  <c:v>1875</c:v>
                </c:pt>
                <c:pt idx="3">
                  <c:v>1431</c:v>
                </c:pt>
                <c:pt idx="4">
                  <c:v>1713</c:v>
                </c:pt>
                <c:pt idx="5">
                  <c:v>1223</c:v>
                </c:pt>
                <c:pt idx="6">
                  <c:v>1259</c:v>
                </c:pt>
                <c:pt idx="7">
                  <c:v>1720</c:v>
                </c:pt>
                <c:pt idx="8">
                  <c:v>1364</c:v>
                </c:pt>
                <c:pt idx="9">
                  <c:v>1506</c:v>
                </c:pt>
                <c:pt idx="10">
                  <c:v>1555</c:v>
                </c:pt>
                <c:pt idx="11">
                  <c:v>1083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8-42E8-BB70-4050FF5D71B9}"/>
            </c:ext>
          </c:extLst>
        </c:ser>
        <c:ser>
          <c:idx val="2"/>
          <c:order val="1"/>
          <c:tx>
            <c:strRef>
              <c:f>Måned!$D$23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Måned!$G$23:$G$34</c:f>
              <c:numCache>
                <c:formatCode>0</c:formatCode>
                <c:ptCount val="12"/>
                <c:pt idx="0">
                  <c:v>1621</c:v>
                </c:pt>
                <c:pt idx="1">
                  <c:v>1358</c:v>
                </c:pt>
                <c:pt idx="2">
                  <c:v>1666</c:v>
                </c:pt>
                <c:pt idx="3">
                  <c:v>1260</c:v>
                </c:pt>
                <c:pt idx="4">
                  <c:v>1502</c:v>
                </c:pt>
                <c:pt idx="5">
                  <c:v>1524</c:v>
                </c:pt>
                <c:pt idx="6">
                  <c:v>1347</c:v>
                </c:pt>
                <c:pt idx="7">
                  <c:v>1690</c:v>
                </c:pt>
                <c:pt idx="8">
                  <c:v>1566</c:v>
                </c:pt>
                <c:pt idx="9">
                  <c:v>1632</c:v>
                </c:pt>
                <c:pt idx="10">
                  <c:v>1615</c:v>
                </c:pt>
                <c:pt idx="11">
                  <c:v>1282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18-42E8-BB70-4050FF5D71B9}"/>
            </c:ext>
          </c:extLst>
        </c:ser>
        <c:ser>
          <c:idx val="3"/>
          <c:order val="2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1.1720698522868993E-2"/>
                  <c:y val="-2.6975713688173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D0-466F-9397-56D51CBF9D77}"/>
                </c:ext>
              </c:extLst>
            </c:dLbl>
            <c:dLbl>
              <c:idx val="1"/>
              <c:layout>
                <c:manualLayout>
                  <c:x val="-4.8836243845287392E-3"/>
                  <c:y val="-8.71523057617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D0-466F-9397-56D51CBF9D77}"/>
                </c:ext>
              </c:extLst>
            </c:dLbl>
            <c:dLbl>
              <c:idx val="2"/>
              <c:layout>
                <c:manualLayout>
                  <c:x val="-7.8137990152460195E-3"/>
                  <c:y val="-0.11412801944996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D0-466F-9397-56D51CBF9D77}"/>
                </c:ext>
              </c:extLst>
            </c:dLbl>
            <c:dLbl>
              <c:idx val="3"/>
              <c:layout>
                <c:manualLayout>
                  <c:x val="-1.1720698522868975E-2"/>
                  <c:y val="-1.6600439192722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D0-466F-9397-56D51CBF9D77}"/>
                </c:ext>
              </c:extLst>
            </c:dLbl>
            <c:dLbl>
              <c:idx val="4"/>
              <c:layout>
                <c:manualLayout>
                  <c:x val="-1.4650873153586218E-2"/>
                  <c:y val="-0.128653403743595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D0-466F-9397-56D51CBF9D77}"/>
                </c:ext>
              </c:extLst>
            </c:dLbl>
            <c:dLbl>
              <c:idx val="5"/>
              <c:layout>
                <c:manualLayout>
                  <c:x val="-1.3674148276680471E-2"/>
                  <c:y val="-0.13072845864268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D0-466F-9397-56D51CBF9D77}"/>
                </c:ext>
              </c:extLst>
            </c:dLbl>
            <c:dLbl>
              <c:idx val="6"/>
              <c:layout>
                <c:manualLayout>
                  <c:x val="-5.8603492614344877E-3"/>
                  <c:y val="-0.124503293945414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A6-4D21-BB31-D67BEC65B067}"/>
                </c:ext>
              </c:extLst>
            </c:dLbl>
            <c:dLbl>
              <c:idx val="7"/>
              <c:layout>
                <c:manualLayout>
                  <c:x val="-8.7905238921517307E-3"/>
                  <c:y val="-0.163929337028129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F0-433C-99E1-505D9A0877B9}"/>
                </c:ext>
              </c:extLst>
            </c:dLbl>
            <c:dLbl>
              <c:idx val="8"/>
              <c:layout>
                <c:manualLayout>
                  <c:x val="-1.1720698522868975E-2"/>
                  <c:y val="-0.120353184147234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2B-47A3-A254-CD80C33E014F}"/>
                </c:ext>
              </c:extLst>
            </c:dLbl>
            <c:dLbl>
              <c:idx val="9"/>
              <c:layout>
                <c:manualLayout>
                  <c:x val="-1.0743973645963226E-2"/>
                  <c:y val="-4.98013175781658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31-4C61-9565-C1576E0186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Måned!$G$10:$G$21</c:f>
              <c:numCache>
                <c:formatCode>0</c:formatCode>
                <c:ptCount val="12"/>
                <c:pt idx="0">
                  <c:v>1831</c:v>
                </c:pt>
                <c:pt idx="1">
                  <c:v>1625</c:v>
                </c:pt>
                <c:pt idx="2">
                  <c:v>1488</c:v>
                </c:pt>
                <c:pt idx="3">
                  <c:v>1796</c:v>
                </c:pt>
                <c:pt idx="4">
                  <c:v>1295</c:v>
                </c:pt>
                <c:pt idx="5">
                  <c:v>1314</c:v>
                </c:pt>
                <c:pt idx="6">
                  <c:v>1443</c:v>
                </c:pt>
                <c:pt idx="7">
                  <c:v>1282</c:v>
                </c:pt>
                <c:pt idx="8">
                  <c:v>1399</c:v>
                </c:pt>
                <c:pt idx="9">
                  <c:v>1554</c:v>
                </c:pt>
                <c:pt idx="10">
                  <c:v>1345</c:v>
                </c:pt>
                <c:pt idx="11">
                  <c:v>1326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18-42E8-BB70-4050FF5D7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2080"/>
        <c:axId val="718332264"/>
      </c:barChart>
      <c:catAx>
        <c:axId val="71830208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2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8332264"/>
        <c:scaling>
          <c:orientation val="minMax"/>
          <c:max val="2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0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807748089272343"/>
          <c:y val="3.1035141953361916E-2"/>
          <c:w val="8.565900242704598E-2"/>
          <c:h val="0.175434127627313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Furuseth, middel kjøtt%</a:t>
            </a:r>
            <a:r>
              <a:rPr lang="nb-NO" sz="2800" b="1" baseline="0"/>
              <a:t> for</a:t>
            </a:r>
            <a:r>
              <a:rPr lang="nb-NO" sz="2800" b="1"/>
              <a:t> flådde purker</a:t>
            </a:r>
            <a:r>
              <a:rPr lang="nb-NO" sz="2800" b="1" baseline="0"/>
              <a:t> per måned</a:t>
            </a:r>
            <a:endParaRPr lang="nb-NO" sz="2800" b="1"/>
          </a:p>
        </c:rich>
      </c:tx>
      <c:layout>
        <c:manualLayout>
          <c:xMode val="edge"/>
          <c:yMode val="edge"/>
          <c:x val="0.10975109058249934"/>
          <c:y val="2.07612456747404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4255443820099858"/>
          <c:y val="0.14763552479815456"/>
          <c:w val="0.84476469886991612"/>
          <c:h val="0.734260051403609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/>
            </a:solidFill>
            <a:ln w="114300">
              <a:solidFill>
                <a:srgbClr val="FF0000"/>
              </a:solidFill>
            </a:ln>
            <a:effectLst/>
          </c:spPr>
          <c:invertIfNegative val="0"/>
          <c:cat>
            <c:strRef>
              <c:f>'Slakteri per MÅNED'!$F$23:$F$34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MÅNED'!$O$23:$O$34</c:f>
              <c:numCache>
                <c:formatCode>0.00</c:formatCode>
                <c:ptCount val="12"/>
                <c:pt idx="0">
                  <c:v>59.614406779661032</c:v>
                </c:pt>
                <c:pt idx="1">
                  <c:v>59.852459016393446</c:v>
                </c:pt>
                <c:pt idx="2">
                  <c:v>60.674033149171251</c:v>
                </c:pt>
                <c:pt idx="3">
                  <c:v>60.482142857142847</c:v>
                </c:pt>
                <c:pt idx="4">
                  <c:v>60.218390804597682</c:v>
                </c:pt>
                <c:pt idx="5">
                  <c:v>60.627192982456144</c:v>
                </c:pt>
                <c:pt idx="6">
                  <c:v>60.128571428571405</c:v>
                </c:pt>
                <c:pt idx="7">
                  <c:v>60.274611398963728</c:v>
                </c:pt>
                <c:pt idx="8">
                  <c:v>60.963800904977361</c:v>
                </c:pt>
                <c:pt idx="9">
                  <c:v>59.965250965250966</c:v>
                </c:pt>
                <c:pt idx="10">
                  <c:v>59.190476190476176</c:v>
                </c:pt>
                <c:pt idx="11">
                  <c:v>60.19791666666665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DC-4B6C-ABFB-C6FE7D198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6804576"/>
        <c:axId val="643751824"/>
      </c:bar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  <c:min val="5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Middel kjøtt%</a:t>
                </a:r>
              </a:p>
            </c:rich>
          </c:tx>
          <c:layout>
            <c:manualLayout>
              <c:xMode val="edge"/>
              <c:yMode val="edge"/>
              <c:x val="2.9117746240564818E-2"/>
              <c:y val="0.40792578263357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rgbClr val="FFFF99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4063634791630637"/>
          <c:y val="0.25943456029933976"/>
          <c:w val="7.990459044813393E-2"/>
          <c:h val="6.4025828951311883E-2"/>
        </c:manualLayout>
      </c:layout>
      <c:overlay val="0"/>
      <c:spPr>
        <a:solidFill>
          <a:schemeClr val="bg2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700" b="1"/>
              <a:t>Nortura Steinkjer, middel kjøtt%</a:t>
            </a:r>
            <a:r>
              <a:rPr lang="nb-NO" sz="2700" b="1" baseline="0"/>
              <a:t> for</a:t>
            </a:r>
            <a:r>
              <a:rPr lang="nb-NO" sz="2700" b="1"/>
              <a:t> flådde purker</a:t>
            </a:r>
            <a:r>
              <a:rPr lang="nb-NO" sz="2700" b="1" baseline="0"/>
              <a:t> </a:t>
            </a:r>
            <a:endParaRPr lang="nb-NO" sz="2700" b="1"/>
          </a:p>
        </c:rich>
      </c:tx>
      <c:layout>
        <c:manualLayout>
          <c:xMode val="edge"/>
          <c:yMode val="edge"/>
          <c:x val="6.8931426675113872E-2"/>
          <c:y val="2.99538222343883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5143542402027332"/>
          <c:y val="0.15679364210353053"/>
          <c:w val="0.83588368982612815"/>
          <c:h val="0.72510202584595129"/>
        </c:manualLayout>
      </c:layout>
      <c:lineChart>
        <c:grouping val="standard"/>
        <c:varyColors val="0"/>
        <c:ser>
          <c:idx val="0"/>
          <c:order val="0"/>
          <c:tx>
            <c:strRef>
              <c:f>'Slakteri per MÅNED'!$B$99</c:f>
              <c:strCache>
                <c:ptCount val="1"/>
                <c:pt idx="0">
                  <c:v>2024</c:v>
                </c:pt>
              </c:strCache>
            </c:strRef>
          </c:tx>
          <c:spPr>
            <a:ln w="1143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11"/>
            <c:spPr>
              <a:solidFill>
                <a:schemeClr val="bg2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'Slakteri per MÅNED'!$F$101:$F$112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MÅNED'!$O$101:$O$112</c:f>
              <c:numCache>
                <c:formatCode>0.00</c:formatCode>
                <c:ptCount val="12"/>
                <c:pt idx="0">
                  <c:v>60.368421052631597</c:v>
                </c:pt>
                <c:pt idx="1">
                  <c:v>60.200836820083687</c:v>
                </c:pt>
                <c:pt idx="2">
                  <c:v>60.593186372745492</c:v>
                </c:pt>
                <c:pt idx="3">
                  <c:v>60.152136752136755</c:v>
                </c:pt>
                <c:pt idx="4">
                  <c:v>60.109839816933651</c:v>
                </c:pt>
                <c:pt idx="5">
                  <c:v>59.639560439560448</c:v>
                </c:pt>
                <c:pt idx="6">
                  <c:v>59.587096774193554</c:v>
                </c:pt>
                <c:pt idx="7">
                  <c:v>59.223451327433636</c:v>
                </c:pt>
                <c:pt idx="8">
                  <c:v>59.057208237986281</c:v>
                </c:pt>
                <c:pt idx="9">
                  <c:v>60.840823970037455</c:v>
                </c:pt>
                <c:pt idx="10">
                  <c:v>59.776785714285694</c:v>
                </c:pt>
                <c:pt idx="11">
                  <c:v>60.711779448621549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05-4F68-A5C0-406B6EFD2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804576"/>
        <c:axId val="643751824"/>
      </c:line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  <c:min val="5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Middel kjøtt%</a:t>
                </a:r>
              </a:p>
            </c:rich>
          </c:tx>
          <c:layout>
            <c:manualLayout>
              <c:xMode val="edge"/>
              <c:yMode val="edge"/>
              <c:x val="2.9117746240564818E-2"/>
              <c:y val="0.40792578263357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rgbClr val="FFFF99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6050492823793885"/>
          <c:y val="0.19715082327511829"/>
          <c:w val="0.11700980745900624"/>
          <c:h val="0.14189248835245075"/>
        </c:manualLayout>
      </c:layout>
      <c:overlay val="0"/>
      <c:spPr>
        <a:solidFill>
          <a:schemeClr val="bg2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700" b="1"/>
              <a:t>Fatland Ølen, middel kjøtt%</a:t>
            </a:r>
            <a:r>
              <a:rPr lang="nb-NO" sz="2700" b="1" baseline="0"/>
              <a:t> for</a:t>
            </a:r>
            <a:r>
              <a:rPr lang="nb-NO" sz="2700" b="1"/>
              <a:t> flådde purker</a:t>
            </a:r>
            <a:r>
              <a:rPr lang="nb-NO" sz="2700" b="1" baseline="0"/>
              <a:t> per måned</a:t>
            </a:r>
            <a:endParaRPr lang="nb-NO" sz="27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2972405770738107"/>
          <c:y val="0.15224913494809689"/>
          <c:w val="0.85759509613433893"/>
          <c:h val="0.7296464412536669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MÅNED'!#REF!</c:f>
              <c:strCache>
                <c:ptCount val="1"/>
                <c:pt idx="0">
                  <c:v>#REF!</c:v>
                </c:pt>
              </c:strCache>
            </c:strRef>
          </c:tx>
          <c:spPr>
            <a:ln w="76200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'Slakteri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9C9-4933-A28A-633E82074B68}"/>
            </c:ext>
          </c:extLst>
        </c:ser>
        <c:ser>
          <c:idx val="0"/>
          <c:order val="1"/>
          <c:tx>
            <c:strRef>
              <c:f>'Slakteri per MÅNED'!$B$125</c:f>
              <c:strCache>
                <c:ptCount val="1"/>
                <c:pt idx="0">
                  <c:v>2024</c:v>
                </c:pt>
              </c:strCache>
            </c:strRef>
          </c:tx>
          <c:spPr>
            <a:ln w="1143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11"/>
            <c:spPr>
              <a:solidFill>
                <a:schemeClr val="bg2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'Slakteri per MÅNED'!$O$125:$O$137</c:f>
              <c:numCache>
                <c:formatCode>General</c:formatCode>
                <c:ptCount val="13"/>
                <c:pt idx="0" formatCode="0.00">
                  <c:v>0</c:v>
                </c:pt>
                <c:pt idx="2" formatCode="0.00">
                  <c:v>60.845588235294123</c:v>
                </c:pt>
                <c:pt idx="3" formatCode="0.00">
                  <c:v>59.604743083003953</c:v>
                </c:pt>
                <c:pt idx="4" formatCode="0.00">
                  <c:v>60.897872340425515</c:v>
                </c:pt>
                <c:pt idx="5" formatCode="0.00">
                  <c:v>61.556097560975601</c:v>
                </c:pt>
                <c:pt idx="6" formatCode="0.00">
                  <c:v>61.232673267326739</c:v>
                </c:pt>
                <c:pt idx="7" formatCode="0.00">
                  <c:v>60.618421052631597</c:v>
                </c:pt>
                <c:pt idx="8" formatCode="0.00">
                  <c:v>62.051724137931011</c:v>
                </c:pt>
                <c:pt idx="9" formatCode="0.00">
                  <c:v>58.814814814814824</c:v>
                </c:pt>
                <c:pt idx="10" formatCode="0.00">
                  <c:v>60.944000000000017</c:v>
                </c:pt>
                <c:pt idx="11" formatCode="0.00">
                  <c:v>61.259259259259267</c:v>
                </c:pt>
                <c:pt idx="12" formatCode="0.00">
                  <c:v>61.1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C9C9-4933-A28A-633E82074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804576"/>
        <c:axId val="643751824"/>
      </c:line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  <c:min val="5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Middel kjøtt%</a:t>
                </a:r>
              </a:p>
            </c:rich>
          </c:tx>
          <c:layout>
            <c:manualLayout>
              <c:xMode val="edge"/>
              <c:yMode val="edge"/>
              <c:x val="2.9117746240564818E-2"/>
              <c:y val="0.40792578263357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rgbClr val="FFFF99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187042480834643"/>
          <c:y val="0.21560526387488757"/>
          <c:w val="0.11700980745900624"/>
          <c:h val="0.14189248835245075"/>
        </c:manualLayout>
      </c:layout>
      <c:overlay val="0"/>
      <c:spPr>
        <a:solidFill>
          <a:schemeClr val="bg2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700" b="1"/>
              <a:t>Midt-Norge, middel kjøtt%</a:t>
            </a:r>
            <a:r>
              <a:rPr lang="nb-NO" sz="2700" b="1" baseline="0"/>
              <a:t> for</a:t>
            </a:r>
            <a:r>
              <a:rPr lang="nb-NO" sz="2700" b="1"/>
              <a:t> flådde purker</a:t>
            </a:r>
            <a:r>
              <a:rPr lang="nb-NO" sz="2700" b="1" baseline="0"/>
              <a:t> per måned</a:t>
            </a:r>
            <a:endParaRPr lang="nb-NO" sz="27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2972405770738107"/>
          <c:y val="0.15224913494809689"/>
          <c:w val="0.85759509613433893"/>
          <c:h val="0.7296464412536669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MÅNED'!#REF!</c:f>
              <c:strCache>
                <c:ptCount val="1"/>
                <c:pt idx="0">
                  <c:v>#REF!</c:v>
                </c:pt>
              </c:strCache>
            </c:strRef>
          </c:tx>
          <c:spPr>
            <a:ln w="76200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'Slakteri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F96-41AE-8A68-FFA75C4838BF}"/>
            </c:ext>
          </c:extLst>
        </c:ser>
        <c:ser>
          <c:idx val="0"/>
          <c:order val="1"/>
          <c:tx>
            <c:strRef>
              <c:f>'Slakteri per MÅNED'!$B$151</c:f>
              <c:strCache>
                <c:ptCount val="1"/>
                <c:pt idx="0">
                  <c:v>2024</c:v>
                </c:pt>
              </c:strCache>
            </c:strRef>
          </c:tx>
          <c:spPr>
            <a:ln w="1143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11"/>
            <c:spPr>
              <a:solidFill>
                <a:schemeClr val="bg2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'Slakteri per MÅNED'!$O$151:$O$163</c:f>
              <c:numCache>
                <c:formatCode>General</c:formatCode>
                <c:ptCount val="13"/>
                <c:pt idx="0" formatCode="0.00">
                  <c:v>59.347826086956523</c:v>
                </c:pt>
                <c:pt idx="2" formatCode="0.00">
                  <c:v>60.901315789473678</c:v>
                </c:pt>
                <c:pt idx="3" formatCode="0.00">
                  <c:v>60.406976744186011</c:v>
                </c:pt>
                <c:pt idx="4" formatCode="0.00">
                  <c:v>60.179577464788736</c:v>
                </c:pt>
                <c:pt idx="5" formatCode="0.00">
                  <c:v>60.736070381231677</c:v>
                </c:pt>
                <c:pt idx="6" formatCode="0.00">
                  <c:v>60.813492063492049</c:v>
                </c:pt>
                <c:pt idx="7" formatCode="0.00">
                  <c:v>61.180602006688979</c:v>
                </c:pt>
                <c:pt idx="8" formatCode="0.00">
                  <c:v>60.011450381679381</c:v>
                </c:pt>
                <c:pt idx="9" formatCode="0.00">
                  <c:v>60.616666666666646</c:v>
                </c:pt>
                <c:pt idx="10" formatCode="0.00">
                  <c:v>60.929411764705883</c:v>
                </c:pt>
                <c:pt idx="11" formatCode="0.00">
                  <c:v>61.104868913857686</c:v>
                </c:pt>
                <c:pt idx="12" formatCode="0.00">
                  <c:v>61.01162790697672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1F96-41AE-8A68-FFA75C483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804576"/>
        <c:axId val="643751824"/>
      </c:line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  <c:min val="5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Middel kjøtt%</a:t>
                </a:r>
              </a:p>
            </c:rich>
          </c:tx>
          <c:layout>
            <c:manualLayout>
              <c:xMode val="edge"/>
              <c:yMode val="edge"/>
              <c:x val="2.9117746240564818E-2"/>
              <c:y val="0.40792578263357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rgbClr val="FFFF99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264799123868819"/>
          <c:y val="0.28019580597408023"/>
          <c:w val="0.11700980745900624"/>
          <c:h val="0.14189248835245075"/>
        </c:manualLayout>
      </c:layout>
      <c:overlay val="0"/>
      <c:spPr>
        <a:solidFill>
          <a:schemeClr val="bg2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700" b="1"/>
              <a:t>Fatland</a:t>
            </a:r>
            <a:r>
              <a:rPr lang="nb-NO" sz="2700" b="1" baseline="0"/>
              <a:t> Oslo</a:t>
            </a:r>
            <a:r>
              <a:rPr lang="nb-NO" sz="2700" b="1"/>
              <a:t>, middel kjøtt%</a:t>
            </a:r>
            <a:r>
              <a:rPr lang="nb-NO" sz="2700" b="1" baseline="0"/>
              <a:t> for</a:t>
            </a:r>
            <a:r>
              <a:rPr lang="nb-NO" sz="2700" b="1"/>
              <a:t> flådde purker</a:t>
            </a:r>
            <a:r>
              <a:rPr lang="nb-NO" sz="2700" b="1" baseline="0"/>
              <a:t> per måned</a:t>
            </a:r>
            <a:endParaRPr lang="nb-NO" sz="27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2972405770738107"/>
          <c:y val="0.15224913494809689"/>
          <c:w val="0.85759509613433893"/>
          <c:h val="0.7296464412536669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MÅNED'!#REF!</c:f>
              <c:strCache>
                <c:ptCount val="1"/>
                <c:pt idx="0">
                  <c:v>#REF!</c:v>
                </c:pt>
              </c:strCache>
            </c:strRef>
          </c:tx>
          <c:spPr>
            <a:ln w="76200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'Slakteri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3B3-41DC-BEEF-D6F0DDAEEBB3}"/>
            </c:ext>
          </c:extLst>
        </c:ser>
        <c:ser>
          <c:idx val="0"/>
          <c:order val="1"/>
          <c:tx>
            <c:strRef>
              <c:f>'Slakteri per MÅNED'!$B$177</c:f>
              <c:strCache>
                <c:ptCount val="1"/>
                <c:pt idx="0">
                  <c:v>2024</c:v>
                </c:pt>
              </c:strCache>
            </c:strRef>
          </c:tx>
          <c:spPr>
            <a:ln w="1143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11"/>
            <c:spPr>
              <a:solidFill>
                <a:schemeClr val="bg2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'Slakteri per MÅNED'!$O$177:$O$189</c:f>
              <c:numCache>
                <c:formatCode>General</c:formatCode>
                <c:ptCount val="13"/>
                <c:pt idx="0" formatCode="0.00">
                  <c:v>0</c:v>
                </c:pt>
                <c:pt idx="2" formatCode="0.00">
                  <c:v>58.670912951167722</c:v>
                </c:pt>
                <c:pt idx="3" formatCode="0.00">
                  <c:v>58.601719197707752</c:v>
                </c:pt>
                <c:pt idx="4" formatCode="0.00">
                  <c:v>58.488584474885847</c:v>
                </c:pt>
                <c:pt idx="5" formatCode="0.00">
                  <c:v>58.601796407185638</c:v>
                </c:pt>
                <c:pt idx="6" formatCode="0.00">
                  <c:v>58.390109890109869</c:v>
                </c:pt>
                <c:pt idx="7" formatCode="0.00">
                  <c:v>58.581081081081074</c:v>
                </c:pt>
                <c:pt idx="8" formatCode="0.00">
                  <c:v>59.173285198555952</c:v>
                </c:pt>
                <c:pt idx="9" formatCode="0.00">
                  <c:v>59.493449781659393</c:v>
                </c:pt>
                <c:pt idx="10" formatCode="0.00">
                  <c:v>57.692528735632173</c:v>
                </c:pt>
                <c:pt idx="11" formatCode="0.00">
                  <c:v>58.282608695652179</c:v>
                </c:pt>
                <c:pt idx="12" formatCode="0.00">
                  <c:v>57.939163498098864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83B3-41DC-BEEF-D6F0DDAEE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804576"/>
        <c:axId val="643751824"/>
      </c:line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  <c:min val="5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Middel kjøtt%</a:t>
                </a:r>
              </a:p>
            </c:rich>
          </c:tx>
          <c:layout>
            <c:manualLayout>
              <c:xMode val="edge"/>
              <c:yMode val="edge"/>
              <c:x val="2.9117746240564818E-2"/>
              <c:y val="0.40792578263357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rgbClr val="FFFF99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128249466828061"/>
          <c:y val="0.66773905856923599"/>
          <c:w val="0.11700980745900624"/>
          <c:h val="0.14189248835245075"/>
        </c:manualLayout>
      </c:layout>
      <c:overlay val="0"/>
      <c:spPr>
        <a:solidFill>
          <a:schemeClr val="bg2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Flådd purke: ANTALL% slakt innen de ulike KLASSENE</a:t>
            </a:r>
          </a:p>
        </c:rich>
      </c:tx>
      <c:layout>
        <c:manualLayout>
          <c:xMode val="edge"/>
          <c:yMode val="edge"/>
          <c:x val="0.14416461478226825"/>
          <c:y val="5.34914815037433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04233535693537E-2"/>
          <c:y val="0.17325331872885968"/>
          <c:w val="0.88094989080563402"/>
          <c:h val="0.71870595407857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Klasse!$B$137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Klasse!$H$137:$H$143</c:f>
              <c:numCache>
                <c:formatCode>0.0</c:formatCode>
                <c:ptCount val="7"/>
                <c:pt idx="0">
                  <c:v>2.4427978177672831E-2</c:v>
                </c:pt>
                <c:pt idx="1">
                  <c:v>0.19542382542138265</c:v>
                </c:pt>
                <c:pt idx="2">
                  <c:v>0.8264799283445976</c:v>
                </c:pt>
                <c:pt idx="3">
                  <c:v>3.8392639035909126</c:v>
                </c:pt>
                <c:pt idx="4">
                  <c:v>20.206009282631712</c:v>
                </c:pt>
                <c:pt idx="5">
                  <c:v>52.231088673560784</c:v>
                </c:pt>
                <c:pt idx="6">
                  <c:v>20.1693673153652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E-48F6-B24E-A1D8EA6C1541}"/>
            </c:ext>
          </c:extLst>
        </c:ser>
        <c:ser>
          <c:idx val="4"/>
          <c:order val="1"/>
          <c:tx>
            <c:strRef>
              <c:f>Klasse!$B$102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Klasse!$H$102:$H$108</c:f>
              <c:numCache>
                <c:formatCode>0.0</c:formatCode>
                <c:ptCount val="7"/>
                <c:pt idx="0">
                  <c:v>0.12167191525908962</c:v>
                </c:pt>
                <c:pt idx="1">
                  <c:v>0.13240767248783281</c:v>
                </c:pt>
                <c:pt idx="2">
                  <c:v>0.30775837389063843</c:v>
                </c:pt>
                <c:pt idx="3">
                  <c:v>1.9539078156312624</c:v>
                </c:pt>
                <c:pt idx="4">
                  <c:v>8.3416833667334664</c:v>
                </c:pt>
                <c:pt idx="5">
                  <c:v>34.118236472945895</c:v>
                </c:pt>
                <c:pt idx="6">
                  <c:v>54.079587746922407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E-48F6-B24E-A1D8EA6C1541}"/>
            </c:ext>
          </c:extLst>
        </c:ser>
        <c:ser>
          <c:idx val="10"/>
          <c:order val="2"/>
          <c:tx>
            <c:strRef>
              <c:f>Klasse!$B$67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Klasse!$H$67:$H$73</c:f>
              <c:numCache>
                <c:formatCode>0.0</c:formatCode>
                <c:ptCount val="7"/>
                <c:pt idx="0">
                  <c:v>0.17826558076129889</c:v>
                </c:pt>
                <c:pt idx="1">
                  <c:v>0.13632073822922861</c:v>
                </c:pt>
                <c:pt idx="2">
                  <c:v>0.46139326785277363</c:v>
                </c:pt>
                <c:pt idx="3">
                  <c:v>2.7508825893949456</c:v>
                </c:pt>
                <c:pt idx="4">
                  <c:v>10.702925652766613</c:v>
                </c:pt>
                <c:pt idx="5">
                  <c:v>37.970568702156655</c:v>
                </c:pt>
                <c:pt idx="6">
                  <c:v>47.799643468838489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6E-48F6-B24E-A1D8EA6C1541}"/>
            </c:ext>
          </c:extLst>
        </c:ser>
        <c:ser>
          <c:idx val="13"/>
          <c:order val="3"/>
          <c:tx>
            <c:strRef>
              <c:f>Klasse!$B$23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Klasse!$H$22:$H$32</c:f>
              <c:numCache>
                <c:formatCode>0.0</c:formatCode>
                <c:ptCount val="11"/>
                <c:pt idx="0">
                  <c:v>5.5361789293029958E-3</c:v>
                </c:pt>
                <c:pt idx="1">
                  <c:v>2.7680894646514981E-2</c:v>
                </c:pt>
                <c:pt idx="2">
                  <c:v>0.2048386203842108</c:v>
                </c:pt>
                <c:pt idx="3">
                  <c:v>1.9653435199025633</c:v>
                </c:pt>
                <c:pt idx="4">
                  <c:v>7.9997785528428258</c:v>
                </c:pt>
                <c:pt idx="5">
                  <c:v>28.50578530698111</c:v>
                </c:pt>
                <c:pt idx="6">
                  <c:v>60.953330011625987</c:v>
                </c:pt>
                <c:pt idx="8">
                  <c:v>5.5361789293029958E-3</c:v>
                </c:pt>
                <c:pt idx="9">
                  <c:v>0</c:v>
                </c:pt>
                <c:pt idx="10">
                  <c:v>0.33217073575817974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6E-48F6-B24E-A1D8EA6C1541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Klasse!$H$10:$H$16</c:f>
              <c:numCache>
                <c:formatCode>0.0</c:formatCode>
                <c:ptCount val="7"/>
                <c:pt idx="0">
                  <c:v>0</c:v>
                </c:pt>
                <c:pt idx="1">
                  <c:v>0.11865747542095152</c:v>
                </c:pt>
                <c:pt idx="2">
                  <c:v>0.19776245903491912</c:v>
                </c:pt>
                <c:pt idx="3">
                  <c:v>2.0736806418804381</c:v>
                </c:pt>
                <c:pt idx="4">
                  <c:v>7.3285116962368626</c:v>
                </c:pt>
                <c:pt idx="5">
                  <c:v>29.466606396202952</c:v>
                </c:pt>
                <c:pt idx="6">
                  <c:v>60.520962820657715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6E-48F6-B24E-A1D8EA6C1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200920"/>
        <c:axId val="542201312"/>
      </c:barChart>
      <c:catAx>
        <c:axId val="54220092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2201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2201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220092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703997721881489"/>
          <c:y val="0.3283308288753982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Flådd purke, antall slakt per produsent innen de ulike KLASSENE</a:t>
            </a:r>
          </a:p>
        </c:rich>
      </c:tx>
      <c:layout>
        <c:manualLayout>
          <c:xMode val="edge"/>
          <c:yMode val="edge"/>
          <c:x val="8.75874211375752E-2"/>
          <c:y val="5.40781834088920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8883504946498"/>
          <c:y val="0.1760687114279634"/>
          <c:w val="0.86556531395114067"/>
          <c:h val="0.715890570688799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Klasse!$B$144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20">
                  <c:v>Krepert fjøs</c:v>
                </c:pt>
                <c:pt idx="21">
                  <c:v>Krepert transport</c:v>
                </c:pt>
                <c:pt idx="22">
                  <c:v>Kasserte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Klasse!$R$144:$R$150</c:f>
              <c:numCache>
                <c:formatCode>0</c:formatCode>
                <c:ptCount val="7"/>
                <c:pt idx="0">
                  <c:v>1</c:v>
                </c:pt>
                <c:pt idx="1">
                  <c:v>1.3513513513513513</c:v>
                </c:pt>
                <c:pt idx="2">
                  <c:v>1.8301886792452831</c:v>
                </c:pt>
                <c:pt idx="3">
                  <c:v>3.0695876288659796</c:v>
                </c:pt>
                <c:pt idx="4">
                  <c:v>6.3991477272727275</c:v>
                </c:pt>
                <c:pt idx="5">
                  <c:v>10.514975845410628</c:v>
                </c:pt>
                <c:pt idx="6">
                  <c:v>7.4337748344370862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12-409F-9CD2-7E22ECE1885E}"/>
            </c:ext>
          </c:extLst>
        </c:ser>
        <c:ser>
          <c:idx val="4"/>
          <c:order val="1"/>
          <c:tx>
            <c:strRef>
              <c:f>Klasse!$B$109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20">
                  <c:v>Krepert fjøs</c:v>
                </c:pt>
                <c:pt idx="21">
                  <c:v>Krepert transport</c:v>
                </c:pt>
                <c:pt idx="22">
                  <c:v>Kasserte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Klasse!$R$109:$R$115</c:f>
              <c:numCache>
                <c:formatCode>0</c:formatCode>
                <c:ptCount val="7"/>
                <c:pt idx="0">
                  <c:v>1.4583333333333333</c:v>
                </c:pt>
                <c:pt idx="1">
                  <c:v>1.25</c:v>
                </c:pt>
                <c:pt idx="2">
                  <c:v>1.631578947368421</c:v>
                </c:pt>
                <c:pt idx="3">
                  <c:v>2.4690265486725664</c:v>
                </c:pt>
                <c:pt idx="4">
                  <c:v>5.443661971830986</c:v>
                </c:pt>
                <c:pt idx="5">
                  <c:v>14.627092846270928</c:v>
                </c:pt>
                <c:pt idx="6">
                  <c:v>25.478632478632477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12-409F-9CD2-7E22ECE1885E}"/>
            </c:ext>
          </c:extLst>
        </c:ser>
        <c:ser>
          <c:idx val="10"/>
          <c:order val="2"/>
          <c:tx>
            <c:strRef>
              <c:f>Klasse!$B$74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20">
                  <c:v>Krepert fjøs</c:v>
                </c:pt>
                <c:pt idx="21">
                  <c:v>Krepert transport</c:v>
                </c:pt>
                <c:pt idx="22">
                  <c:v>Kasserte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Klasse!$R$74:$R$80</c:f>
              <c:numCache>
                <c:formatCode>0</c:formatCode>
                <c:ptCount val="7"/>
                <c:pt idx="0">
                  <c:v>2.5952380952380953</c:v>
                </c:pt>
                <c:pt idx="1">
                  <c:v>1.9545454545454546</c:v>
                </c:pt>
                <c:pt idx="2">
                  <c:v>2.1230769230769231</c:v>
                </c:pt>
                <c:pt idx="3">
                  <c:v>3.8901734104046244</c:v>
                </c:pt>
                <c:pt idx="4">
                  <c:v>7.9755351681957185</c:v>
                </c:pt>
                <c:pt idx="5">
                  <c:v>24.80952380952381</c:v>
                </c:pt>
                <c:pt idx="6">
                  <c:v>31.16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12-409F-9CD2-7E22ECE1885E}"/>
            </c:ext>
          </c:extLst>
        </c:ser>
        <c:ser>
          <c:idx val="13"/>
          <c:order val="3"/>
          <c:tx>
            <c:strRef>
              <c:f>Klasse!$B$22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20">
                  <c:v>Krepert fjøs</c:v>
                </c:pt>
                <c:pt idx="21">
                  <c:v>Krepert transport</c:v>
                </c:pt>
                <c:pt idx="22">
                  <c:v>Kasserte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Klasse!$R$22:$R$32</c:f>
              <c:numCache>
                <c:formatCode>0</c:formatCode>
                <c:ptCount val="11"/>
                <c:pt idx="0">
                  <c:v>1</c:v>
                </c:pt>
                <c:pt idx="1">
                  <c:v>1.25</c:v>
                </c:pt>
                <c:pt idx="2">
                  <c:v>1.3214285714285714</c:v>
                </c:pt>
                <c:pt idx="3">
                  <c:v>3.0603448275862069</c:v>
                </c:pt>
                <c:pt idx="4">
                  <c:v>6.7523364485981308</c:v>
                </c:pt>
                <c:pt idx="5">
                  <c:v>19.577946768060837</c:v>
                </c:pt>
                <c:pt idx="6">
                  <c:v>39.891304347826086</c:v>
                </c:pt>
                <c:pt idx="8">
                  <c:v>1</c:v>
                </c:pt>
                <c:pt idx="9">
                  <c:v>0</c:v>
                </c:pt>
                <c:pt idx="10">
                  <c:v>1.2765957446808511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12-409F-9CD2-7E22ECE1885E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20">
                  <c:v>Krepert fjøs</c:v>
                </c:pt>
                <c:pt idx="21">
                  <c:v>Krepert transport</c:v>
                </c:pt>
                <c:pt idx="22">
                  <c:v>Kasserte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Klasse!$R$10:$R$16</c:f>
              <c:numCache>
                <c:formatCode>0</c:formatCode>
                <c:ptCount val="7"/>
                <c:pt idx="0">
                  <c:v>0</c:v>
                </c:pt>
                <c:pt idx="1">
                  <c:v>3</c:v>
                </c:pt>
                <c:pt idx="2">
                  <c:v>2.0588235294117645</c:v>
                </c:pt>
                <c:pt idx="3">
                  <c:v>3.2767857142857144</c:v>
                </c:pt>
                <c:pt idx="4">
                  <c:v>6.2657004830917877</c:v>
                </c:pt>
                <c:pt idx="5">
                  <c:v>21.028225806451612</c:v>
                </c:pt>
                <c:pt idx="6">
                  <c:v>41.038314176245208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12-409F-9CD2-7E22ECE18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3616"/>
        <c:axId val="724642832"/>
      </c:barChart>
      <c:catAx>
        <c:axId val="7246436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At val="-50"/>
        <c:auto val="1"/>
        <c:lblAlgn val="ctr"/>
        <c:lblOffset val="100"/>
        <c:tickLblSkip val="1"/>
        <c:tickMarkSkip val="1"/>
        <c:noMultiLvlLbl val="0"/>
      </c:catAx>
      <c:valAx>
        <c:axId val="724642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 per klasse</a:t>
                </a:r>
              </a:p>
            </c:rich>
          </c:tx>
          <c:layout>
            <c:manualLayout>
              <c:xMode val="edge"/>
              <c:yMode val="edge"/>
              <c:x val="1.161467797294569E-2"/>
              <c:y val="0.3001458643683053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341459721380976"/>
          <c:y val="0.27016342129531107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Flådd purke, antall produsenter innen de ulike KLASSENE</a:t>
            </a:r>
          </a:p>
        </c:rich>
      </c:tx>
      <c:layout>
        <c:manualLayout>
          <c:xMode val="edge"/>
          <c:yMode val="edge"/>
          <c:x val="8.75874211375752E-2"/>
          <c:y val="5.40781834088920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8883504946498"/>
          <c:y val="0.1760687114279634"/>
          <c:w val="0.86556531395114067"/>
          <c:h val="0.715890570688799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Klasse!$B$144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20">
                  <c:v>Krepert fjøs</c:v>
                </c:pt>
                <c:pt idx="21">
                  <c:v>Krepert transport</c:v>
                </c:pt>
                <c:pt idx="22">
                  <c:v>Kasserte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Klasse!$E$144:$E$150</c:f>
              <c:numCache>
                <c:formatCode>General</c:formatCode>
                <c:ptCount val="7"/>
                <c:pt idx="0">
                  <c:v>1</c:v>
                </c:pt>
                <c:pt idx="1">
                  <c:v>37</c:v>
                </c:pt>
                <c:pt idx="2">
                  <c:v>159</c:v>
                </c:pt>
                <c:pt idx="3">
                  <c:v>388</c:v>
                </c:pt>
                <c:pt idx="4">
                  <c:v>704</c:v>
                </c:pt>
                <c:pt idx="5">
                  <c:v>1035</c:v>
                </c:pt>
                <c:pt idx="6">
                  <c:v>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0-4A29-A3F2-90136BA65979}"/>
            </c:ext>
          </c:extLst>
        </c:ser>
        <c:ser>
          <c:idx val="4"/>
          <c:order val="1"/>
          <c:tx>
            <c:strRef>
              <c:f>Klasse!$B$109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20">
                  <c:v>Krepert fjøs</c:v>
                </c:pt>
                <c:pt idx="21">
                  <c:v>Krepert transport</c:v>
                </c:pt>
                <c:pt idx="22">
                  <c:v>Kasserte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Klasse!$E$109:$E$115</c:f>
              <c:numCache>
                <c:formatCode>General</c:formatCode>
                <c:ptCount val="7"/>
                <c:pt idx="0">
                  <c:v>48</c:v>
                </c:pt>
                <c:pt idx="1">
                  <c:v>16</c:v>
                </c:pt>
                <c:pt idx="2">
                  <c:v>57</c:v>
                </c:pt>
                <c:pt idx="3">
                  <c:v>226</c:v>
                </c:pt>
                <c:pt idx="4">
                  <c:v>426</c:v>
                </c:pt>
                <c:pt idx="5">
                  <c:v>657</c:v>
                </c:pt>
                <c:pt idx="6">
                  <c:v>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90-4A29-A3F2-90136BA65979}"/>
            </c:ext>
          </c:extLst>
        </c:ser>
        <c:ser>
          <c:idx val="10"/>
          <c:order val="2"/>
          <c:tx>
            <c:strRef>
              <c:f>Klasse!$B$74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20">
                  <c:v>Krepert fjøs</c:v>
                </c:pt>
                <c:pt idx="21">
                  <c:v>Krepert transport</c:v>
                </c:pt>
                <c:pt idx="22">
                  <c:v>Kasserte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Klasse!$E$74:$E$80</c:f>
              <c:numCache>
                <c:formatCode>General</c:formatCode>
                <c:ptCount val="7"/>
                <c:pt idx="0">
                  <c:v>42</c:v>
                </c:pt>
                <c:pt idx="1">
                  <c:v>22</c:v>
                </c:pt>
                <c:pt idx="2">
                  <c:v>65</c:v>
                </c:pt>
                <c:pt idx="3">
                  <c:v>173</c:v>
                </c:pt>
                <c:pt idx="4">
                  <c:v>327</c:v>
                </c:pt>
                <c:pt idx="5">
                  <c:v>420</c:v>
                </c:pt>
                <c:pt idx="6">
                  <c:v>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90-4A29-A3F2-90136BA65979}"/>
            </c:ext>
          </c:extLst>
        </c:ser>
        <c:ser>
          <c:idx val="13"/>
          <c:order val="3"/>
          <c:tx>
            <c:strRef>
              <c:f>Klasse!$B$22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20">
                  <c:v>Krepert fjøs</c:v>
                </c:pt>
                <c:pt idx="21">
                  <c:v>Krepert transport</c:v>
                </c:pt>
                <c:pt idx="22">
                  <c:v>Kasserte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Klasse!$E$22:$E$32</c:f>
              <c:numCache>
                <c:formatCode>General</c:formatCode>
                <c:ptCount val="11"/>
                <c:pt idx="0">
                  <c:v>1</c:v>
                </c:pt>
                <c:pt idx="1">
                  <c:v>4</c:v>
                </c:pt>
                <c:pt idx="2">
                  <c:v>28</c:v>
                </c:pt>
                <c:pt idx="3">
                  <c:v>116</c:v>
                </c:pt>
                <c:pt idx="4">
                  <c:v>214</c:v>
                </c:pt>
                <c:pt idx="5">
                  <c:v>263</c:v>
                </c:pt>
                <c:pt idx="6">
                  <c:v>276</c:v>
                </c:pt>
                <c:pt idx="8">
                  <c:v>1</c:v>
                </c:pt>
                <c:pt idx="9">
                  <c:v>0</c:v>
                </c:pt>
                <c:pt idx="10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90-4A29-A3F2-90136BA65979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20">
                  <c:v>Krepert fjøs</c:v>
                </c:pt>
                <c:pt idx="21">
                  <c:v>Krepert transport</c:v>
                </c:pt>
                <c:pt idx="22">
                  <c:v>Kasserte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Klasse!$E$10:$E$16</c:f>
              <c:numCache>
                <c:formatCode>General</c:formatCode>
                <c:ptCount val="7"/>
                <c:pt idx="0">
                  <c:v>0</c:v>
                </c:pt>
                <c:pt idx="1">
                  <c:v>7</c:v>
                </c:pt>
                <c:pt idx="2">
                  <c:v>17</c:v>
                </c:pt>
                <c:pt idx="3">
                  <c:v>112</c:v>
                </c:pt>
                <c:pt idx="4">
                  <c:v>207</c:v>
                </c:pt>
                <c:pt idx="5">
                  <c:v>248</c:v>
                </c:pt>
                <c:pt idx="6">
                  <c:v>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90-4A29-A3F2-90136BA65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202096"/>
        <c:axId val="724644008"/>
      </c:barChart>
      <c:catAx>
        <c:axId val="542202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4008"/>
        <c:crossesAt val="-50"/>
        <c:auto val="1"/>
        <c:lblAlgn val="ctr"/>
        <c:lblOffset val="100"/>
        <c:tickLblSkip val="1"/>
        <c:tickMarkSkip val="1"/>
        <c:noMultiLvlLbl val="0"/>
      </c:catAx>
      <c:valAx>
        <c:axId val="724644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2537386315082708E-2"/>
              <c:y val="0.3445922220691458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220209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341459721380976"/>
          <c:y val="0.26792018595252981"/>
          <c:w val="7.0427899058186555E-2"/>
          <c:h val="0.248316924718192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Middel kjøtt%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04233535693537E-2"/>
          <c:y val="0.17325331872885968"/>
          <c:w val="0.88094989080563402"/>
          <c:h val="0.71870595407857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Klasse!$B$137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Klasse!$K$137:$K$143</c:f>
              <c:numCache>
                <c:formatCode>0.00</c:formatCode>
                <c:ptCount val="7"/>
                <c:pt idx="0">
                  <c:v>0</c:v>
                </c:pt>
                <c:pt idx="1">
                  <c:v>37.041666666666657</c:v>
                </c:pt>
                <c:pt idx="2">
                  <c:v>42.584158415841578</c:v>
                </c:pt>
                <c:pt idx="3">
                  <c:v>47.691817215727937</c:v>
                </c:pt>
                <c:pt idx="4">
                  <c:v>52.608818770226527</c:v>
                </c:pt>
                <c:pt idx="5">
                  <c:v>56.926714688380819</c:v>
                </c:pt>
                <c:pt idx="6">
                  <c:v>61.00202429149796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2E-47AC-9E3F-BB7565EF2EE5}"/>
            </c:ext>
          </c:extLst>
        </c:ser>
        <c:ser>
          <c:idx val="4"/>
          <c:order val="1"/>
          <c:tx>
            <c:strRef>
              <c:f>Klasse!$B$109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Klasse!$K$109:$K$115</c:f>
              <c:numCache>
                <c:formatCode>0.00</c:formatCode>
                <c:ptCount val="7"/>
                <c:pt idx="0">
                  <c:v>0</c:v>
                </c:pt>
                <c:pt idx="1">
                  <c:v>36.5</c:v>
                </c:pt>
                <c:pt idx="2">
                  <c:v>43.064516129032249</c:v>
                </c:pt>
                <c:pt idx="3">
                  <c:v>47.607526881720432</c:v>
                </c:pt>
                <c:pt idx="4">
                  <c:v>52.49762624082868</c:v>
                </c:pt>
                <c:pt idx="5">
                  <c:v>57.1920633267368</c:v>
                </c:pt>
                <c:pt idx="6">
                  <c:v>61.641476510067093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2E-47AC-9E3F-BB7565EF2EE5}"/>
            </c:ext>
          </c:extLst>
        </c:ser>
        <c:ser>
          <c:idx val="10"/>
          <c:order val="2"/>
          <c:tx>
            <c:strRef>
              <c:f>Klasse!$B$73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Klasse!$K$67:$K$73</c:f>
              <c:numCache>
                <c:formatCode>0.00</c:formatCode>
                <c:ptCount val="7"/>
                <c:pt idx="0">
                  <c:v>0</c:v>
                </c:pt>
                <c:pt idx="1">
                  <c:v>38.13513513513513</c:v>
                </c:pt>
                <c:pt idx="2">
                  <c:v>42.666666666666657</c:v>
                </c:pt>
                <c:pt idx="3">
                  <c:v>47.701397712833561</c:v>
                </c:pt>
                <c:pt idx="4">
                  <c:v>52.623979091800066</c:v>
                </c:pt>
                <c:pt idx="5">
                  <c:v>57.570573612006257</c:v>
                </c:pt>
                <c:pt idx="6">
                  <c:v>61.582577530719718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2E-47AC-9E3F-BB7565EF2EE5}"/>
            </c:ext>
          </c:extLst>
        </c:ser>
        <c:ser>
          <c:idx val="13"/>
          <c:order val="3"/>
          <c:tx>
            <c:strRef>
              <c:f>Klasse!$B$22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Klasse!$K$22:$K$32</c:f>
              <c:numCache>
                <c:formatCode>0.00</c:formatCode>
                <c:ptCount val="11"/>
                <c:pt idx="0">
                  <c:v>0</c:v>
                </c:pt>
                <c:pt idx="1">
                  <c:v>39</c:v>
                </c:pt>
                <c:pt idx="2">
                  <c:v>42.357142857142847</c:v>
                </c:pt>
                <c:pt idx="3">
                  <c:v>47.638483965014579</c:v>
                </c:pt>
                <c:pt idx="4">
                  <c:v>52.756588072122049</c:v>
                </c:pt>
                <c:pt idx="5">
                  <c:v>57.418414918414918</c:v>
                </c:pt>
                <c:pt idx="6">
                  <c:v>62.599418657462081</c:v>
                </c:pt>
                <c:pt idx="8">
                  <c:v>60</c:v>
                </c:pt>
                <c:pt idx="9">
                  <c:v>0</c:v>
                </c:pt>
                <c:pt idx="10">
                  <c:v>61.652173913043477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2E-47AC-9E3F-BB7565EF2EE5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Klasse!$K$10:$K$16</c:f>
              <c:numCache>
                <c:formatCode>0.00</c:formatCode>
                <c:ptCount val="7"/>
                <c:pt idx="0">
                  <c:v>0</c:v>
                </c:pt>
                <c:pt idx="1">
                  <c:v>39</c:v>
                </c:pt>
                <c:pt idx="2">
                  <c:v>42.28125</c:v>
                </c:pt>
                <c:pt idx="3">
                  <c:v>47.727520435967293</c:v>
                </c:pt>
                <c:pt idx="4">
                  <c:v>52.736314572089441</c:v>
                </c:pt>
                <c:pt idx="5">
                  <c:v>57.43144774688399</c:v>
                </c:pt>
                <c:pt idx="6">
                  <c:v>62.602016995050896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2E-47AC-9E3F-BB7565EF2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204056"/>
        <c:axId val="542198568"/>
      </c:barChart>
      <c:catAx>
        <c:axId val="542204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2198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2198568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220405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140319725884407"/>
          <c:y val="0.20311117516300484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Middel slaktevekt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04233535693537E-2"/>
          <c:y val="0.17325331872885968"/>
          <c:w val="0.88094989080563402"/>
          <c:h val="0.71870595407857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Klasse!$B$137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Klasse!$M$137:$M$143</c:f>
              <c:numCache>
                <c:formatCode>0.0</c:formatCode>
                <c:ptCount val="7"/>
                <c:pt idx="0">
                  <c:v>0</c:v>
                </c:pt>
                <c:pt idx="1">
                  <c:v>204.82083333333335</c:v>
                </c:pt>
                <c:pt idx="2">
                  <c:v>185.68226600985224</c:v>
                </c:pt>
                <c:pt idx="3">
                  <c:v>176.95609756097539</c:v>
                </c:pt>
                <c:pt idx="4">
                  <c:v>153.68746725770757</c:v>
                </c:pt>
                <c:pt idx="5">
                  <c:v>132.36522721958056</c:v>
                </c:pt>
                <c:pt idx="6">
                  <c:v>117.51207105369416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31-4FFC-A5DB-EC9060FBFF9F}"/>
            </c:ext>
          </c:extLst>
        </c:ser>
        <c:ser>
          <c:idx val="4"/>
          <c:order val="1"/>
          <c:tx>
            <c:strRef>
              <c:f>Klasse!$B$102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Klasse!$M$102:$M$108</c:f>
              <c:numCache>
                <c:formatCode>0.0</c:formatCode>
                <c:ptCount val="7"/>
                <c:pt idx="0">
                  <c:v>0</c:v>
                </c:pt>
                <c:pt idx="1">
                  <c:v>177.10270270270269</c:v>
                </c:pt>
                <c:pt idx="2">
                  <c:v>194.10348837209301</c:v>
                </c:pt>
                <c:pt idx="3">
                  <c:v>183.64963369963343</c:v>
                </c:pt>
                <c:pt idx="4">
                  <c:v>163.85371085371065</c:v>
                </c:pt>
                <c:pt idx="5">
                  <c:v>143.65964967484845</c:v>
                </c:pt>
                <c:pt idx="6">
                  <c:v>123.88098861831642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31-4FFC-A5DB-EC9060FBFF9F}"/>
            </c:ext>
          </c:extLst>
        </c:ser>
        <c:ser>
          <c:idx val="10"/>
          <c:order val="2"/>
          <c:tx>
            <c:strRef>
              <c:f>Klasse!$B$67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Klasse!$M$67:$M$73</c:f>
              <c:numCache>
                <c:formatCode>0.0</c:formatCode>
                <c:ptCount val="7"/>
                <c:pt idx="0">
                  <c:v>0</c:v>
                </c:pt>
                <c:pt idx="1">
                  <c:v>209.82564102564095</c:v>
                </c:pt>
                <c:pt idx="2">
                  <c:v>194.32575757575751</c:v>
                </c:pt>
                <c:pt idx="3">
                  <c:v>173.54358322744602</c:v>
                </c:pt>
                <c:pt idx="4">
                  <c:v>155.91450032658412</c:v>
                </c:pt>
                <c:pt idx="5">
                  <c:v>143.14966399705349</c:v>
                </c:pt>
                <c:pt idx="6">
                  <c:v>122.8692138939679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31-4FFC-A5DB-EC9060FBFF9F}"/>
            </c:ext>
          </c:extLst>
        </c:ser>
        <c:ser>
          <c:idx val="13"/>
          <c:order val="3"/>
          <c:tx>
            <c:strRef>
              <c:f>Klasse!$B$23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Klasse!$M$22:$M$32</c:f>
              <c:numCache>
                <c:formatCode>0.0</c:formatCode>
                <c:ptCount val="11"/>
                <c:pt idx="0">
                  <c:v>0</c:v>
                </c:pt>
                <c:pt idx="1">
                  <c:v>233.80000000000004</c:v>
                </c:pt>
                <c:pt idx="2">
                  <c:v>163.83243243243243</c:v>
                </c:pt>
                <c:pt idx="3">
                  <c:v>183.87211267605633</c:v>
                </c:pt>
                <c:pt idx="4">
                  <c:v>170.16698961937743</c:v>
                </c:pt>
                <c:pt idx="5">
                  <c:v>147.32952029520217</c:v>
                </c:pt>
                <c:pt idx="6">
                  <c:v>127.51149863760236</c:v>
                </c:pt>
                <c:pt idx="8">
                  <c:v>181.1</c:v>
                </c:pt>
                <c:pt idx="9">
                  <c:v>0</c:v>
                </c:pt>
                <c:pt idx="10">
                  <c:v>49.605000000000011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31-4FFC-A5DB-EC9060FBFF9F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Klasse!$M$10:$M$16</c:f>
              <c:numCache>
                <c:formatCode>0.0</c:formatCode>
                <c:ptCount val="7"/>
                <c:pt idx="0">
                  <c:v>0</c:v>
                </c:pt>
                <c:pt idx="1">
                  <c:v>236.13809523809527</c:v>
                </c:pt>
                <c:pt idx="2">
                  <c:v>214.87714285714273</c:v>
                </c:pt>
                <c:pt idx="3">
                  <c:v>197.08664850136233</c:v>
                </c:pt>
                <c:pt idx="4">
                  <c:v>171.89360061680804</c:v>
                </c:pt>
                <c:pt idx="5">
                  <c:v>148.22473633748805</c:v>
                </c:pt>
                <c:pt idx="6">
                  <c:v>127.12206143217236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31-4FFC-A5DB-EC9060FBF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032984"/>
        <c:axId val="171033376"/>
      </c:barChart>
      <c:catAx>
        <c:axId val="1710329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3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033376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298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729600267334593"/>
          <c:y val="0.32020891327977935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middel kjøtt%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607532522088974E-2"/>
          <c:y val="0.16268749584144915"/>
          <c:w val="0.87874770781100398"/>
          <c:h val="0.6962233039174327"/>
        </c:manualLayout>
      </c:layout>
      <c:lineChart>
        <c:grouping val="standard"/>
        <c:varyColors val="0"/>
        <c:ser>
          <c:idx val="1"/>
          <c:order val="0"/>
          <c:tx>
            <c:strRef>
              <c:f>Måned!$D$36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Måned!$M$36:$M$47</c:f>
              <c:numCache>
                <c:formatCode>0.00</c:formatCode>
                <c:ptCount val="12"/>
                <c:pt idx="0">
                  <c:v>59.957754307948846</c:v>
                </c:pt>
                <c:pt idx="1">
                  <c:v>59.681297709923633</c:v>
                </c:pt>
                <c:pt idx="2">
                  <c:v>59.75253874933189</c:v>
                </c:pt>
                <c:pt idx="3">
                  <c:v>59.696416022487696</c:v>
                </c:pt>
                <c:pt idx="4">
                  <c:v>59.649236192714447</c:v>
                </c:pt>
                <c:pt idx="5">
                  <c:v>59.461412151067286</c:v>
                </c:pt>
                <c:pt idx="6">
                  <c:v>60.275559105431299</c:v>
                </c:pt>
                <c:pt idx="7">
                  <c:v>59.337222870478399</c:v>
                </c:pt>
                <c:pt idx="8">
                  <c:v>59.711665443873791</c:v>
                </c:pt>
                <c:pt idx="9">
                  <c:v>59.743504330446385</c:v>
                </c:pt>
                <c:pt idx="10">
                  <c:v>59.621045836023249</c:v>
                </c:pt>
                <c:pt idx="11">
                  <c:v>59.718518518518515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19-400D-951F-6F00820935F7}"/>
            </c:ext>
          </c:extLst>
        </c:ser>
        <c:ser>
          <c:idx val="3"/>
          <c:order val="1"/>
          <c:tx>
            <c:strRef>
              <c:f>Måned!$D$23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Måned!$M$23:$M$34</c:f>
              <c:numCache>
                <c:formatCode>0.00</c:formatCode>
                <c:ptCount val="12"/>
                <c:pt idx="0">
                  <c:v>59.826113861386133</c:v>
                </c:pt>
                <c:pt idx="1">
                  <c:v>59.955784819454699</c:v>
                </c:pt>
                <c:pt idx="2">
                  <c:v>59.959060806742926</c:v>
                </c:pt>
                <c:pt idx="3">
                  <c:v>60.184566428003187</c:v>
                </c:pt>
                <c:pt idx="4">
                  <c:v>59.983881799865713</c:v>
                </c:pt>
                <c:pt idx="5">
                  <c:v>60.152374670184706</c:v>
                </c:pt>
                <c:pt idx="6">
                  <c:v>60.230826507818321</c:v>
                </c:pt>
                <c:pt idx="7">
                  <c:v>60.023696682464461</c:v>
                </c:pt>
                <c:pt idx="8">
                  <c:v>60.114912846998067</c:v>
                </c:pt>
                <c:pt idx="9">
                  <c:v>59.734355828220849</c:v>
                </c:pt>
                <c:pt idx="10">
                  <c:v>59.62554246745195</c:v>
                </c:pt>
                <c:pt idx="11">
                  <c:v>60.4375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19-400D-951F-6F00820935F7}"/>
            </c:ext>
          </c:extLst>
        </c:ser>
        <c:ser>
          <c:idx val="2"/>
          <c:order val="2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3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1.1018755309726819E-2"/>
                  <c:y val="-5.24041882775200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85-4C32-B4C9-24CC4D376E58}"/>
                </c:ext>
              </c:extLst>
            </c:dLbl>
            <c:dLbl>
              <c:idx val="1"/>
              <c:layout>
                <c:manualLayout>
                  <c:x val="-5.0085251407849096E-3"/>
                  <c:y val="-7.2055758881590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85-4C32-B4C9-24CC4D376E58}"/>
                </c:ext>
              </c:extLst>
            </c:dLbl>
            <c:dLbl>
              <c:idx val="2"/>
              <c:layout>
                <c:manualLayout>
                  <c:x val="-1.9032395534982656E-2"/>
                  <c:y val="-5.6771203967313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85-4C32-B4C9-24CC4D376E58}"/>
                </c:ext>
              </c:extLst>
            </c:dLbl>
            <c:dLbl>
              <c:idx val="3"/>
              <c:layout>
                <c:manualLayout>
                  <c:x val="-1.7028985478668691E-2"/>
                  <c:y val="-5.0220680432623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85-4C32-B4C9-24CC4D376E58}"/>
                </c:ext>
              </c:extLst>
            </c:dLbl>
            <c:dLbl>
              <c:idx val="4"/>
              <c:layout>
                <c:manualLayout>
                  <c:x val="-2.4040920675767564E-2"/>
                  <c:y val="-5.6771203967313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85-4C32-B4C9-24CC4D376E58}"/>
                </c:ext>
              </c:extLst>
            </c:dLbl>
            <c:dLbl>
              <c:idx val="5"/>
              <c:layout>
                <c:manualLayout>
                  <c:x val="-2.1035805591296693E-2"/>
                  <c:y val="4.5853664742830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85-4C32-B4C9-24CC4D376E58}"/>
                </c:ext>
              </c:extLst>
            </c:dLbl>
            <c:dLbl>
              <c:idx val="6"/>
              <c:layout>
                <c:manualLayout>
                  <c:x val="-1.9032395534982656E-2"/>
                  <c:y val="5.24041882775200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85-4C32-B4C9-24CC4D376E58}"/>
                </c:ext>
              </c:extLst>
            </c:dLbl>
            <c:dLbl>
              <c:idx val="7"/>
              <c:layout>
                <c:manualLayout>
                  <c:x val="-2.8047740788395566E-2"/>
                  <c:y val="5.0220680432623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85-4C32-B4C9-24CC4D376E58}"/>
                </c:ext>
              </c:extLst>
            </c:dLbl>
            <c:dLbl>
              <c:idx val="8"/>
              <c:layout>
                <c:manualLayout>
                  <c:x val="-2.4040920675767564E-2"/>
                  <c:y val="3.2821235908189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5D-4FAF-9E73-F51F50B156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Måned!$M$10:$M$21</c:f>
              <c:numCache>
                <c:formatCode>0.00</c:formatCode>
                <c:ptCount val="12"/>
                <c:pt idx="0">
                  <c:v>59.923877327491773</c:v>
                </c:pt>
                <c:pt idx="1">
                  <c:v>59.717806531115215</c:v>
                </c:pt>
                <c:pt idx="2">
                  <c:v>60.026917900403795</c:v>
                </c:pt>
                <c:pt idx="3">
                  <c:v>60.099330357142847</c:v>
                </c:pt>
                <c:pt idx="4">
                  <c:v>60.174283501161881</c:v>
                </c:pt>
                <c:pt idx="5">
                  <c:v>59.938931297709935</c:v>
                </c:pt>
                <c:pt idx="6">
                  <c:v>59.909722222222221</c:v>
                </c:pt>
                <c:pt idx="7">
                  <c:v>59.825000000000003</c:v>
                </c:pt>
                <c:pt idx="8">
                  <c:v>59.541159627773808</c:v>
                </c:pt>
                <c:pt idx="9">
                  <c:v>60.15925209542231</c:v>
                </c:pt>
                <c:pt idx="10">
                  <c:v>59.648023862788975</c:v>
                </c:pt>
                <c:pt idx="11">
                  <c:v>60.771558245083199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19-400D-951F-6F0082093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3256"/>
        <c:axId val="718318544"/>
      </c:lineChart>
      <c:catAx>
        <c:axId val="718303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8544"/>
        <c:crossesAt val="15.5"/>
        <c:auto val="1"/>
        <c:lblAlgn val="ctr"/>
        <c:lblOffset val="100"/>
        <c:tickLblSkip val="1"/>
        <c:tickMarkSkip val="1"/>
        <c:noMultiLvlLbl val="0"/>
      </c:catAx>
      <c:valAx>
        <c:axId val="718318544"/>
        <c:scaling>
          <c:orientation val="minMax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7.0597146047680706E-3"/>
              <c:y val="0.4268816446131133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3256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211430195790739"/>
          <c:y val="0.60986973328998528"/>
          <c:w val="7.430308738898328E-2"/>
          <c:h val="0.159651622824903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ANTALL slakt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0245165941262E-2"/>
          <c:y val="0.19039140672968577"/>
          <c:w val="0.8686296052891832"/>
          <c:h val="0.701567920976458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Klasse!$B$137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Klasse!$F$137:$F$143</c:f>
              <c:numCache>
                <c:formatCode>#,##0</c:formatCode>
                <c:ptCount val="7"/>
                <c:pt idx="0">
                  <c:v>6</c:v>
                </c:pt>
                <c:pt idx="1">
                  <c:v>48</c:v>
                </c:pt>
                <c:pt idx="2">
                  <c:v>203</c:v>
                </c:pt>
                <c:pt idx="3">
                  <c:v>943</c:v>
                </c:pt>
                <c:pt idx="4">
                  <c:v>4963</c:v>
                </c:pt>
                <c:pt idx="5">
                  <c:v>12829</c:v>
                </c:pt>
                <c:pt idx="6">
                  <c:v>4954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71-4BDA-8F9D-92601DB2D873}"/>
            </c:ext>
          </c:extLst>
        </c:ser>
        <c:ser>
          <c:idx val="4"/>
          <c:order val="1"/>
          <c:tx>
            <c:strRef>
              <c:f>Klasse!$B$102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Klasse!$F$102:$F$108</c:f>
              <c:numCache>
                <c:formatCode>#,##0</c:formatCode>
                <c:ptCount val="7"/>
                <c:pt idx="0">
                  <c:v>34</c:v>
                </c:pt>
                <c:pt idx="1">
                  <c:v>37</c:v>
                </c:pt>
                <c:pt idx="2">
                  <c:v>86</c:v>
                </c:pt>
                <c:pt idx="3">
                  <c:v>546</c:v>
                </c:pt>
                <c:pt idx="4">
                  <c:v>2331</c:v>
                </c:pt>
                <c:pt idx="5">
                  <c:v>9534</c:v>
                </c:pt>
                <c:pt idx="6">
                  <c:v>15112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71-4BDA-8F9D-92601DB2D873}"/>
            </c:ext>
          </c:extLst>
        </c:ser>
        <c:ser>
          <c:idx val="10"/>
          <c:order val="2"/>
          <c:tx>
            <c:strRef>
              <c:f>Klasse!$B$67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Klasse!$F$67:$F$73</c:f>
              <c:numCache>
                <c:formatCode>#,##0</c:formatCode>
                <c:ptCount val="7"/>
                <c:pt idx="0">
                  <c:v>51</c:v>
                </c:pt>
                <c:pt idx="1">
                  <c:v>39</c:v>
                </c:pt>
                <c:pt idx="2">
                  <c:v>132</c:v>
                </c:pt>
                <c:pt idx="3">
                  <c:v>787</c:v>
                </c:pt>
                <c:pt idx="4">
                  <c:v>3062</c:v>
                </c:pt>
                <c:pt idx="5">
                  <c:v>10863</c:v>
                </c:pt>
                <c:pt idx="6">
                  <c:v>13675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71-4BDA-8F9D-92601DB2D873}"/>
            </c:ext>
          </c:extLst>
        </c:ser>
        <c:ser>
          <c:idx val="13"/>
          <c:order val="3"/>
          <c:tx>
            <c:strRef>
              <c:f>Klasse!$B$23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Klasse!$F$22:$F$32</c:f>
              <c:numCache>
                <c:formatCode>#,##0</c:formatCode>
                <c:ptCount val="11"/>
                <c:pt idx="0">
                  <c:v>1</c:v>
                </c:pt>
                <c:pt idx="1">
                  <c:v>5</c:v>
                </c:pt>
                <c:pt idx="2">
                  <c:v>37</c:v>
                </c:pt>
                <c:pt idx="3">
                  <c:v>355</c:v>
                </c:pt>
                <c:pt idx="4">
                  <c:v>1445</c:v>
                </c:pt>
                <c:pt idx="5">
                  <c:v>5149</c:v>
                </c:pt>
                <c:pt idx="6">
                  <c:v>11010</c:v>
                </c:pt>
                <c:pt idx="8">
                  <c:v>1</c:v>
                </c:pt>
                <c:pt idx="9">
                  <c:v>0</c:v>
                </c:pt>
                <c:pt idx="10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71-4BDA-8F9D-92601DB2D873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Klasse!$F$10:$F$16</c:f>
              <c:numCache>
                <c:formatCode>#,##0</c:formatCode>
                <c:ptCount val="7"/>
                <c:pt idx="0">
                  <c:v>0</c:v>
                </c:pt>
                <c:pt idx="1">
                  <c:v>21</c:v>
                </c:pt>
                <c:pt idx="2">
                  <c:v>35</c:v>
                </c:pt>
                <c:pt idx="3">
                  <c:v>367</c:v>
                </c:pt>
                <c:pt idx="4">
                  <c:v>1297</c:v>
                </c:pt>
                <c:pt idx="5">
                  <c:v>5215</c:v>
                </c:pt>
                <c:pt idx="6">
                  <c:v>10711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71-4BDA-8F9D-92601DB2D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928456"/>
        <c:axId val="171032200"/>
      </c:barChart>
      <c:catAx>
        <c:axId val="1679284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2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032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792845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043478692027211"/>
          <c:y val="0.2548077377217308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Flådd purke, antall% slakt innen de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8657178391046"/>
          <c:y val="0.17769677026463959"/>
          <c:w val="0.86945269792012414"/>
          <c:h val="0.65302022457504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'Kjøtt%'!$B$82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numRef>
              <c:f>'Kjøtt%'!$C$12:$C$45</c:f>
              <c:numCache>
                <c:formatCode>General</c:formatCode>
                <c:ptCount val="34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  <c:pt idx="31">
                  <c:v>66</c:v>
                </c:pt>
                <c:pt idx="32">
                  <c:v>67</c:v>
                </c:pt>
                <c:pt idx="33">
                  <c:v>68</c:v>
                </c:pt>
              </c:numCache>
            </c:numRef>
          </c:cat>
          <c:val>
            <c:numRef>
              <c:f>'Kjøtt%'!$G$83:$G$113</c:f>
              <c:numCache>
                <c:formatCode>0.0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3.866335266500967E-2</c:v>
                </c:pt>
                <c:pt idx="5">
                  <c:v>2.7616680475006913E-2</c:v>
                </c:pt>
                <c:pt idx="6">
                  <c:v>5.523336095001382E-3</c:v>
                </c:pt>
                <c:pt idx="7">
                  <c:v>0.13256006628003317</c:v>
                </c:pt>
                <c:pt idx="8">
                  <c:v>2.7616680475006913E-2</c:v>
                </c:pt>
                <c:pt idx="9">
                  <c:v>2.2093344380005528E-2</c:v>
                </c:pt>
                <c:pt idx="10">
                  <c:v>0.41425020712510358</c:v>
                </c:pt>
                <c:pt idx="11">
                  <c:v>0.21541010770505389</c:v>
                </c:pt>
                <c:pt idx="12">
                  <c:v>0.12151339409003038</c:v>
                </c:pt>
                <c:pt idx="13">
                  <c:v>1.0604805302402651</c:v>
                </c:pt>
                <c:pt idx="14">
                  <c:v>0.72908036454018221</c:v>
                </c:pt>
                <c:pt idx="15">
                  <c:v>0.20988677161005248</c:v>
                </c:pt>
                <c:pt idx="16">
                  <c:v>2.568351284175642</c:v>
                </c:pt>
                <c:pt idx="17">
                  <c:v>1.48025407346037</c:v>
                </c:pt>
                <c:pt idx="18">
                  <c:v>0.49710024855012441</c:v>
                </c:pt>
                <c:pt idx="19">
                  <c:v>3.9547086440209887</c:v>
                </c:pt>
                <c:pt idx="20">
                  <c:v>2.5352112676056344</c:v>
                </c:pt>
                <c:pt idx="21">
                  <c:v>1.9165976249654788</c:v>
                </c:pt>
                <c:pt idx="22">
                  <c:v>12.272852803093064</c:v>
                </c:pt>
                <c:pt idx="23">
                  <c:v>6.9041701187517264</c:v>
                </c:pt>
                <c:pt idx="24">
                  <c:v>5.9817729908864958</c:v>
                </c:pt>
                <c:pt idx="25">
                  <c:v>10.704225352112678</c:v>
                </c:pt>
                <c:pt idx="26">
                  <c:v>11.803369235017952</c:v>
                </c:pt>
                <c:pt idx="27">
                  <c:v>4.8218724109362068</c:v>
                </c:pt>
                <c:pt idx="28">
                  <c:v>9.2515879591273116</c:v>
                </c:pt>
                <c:pt idx="29">
                  <c:v>10.223695111847556</c:v>
                </c:pt>
                <c:pt idx="30">
                  <c:v>11.742612537972937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B-4007-9B9A-A0F99F0E4ADD}"/>
            </c:ext>
          </c:extLst>
        </c:ser>
        <c:ser>
          <c:idx val="13"/>
          <c:order val="1"/>
          <c:tx>
            <c:strRef>
              <c:f>'Kjøtt%'!$B$47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'Kjøtt%'!$C$12:$C$45</c:f>
              <c:numCache>
                <c:formatCode>General</c:formatCode>
                <c:ptCount val="34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  <c:pt idx="31">
                  <c:v>66</c:v>
                </c:pt>
                <c:pt idx="32">
                  <c:v>67</c:v>
                </c:pt>
                <c:pt idx="33">
                  <c:v>68</c:v>
                </c:pt>
              </c:numCache>
            </c:numRef>
          </c:cat>
          <c:val>
            <c:numRef>
              <c:f>'Kjøtt%'!$G$48:$G$78</c:f>
              <c:numCache>
                <c:formatCode>0.0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2.7680894646514981E-2</c:v>
                </c:pt>
                <c:pt idx="5">
                  <c:v>1.6608536787908988E-2</c:v>
                </c:pt>
                <c:pt idx="6">
                  <c:v>5.5361789293029958E-3</c:v>
                </c:pt>
                <c:pt idx="7">
                  <c:v>6.0897968222332954E-2</c:v>
                </c:pt>
                <c:pt idx="8">
                  <c:v>4.9825610363726958E-2</c:v>
                </c:pt>
                <c:pt idx="9">
                  <c:v>2.2144715717211983E-2</c:v>
                </c:pt>
                <c:pt idx="10">
                  <c:v>0.27127276753584689</c:v>
                </c:pt>
                <c:pt idx="11">
                  <c:v>0.17162154680839276</c:v>
                </c:pt>
                <c:pt idx="12">
                  <c:v>0.16054918894978687</c:v>
                </c:pt>
                <c:pt idx="13">
                  <c:v>0.66434147151635947</c:v>
                </c:pt>
                <c:pt idx="14">
                  <c:v>0.63112439794054165</c:v>
                </c:pt>
                <c:pt idx="15">
                  <c:v>0.1384044732325749</c:v>
                </c:pt>
                <c:pt idx="16">
                  <c:v>1.9044455516802312</c:v>
                </c:pt>
                <c:pt idx="17">
                  <c:v>1.5003044898411124</c:v>
                </c:pt>
                <c:pt idx="18">
                  <c:v>0.6698776504456625</c:v>
                </c:pt>
                <c:pt idx="19">
                  <c:v>3.77013785085534</c:v>
                </c:pt>
                <c:pt idx="20">
                  <c:v>3.4379671150971598</c:v>
                </c:pt>
                <c:pt idx="21">
                  <c:v>1.8656922991751097</c:v>
                </c:pt>
                <c:pt idx="22">
                  <c:v>9.3395338537341566</c:v>
                </c:pt>
                <c:pt idx="23">
                  <c:v>7.0807728505785317</c:v>
                </c:pt>
                <c:pt idx="24">
                  <c:v>6.7928915462547748</c:v>
                </c:pt>
                <c:pt idx="25">
                  <c:v>10.44676963959475</c:v>
                </c:pt>
                <c:pt idx="26">
                  <c:v>11.869567624425622</c:v>
                </c:pt>
                <c:pt idx="27">
                  <c:v>5.0434590045950314</c:v>
                </c:pt>
                <c:pt idx="28">
                  <c:v>9.6883131262802422</c:v>
                </c:pt>
                <c:pt idx="29">
                  <c:v>12.401040801638709</c:v>
                </c:pt>
                <c:pt idx="30">
                  <c:v>11.614903393677684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1B-4007-9B9A-A0F99F0E4ADD}"/>
            </c:ext>
          </c:extLst>
        </c:ser>
        <c:ser>
          <c:idx val="1"/>
          <c:order val="2"/>
          <c:tx>
            <c:strRef>
              <c:f>'Kjøtt%'!$B$11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'Kjøtt%'!$C$12:$C$45</c:f>
              <c:numCache>
                <c:formatCode>General</c:formatCode>
                <c:ptCount val="34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  <c:pt idx="31">
                  <c:v>66</c:v>
                </c:pt>
                <c:pt idx="32">
                  <c:v>67</c:v>
                </c:pt>
                <c:pt idx="33">
                  <c:v>68</c:v>
                </c:pt>
              </c:numCache>
            </c:numRef>
          </c:cat>
          <c:val>
            <c:numRef>
              <c:f>'Kjøtt%'!$G$12:$G$45</c:f>
              <c:numCache>
                <c:formatCode>0.0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0.11300711944852528</c:v>
                </c:pt>
                <c:pt idx="5">
                  <c:v>2.2601423889705055E-2</c:v>
                </c:pt>
                <c:pt idx="6">
                  <c:v>5.6503559724262638E-3</c:v>
                </c:pt>
                <c:pt idx="7">
                  <c:v>6.7804271669115138E-2</c:v>
                </c:pt>
                <c:pt idx="8">
                  <c:v>6.7804271669115138E-2</c:v>
                </c:pt>
                <c:pt idx="9">
                  <c:v>1.6951067917278784E-2</c:v>
                </c:pt>
                <c:pt idx="10">
                  <c:v>0.23731495084190304</c:v>
                </c:pt>
                <c:pt idx="11">
                  <c:v>0.23166459486947677</c:v>
                </c:pt>
                <c:pt idx="12">
                  <c:v>0.16951067917278784</c:v>
                </c:pt>
                <c:pt idx="13">
                  <c:v>0.65544129280144636</c:v>
                </c:pt>
                <c:pt idx="14">
                  <c:v>0.77974912419482401</c:v>
                </c:pt>
                <c:pt idx="15">
                  <c:v>0.19211210306249296</c:v>
                </c:pt>
                <c:pt idx="16">
                  <c:v>1.5481975364447953</c:v>
                </c:pt>
                <c:pt idx="17">
                  <c:v>1.4860436207481076</c:v>
                </c:pt>
                <c:pt idx="18">
                  <c:v>0.881455531698497</c:v>
                </c:pt>
                <c:pt idx="19">
                  <c:v>3.2263532602553959</c:v>
                </c:pt>
                <c:pt idx="20">
                  <c:v>3.4184653633178899</c:v>
                </c:pt>
                <c:pt idx="21">
                  <c:v>1.7064075036727315</c:v>
                </c:pt>
                <c:pt idx="22">
                  <c:v>9.4586958978415652</c:v>
                </c:pt>
                <c:pt idx="23">
                  <c:v>8.5489885862809398</c:v>
                </c:pt>
                <c:pt idx="24">
                  <c:v>6.3623008249519719</c:v>
                </c:pt>
                <c:pt idx="25">
                  <c:v>10.193242174256982</c:v>
                </c:pt>
                <c:pt idx="26">
                  <c:v>11.973104305571249</c:v>
                </c:pt>
                <c:pt idx="27">
                  <c:v>4.7236975929483558</c:v>
                </c:pt>
                <c:pt idx="28">
                  <c:v>11.02949485817607</c:v>
                </c:pt>
                <c:pt idx="29">
                  <c:v>10.227144310091536</c:v>
                </c:pt>
                <c:pt idx="30">
                  <c:v>12.436433495310204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1B-4007-9B9A-A0F99F0E4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035336"/>
        <c:axId val="171035728"/>
      </c:barChart>
      <c:catAx>
        <c:axId val="17103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57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710357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6539930795E-3"/>
              <c:y val="0.3220612009909396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5336"/>
        <c:crosses val="autoZero"/>
        <c:crossBetween val="between"/>
        <c:majorUnit val="2.5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815183584590859"/>
          <c:y val="0.2392652330698071"/>
          <c:w val="4.9010081266977069E-2"/>
          <c:h val="0.146606653993402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ANTALL slakt innen de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55111980429196"/>
          <c:y val="0.17226536042962018"/>
          <c:w val="0.87118804947683048"/>
          <c:h val="0.65845153986815652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'Kjøtt%'!$B$101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'Kjøtt%'!$C$48:$C$78</c:f>
              <c:numCache>
                <c:formatCode>General</c:formatCode>
                <c:ptCount val="31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</c:numCache>
            </c:numRef>
          </c:cat>
          <c:val>
            <c:numRef>
              <c:f>'Kjøtt%'!$E$82:$E$116</c:f>
              <c:numCache>
                <c:formatCode>0</c:formatCode>
                <c:ptCount val="35"/>
                <c:pt idx="0">
                  <c:v>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</c:v>
                </c:pt>
                <c:pt idx="6">
                  <c:v>5</c:v>
                </c:pt>
                <c:pt idx="7">
                  <c:v>1</c:v>
                </c:pt>
                <c:pt idx="8">
                  <c:v>24</c:v>
                </c:pt>
                <c:pt idx="9">
                  <c:v>5</c:v>
                </c:pt>
                <c:pt idx="10">
                  <c:v>4</c:v>
                </c:pt>
                <c:pt idx="11">
                  <c:v>75</c:v>
                </c:pt>
                <c:pt idx="12">
                  <c:v>39</c:v>
                </c:pt>
                <c:pt idx="13">
                  <c:v>22</c:v>
                </c:pt>
                <c:pt idx="14">
                  <c:v>192</c:v>
                </c:pt>
                <c:pt idx="15">
                  <c:v>132</c:v>
                </c:pt>
                <c:pt idx="16">
                  <c:v>38</c:v>
                </c:pt>
                <c:pt idx="17">
                  <c:v>465</c:v>
                </c:pt>
                <c:pt idx="18">
                  <c:v>268</c:v>
                </c:pt>
                <c:pt idx="19">
                  <c:v>90</c:v>
                </c:pt>
                <c:pt idx="20">
                  <c:v>716</c:v>
                </c:pt>
                <c:pt idx="21">
                  <c:v>459</c:v>
                </c:pt>
                <c:pt idx="22">
                  <c:v>347</c:v>
                </c:pt>
                <c:pt idx="23">
                  <c:v>2222</c:v>
                </c:pt>
                <c:pt idx="24">
                  <c:v>1250</c:v>
                </c:pt>
                <c:pt idx="25">
                  <c:v>1083</c:v>
                </c:pt>
                <c:pt idx="26">
                  <c:v>1938</c:v>
                </c:pt>
                <c:pt idx="27">
                  <c:v>2137</c:v>
                </c:pt>
                <c:pt idx="28">
                  <c:v>873</c:v>
                </c:pt>
                <c:pt idx="29">
                  <c:v>1675</c:v>
                </c:pt>
                <c:pt idx="30">
                  <c:v>1851</c:v>
                </c:pt>
                <c:pt idx="31">
                  <c:v>2126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73-4852-BF0F-47B5BC25770B}"/>
            </c:ext>
          </c:extLst>
        </c:ser>
        <c:ser>
          <c:idx val="13"/>
          <c:order val="1"/>
          <c:tx>
            <c:strRef>
              <c:f>'Kjøtt%'!$B$47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'Kjøtt%'!$C$48:$C$78</c:f>
              <c:numCache>
                <c:formatCode>General</c:formatCode>
                <c:ptCount val="31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</c:numCache>
            </c:numRef>
          </c:cat>
          <c:val>
            <c:numRef>
              <c:f>'Kjøtt%'!$F$48:$F$78</c:f>
              <c:numCache>
                <c:formatCode>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3</c:v>
                </c:pt>
                <c:pt idx="6">
                  <c:v>1</c:v>
                </c:pt>
                <c:pt idx="7">
                  <c:v>11</c:v>
                </c:pt>
                <c:pt idx="8">
                  <c:v>9</c:v>
                </c:pt>
                <c:pt idx="9">
                  <c:v>4</c:v>
                </c:pt>
                <c:pt idx="10">
                  <c:v>49</c:v>
                </c:pt>
                <c:pt idx="11">
                  <c:v>31</c:v>
                </c:pt>
                <c:pt idx="12">
                  <c:v>29</c:v>
                </c:pt>
                <c:pt idx="13">
                  <c:v>120</c:v>
                </c:pt>
                <c:pt idx="14">
                  <c:v>114</c:v>
                </c:pt>
                <c:pt idx="15">
                  <c:v>25</c:v>
                </c:pt>
                <c:pt idx="16">
                  <c:v>344</c:v>
                </c:pt>
                <c:pt idx="17">
                  <c:v>271</c:v>
                </c:pt>
                <c:pt idx="18">
                  <c:v>121</c:v>
                </c:pt>
                <c:pt idx="19">
                  <c:v>681</c:v>
                </c:pt>
                <c:pt idx="20">
                  <c:v>621</c:v>
                </c:pt>
                <c:pt idx="21">
                  <c:v>337</c:v>
                </c:pt>
                <c:pt idx="22">
                  <c:v>1687</c:v>
                </c:pt>
                <c:pt idx="23">
                  <c:v>1279</c:v>
                </c:pt>
                <c:pt idx="24">
                  <c:v>1227</c:v>
                </c:pt>
                <c:pt idx="25">
                  <c:v>1887</c:v>
                </c:pt>
                <c:pt idx="26">
                  <c:v>2144</c:v>
                </c:pt>
                <c:pt idx="27">
                  <c:v>911</c:v>
                </c:pt>
                <c:pt idx="28">
                  <c:v>1750</c:v>
                </c:pt>
                <c:pt idx="29">
                  <c:v>2240</c:v>
                </c:pt>
                <c:pt idx="30">
                  <c:v>2098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73-4852-BF0F-47B5BC25770B}"/>
            </c:ext>
          </c:extLst>
        </c:ser>
        <c:ser>
          <c:idx val="1"/>
          <c:order val="2"/>
          <c:tx>
            <c:strRef>
              <c:f>'Kjøtt%'!$B$11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'Kjøtt%'!$C$48:$C$78</c:f>
              <c:numCache>
                <c:formatCode>General</c:formatCode>
                <c:ptCount val="31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</c:numCache>
            </c:numRef>
          </c:cat>
          <c:val>
            <c:numRef>
              <c:f>'Kjøtt%'!$F$12:$F$42</c:f>
              <c:numCache>
                <c:formatCode>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20</c:v>
                </c:pt>
                <c:pt idx="5">
                  <c:v>4</c:v>
                </c:pt>
                <c:pt idx="6">
                  <c:v>1</c:v>
                </c:pt>
                <c:pt idx="7">
                  <c:v>12</c:v>
                </c:pt>
                <c:pt idx="8">
                  <c:v>12</c:v>
                </c:pt>
                <c:pt idx="9">
                  <c:v>3</c:v>
                </c:pt>
                <c:pt idx="10">
                  <c:v>42</c:v>
                </c:pt>
                <c:pt idx="11">
                  <c:v>41</c:v>
                </c:pt>
                <c:pt idx="12">
                  <c:v>30</c:v>
                </c:pt>
                <c:pt idx="13">
                  <c:v>116</c:v>
                </c:pt>
                <c:pt idx="14">
                  <c:v>138</c:v>
                </c:pt>
                <c:pt idx="15">
                  <c:v>34</c:v>
                </c:pt>
                <c:pt idx="16">
                  <c:v>274</c:v>
                </c:pt>
                <c:pt idx="17">
                  <c:v>263</c:v>
                </c:pt>
                <c:pt idx="18">
                  <c:v>156</c:v>
                </c:pt>
                <c:pt idx="19">
                  <c:v>571</c:v>
                </c:pt>
                <c:pt idx="20">
                  <c:v>605</c:v>
                </c:pt>
                <c:pt idx="21">
                  <c:v>302</c:v>
                </c:pt>
                <c:pt idx="22">
                  <c:v>1674</c:v>
                </c:pt>
                <c:pt idx="23">
                  <c:v>1513</c:v>
                </c:pt>
                <c:pt idx="24">
                  <c:v>1126</c:v>
                </c:pt>
                <c:pt idx="25">
                  <c:v>1804</c:v>
                </c:pt>
                <c:pt idx="26">
                  <c:v>2119</c:v>
                </c:pt>
                <c:pt idx="27">
                  <c:v>836</c:v>
                </c:pt>
                <c:pt idx="28">
                  <c:v>1952</c:v>
                </c:pt>
                <c:pt idx="29">
                  <c:v>1810</c:v>
                </c:pt>
                <c:pt idx="30">
                  <c:v>2201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F73-4852-BF0F-47B5BC2577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034160"/>
        <c:axId val="171034552"/>
      </c:barChart>
      <c:catAx>
        <c:axId val="17103416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455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71034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416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930931934994329"/>
          <c:y val="0.26011836168257196"/>
          <c:w val="6.586923753997094E-2"/>
          <c:h val="0.209241274053450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Flådde</a:t>
            </a:r>
            <a:r>
              <a:rPr lang="en-US" sz="2400" baseline="0"/>
              <a:t> purker, m</a:t>
            </a:r>
            <a:r>
              <a:rPr lang="en-US" sz="2400"/>
              <a:t>iddel SLAKTEVEKT innen de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758400570299079E-2"/>
          <c:y val="0.16828960636948495"/>
          <c:w val="0.87698089822105574"/>
          <c:h val="0.6624273120478414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'Kjøtt%'!$B$82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'Kjøtt%'!$C$48:$C$78</c15:sqref>
                  </c15:fullRef>
                </c:ext>
              </c:extLst>
              <c:f>('Kjøtt%'!$C$48:$C$49,'Kjøtt%'!$C$51:$C$78)</c:f>
              <c:numCache>
                <c:formatCode>General</c:formatCode>
                <c:ptCount val="30"/>
                <c:pt idx="0">
                  <c:v>35</c:v>
                </c:pt>
                <c:pt idx="1">
                  <c:v>36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53</c:v>
                </c:pt>
                <c:pt idx="18">
                  <c:v>54</c:v>
                </c:pt>
                <c:pt idx="19">
                  <c:v>55</c:v>
                </c:pt>
                <c:pt idx="20">
                  <c:v>56</c:v>
                </c:pt>
                <c:pt idx="21">
                  <c:v>57</c:v>
                </c:pt>
                <c:pt idx="22">
                  <c:v>58</c:v>
                </c:pt>
                <c:pt idx="23">
                  <c:v>59</c:v>
                </c:pt>
                <c:pt idx="24">
                  <c:v>60</c:v>
                </c:pt>
                <c:pt idx="25">
                  <c:v>61</c:v>
                </c:pt>
                <c:pt idx="26">
                  <c:v>62</c:v>
                </c:pt>
                <c:pt idx="27">
                  <c:v>63</c:v>
                </c:pt>
                <c:pt idx="28">
                  <c:v>64</c:v>
                </c:pt>
                <c:pt idx="29">
                  <c:v>65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'Kjøtt%'!$I$82:$I$116</c15:sqref>
                  </c15:fullRef>
                </c:ext>
              </c:extLst>
              <c:f>('Kjøtt%'!$I$82:$I$83,'Kjøtt%'!$I$85:$I$116)</c:f>
              <c:numCache>
                <c:formatCode>0.0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251.92857142857153</c:v>
                </c:pt>
                <c:pt idx="5">
                  <c:v>224.48</c:v>
                </c:pt>
                <c:pt idx="6">
                  <c:v>261.7</c:v>
                </c:pt>
                <c:pt idx="7">
                  <c:v>211.54499999999999</c:v>
                </c:pt>
                <c:pt idx="8">
                  <c:v>209.62000000000003</c:v>
                </c:pt>
                <c:pt idx="9">
                  <c:v>195.45000000000005</c:v>
                </c:pt>
                <c:pt idx="10">
                  <c:v>199.14693333333329</c:v>
                </c:pt>
                <c:pt idx="11">
                  <c:v>189.6564102564102</c:v>
                </c:pt>
                <c:pt idx="12">
                  <c:v>187.18181818181819</c:v>
                </c:pt>
                <c:pt idx="13">
                  <c:v>185.10671875</c:v>
                </c:pt>
                <c:pt idx="14">
                  <c:v>177.17727272727276</c:v>
                </c:pt>
                <c:pt idx="15">
                  <c:v>169.7868421052631</c:v>
                </c:pt>
                <c:pt idx="16">
                  <c:v>171.89520430107541</c:v>
                </c:pt>
                <c:pt idx="17">
                  <c:v>167.25985074626851</c:v>
                </c:pt>
                <c:pt idx="18">
                  <c:v>166.42877777777773</c:v>
                </c:pt>
                <c:pt idx="19">
                  <c:v>162.51412011173173</c:v>
                </c:pt>
                <c:pt idx="20">
                  <c:v>163.80814814814821</c:v>
                </c:pt>
                <c:pt idx="21">
                  <c:v>159.73146974063388</c:v>
                </c:pt>
                <c:pt idx="22">
                  <c:v>147.64851485148523</c:v>
                </c:pt>
                <c:pt idx="23">
                  <c:v>141.5746799999998</c:v>
                </c:pt>
                <c:pt idx="24">
                  <c:v>140.61086795937217</c:v>
                </c:pt>
                <c:pt idx="25">
                  <c:v>137.01302373581009</c:v>
                </c:pt>
                <c:pt idx="26">
                  <c:v>133.87718296677591</c:v>
                </c:pt>
                <c:pt idx="27">
                  <c:v>130.20437571592211</c:v>
                </c:pt>
                <c:pt idx="28">
                  <c:v>127.67665671641804</c:v>
                </c:pt>
                <c:pt idx="29">
                  <c:v>121.16827120475436</c:v>
                </c:pt>
                <c:pt idx="30">
                  <c:v>116.31002351834438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C7-4F0C-BD81-B7828B5B7EF1}"/>
            </c:ext>
          </c:extLst>
        </c:ser>
        <c:ser>
          <c:idx val="13"/>
          <c:order val="1"/>
          <c:tx>
            <c:strRef>
              <c:f>'Kjøtt%'!$B$47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'Kjøtt%'!$C$48:$C$78</c15:sqref>
                  </c15:fullRef>
                </c:ext>
              </c:extLst>
              <c:f>('Kjøtt%'!$C$48:$C$49,'Kjøtt%'!$C$51:$C$78)</c:f>
              <c:numCache>
                <c:formatCode>General</c:formatCode>
                <c:ptCount val="30"/>
                <c:pt idx="0">
                  <c:v>35</c:v>
                </c:pt>
                <c:pt idx="1">
                  <c:v>36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53</c:v>
                </c:pt>
                <c:pt idx="18">
                  <c:v>54</c:v>
                </c:pt>
                <c:pt idx="19">
                  <c:v>55</c:v>
                </c:pt>
                <c:pt idx="20">
                  <c:v>56</c:v>
                </c:pt>
                <c:pt idx="21">
                  <c:v>57</c:v>
                </c:pt>
                <c:pt idx="22">
                  <c:v>58</c:v>
                </c:pt>
                <c:pt idx="23">
                  <c:v>59</c:v>
                </c:pt>
                <c:pt idx="24">
                  <c:v>60</c:v>
                </c:pt>
                <c:pt idx="25">
                  <c:v>61</c:v>
                </c:pt>
                <c:pt idx="26">
                  <c:v>62</c:v>
                </c:pt>
                <c:pt idx="27">
                  <c:v>63</c:v>
                </c:pt>
                <c:pt idx="28">
                  <c:v>64</c:v>
                </c:pt>
                <c:pt idx="29">
                  <c:v>65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'Kjøtt%'!$I$48:$I$78</c15:sqref>
                  </c15:fullRef>
                </c:ext>
              </c:extLst>
              <c:f>('Kjøtt%'!$I$48:$I$49,'Kjøtt%'!$I$51:$I$78)</c:f>
              <c:numCache>
                <c:formatCode>0.0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233.80000000000004</c:v>
                </c:pt>
                <c:pt idx="4">
                  <c:v>237.86666666666673</c:v>
                </c:pt>
                <c:pt idx="5">
                  <c:v>214</c:v>
                </c:pt>
                <c:pt idx="6">
                  <c:v>223.26363636363641</c:v>
                </c:pt>
                <c:pt idx="7">
                  <c:v>208.46666666666673</c:v>
                </c:pt>
                <c:pt idx="8">
                  <c:v>200.52500000000001</c:v>
                </c:pt>
                <c:pt idx="9">
                  <c:v>203.88979591836735</c:v>
                </c:pt>
                <c:pt idx="10">
                  <c:v>199.96129032258065</c:v>
                </c:pt>
                <c:pt idx="11">
                  <c:v>193.44482758620697</c:v>
                </c:pt>
                <c:pt idx="12">
                  <c:v>188.63416666666672</c:v>
                </c:pt>
                <c:pt idx="13">
                  <c:v>182.79999999999995</c:v>
                </c:pt>
                <c:pt idx="14">
                  <c:v>185.57999999999996</c:v>
                </c:pt>
                <c:pt idx="15">
                  <c:v>180.29796511627899</c:v>
                </c:pt>
                <c:pt idx="16">
                  <c:v>172.33505535055343</c:v>
                </c:pt>
                <c:pt idx="17">
                  <c:v>170.40495867768598</c:v>
                </c:pt>
                <c:pt idx="18">
                  <c:v>164.50146842878124</c:v>
                </c:pt>
                <c:pt idx="19">
                  <c:v>160.35652173913036</c:v>
                </c:pt>
                <c:pt idx="20">
                  <c:v>156.03442136498512</c:v>
                </c:pt>
                <c:pt idx="21">
                  <c:v>149.06354475400153</c:v>
                </c:pt>
                <c:pt idx="22">
                  <c:v>143.12290852228321</c:v>
                </c:pt>
                <c:pt idx="23">
                  <c:v>140.43789731051339</c:v>
                </c:pt>
                <c:pt idx="24">
                  <c:v>136.8581346051933</c:v>
                </c:pt>
                <c:pt idx="25">
                  <c:v>134.43843283582095</c:v>
                </c:pt>
                <c:pt idx="26">
                  <c:v>130.9891328210758</c:v>
                </c:pt>
                <c:pt idx="27">
                  <c:v>129.21297142857128</c:v>
                </c:pt>
                <c:pt idx="28">
                  <c:v>121.81008928571399</c:v>
                </c:pt>
                <c:pt idx="29">
                  <c:v>115.22321258341287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C7-4F0C-BD81-B7828B5B7EF1}"/>
            </c:ext>
          </c:extLst>
        </c:ser>
        <c:ser>
          <c:idx val="1"/>
          <c:order val="2"/>
          <c:tx>
            <c:strRef>
              <c:f>'Kjøtt%'!$B$11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'Kjøtt%'!$C$48:$C$78</c15:sqref>
                  </c15:fullRef>
                </c:ext>
              </c:extLst>
              <c:f>('Kjøtt%'!$C$48:$C$49,'Kjøtt%'!$C$51:$C$78)</c:f>
              <c:numCache>
                <c:formatCode>General</c:formatCode>
                <c:ptCount val="30"/>
                <c:pt idx="0">
                  <c:v>35</c:v>
                </c:pt>
                <c:pt idx="1">
                  <c:v>36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53</c:v>
                </c:pt>
                <c:pt idx="18">
                  <c:v>54</c:v>
                </c:pt>
                <c:pt idx="19">
                  <c:v>55</c:v>
                </c:pt>
                <c:pt idx="20">
                  <c:v>56</c:v>
                </c:pt>
                <c:pt idx="21">
                  <c:v>57</c:v>
                </c:pt>
                <c:pt idx="22">
                  <c:v>58</c:v>
                </c:pt>
                <c:pt idx="23">
                  <c:v>59</c:v>
                </c:pt>
                <c:pt idx="24">
                  <c:v>60</c:v>
                </c:pt>
                <c:pt idx="25">
                  <c:v>61</c:v>
                </c:pt>
                <c:pt idx="26">
                  <c:v>62</c:v>
                </c:pt>
                <c:pt idx="27">
                  <c:v>63</c:v>
                </c:pt>
                <c:pt idx="28">
                  <c:v>64</c:v>
                </c:pt>
                <c:pt idx="29">
                  <c:v>65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'Kjøtt%'!$I$12:$I$42</c15:sqref>
                  </c15:fullRef>
                </c:ext>
              </c:extLst>
              <c:f>('Kjøtt%'!$I$12:$I$13,'Kjøtt%'!$I$15:$I$42)</c:f>
              <c:numCache>
                <c:formatCode>0.0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247.94499999999999</c:v>
                </c:pt>
                <c:pt idx="4">
                  <c:v>257.5</c:v>
                </c:pt>
                <c:pt idx="5">
                  <c:v>199.9</c:v>
                </c:pt>
                <c:pt idx="6">
                  <c:v>230.48333333333341</c:v>
                </c:pt>
                <c:pt idx="7">
                  <c:v>235.66666666666671</c:v>
                </c:pt>
                <c:pt idx="8">
                  <c:v>232.3333333333334</c:v>
                </c:pt>
                <c:pt idx="9">
                  <c:v>219.55952380952368</c:v>
                </c:pt>
                <c:pt idx="10">
                  <c:v>200.88292682926829</c:v>
                </c:pt>
                <c:pt idx="11">
                  <c:v>199.68</c:v>
                </c:pt>
                <c:pt idx="12">
                  <c:v>196.51896551724127</c:v>
                </c:pt>
                <c:pt idx="13">
                  <c:v>189.03260869565219</c:v>
                </c:pt>
                <c:pt idx="14">
                  <c:v>185.36764705882351</c:v>
                </c:pt>
                <c:pt idx="15">
                  <c:v>182.34197080291955</c:v>
                </c:pt>
                <c:pt idx="16">
                  <c:v>172.88897338403049</c:v>
                </c:pt>
                <c:pt idx="17">
                  <c:v>171.43653846153845</c:v>
                </c:pt>
                <c:pt idx="18">
                  <c:v>165.82626970227676</c:v>
                </c:pt>
                <c:pt idx="19">
                  <c:v>162.64115702479344</c:v>
                </c:pt>
                <c:pt idx="20">
                  <c:v>159.18410596026496</c:v>
                </c:pt>
                <c:pt idx="21">
                  <c:v>149.32694145758663</c:v>
                </c:pt>
                <c:pt idx="22">
                  <c:v>144.40541969596859</c:v>
                </c:pt>
                <c:pt idx="23">
                  <c:v>141.07992895204248</c:v>
                </c:pt>
                <c:pt idx="24">
                  <c:v>136.74140798226173</c:v>
                </c:pt>
                <c:pt idx="25">
                  <c:v>133.60646531382736</c:v>
                </c:pt>
                <c:pt idx="26">
                  <c:v>130.19593301435401</c:v>
                </c:pt>
                <c:pt idx="27">
                  <c:v>129.4246926229508</c:v>
                </c:pt>
                <c:pt idx="28">
                  <c:v>122.1866850828731</c:v>
                </c:pt>
                <c:pt idx="29">
                  <c:v>113.90408905043157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AC7-4F0C-BD81-B7828B5B7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036512"/>
        <c:axId val="171036904"/>
      </c:barChart>
      <c:catAx>
        <c:axId val="1710365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690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71036904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1.6521337610576455E-2"/>
              <c:y val="0.3287545633101083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651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848360390136431"/>
          <c:y val="0.22651147020277085"/>
          <c:w val="7.1194144713392304E-2"/>
          <c:h val="0.205913066087622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Antalls% slakt innen de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8657178391046"/>
          <c:y val="0.17769677026463959"/>
          <c:w val="0.86945269792012414"/>
          <c:h val="0.65302022457504882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'Kjøtt%'!$B$82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'Kjøtt%'!$C$11:$C$45</c:f>
              <c:numCache>
                <c:formatCode>General</c:formatCode>
                <c:ptCount val="35"/>
                <c:pt idx="0">
                  <c:v>0</c:v>
                </c:pt>
                <c:pt idx="1">
                  <c:v>35</c:v>
                </c:pt>
                <c:pt idx="2">
                  <c:v>36</c:v>
                </c:pt>
                <c:pt idx="3">
                  <c:v>37</c:v>
                </c:pt>
                <c:pt idx="4">
                  <c:v>38</c:v>
                </c:pt>
                <c:pt idx="5">
                  <c:v>39</c:v>
                </c:pt>
                <c:pt idx="6">
                  <c:v>40</c:v>
                </c:pt>
                <c:pt idx="7">
                  <c:v>41</c:v>
                </c:pt>
                <c:pt idx="8">
                  <c:v>42</c:v>
                </c:pt>
                <c:pt idx="9">
                  <c:v>43</c:v>
                </c:pt>
                <c:pt idx="10">
                  <c:v>44</c:v>
                </c:pt>
                <c:pt idx="11">
                  <c:v>45</c:v>
                </c:pt>
                <c:pt idx="12">
                  <c:v>46</c:v>
                </c:pt>
                <c:pt idx="13">
                  <c:v>47</c:v>
                </c:pt>
                <c:pt idx="14">
                  <c:v>48</c:v>
                </c:pt>
                <c:pt idx="15">
                  <c:v>49</c:v>
                </c:pt>
                <c:pt idx="16">
                  <c:v>50</c:v>
                </c:pt>
                <c:pt idx="17">
                  <c:v>51</c:v>
                </c:pt>
                <c:pt idx="18">
                  <c:v>52</c:v>
                </c:pt>
                <c:pt idx="19">
                  <c:v>53</c:v>
                </c:pt>
                <c:pt idx="20">
                  <c:v>54</c:v>
                </c:pt>
                <c:pt idx="21">
                  <c:v>55</c:v>
                </c:pt>
                <c:pt idx="22">
                  <c:v>56</c:v>
                </c:pt>
                <c:pt idx="23">
                  <c:v>57</c:v>
                </c:pt>
                <c:pt idx="24">
                  <c:v>58</c:v>
                </c:pt>
                <c:pt idx="25">
                  <c:v>59</c:v>
                </c:pt>
                <c:pt idx="26">
                  <c:v>60</c:v>
                </c:pt>
                <c:pt idx="27">
                  <c:v>61</c:v>
                </c:pt>
                <c:pt idx="28">
                  <c:v>62</c:v>
                </c:pt>
                <c:pt idx="29">
                  <c:v>63</c:v>
                </c:pt>
                <c:pt idx="30">
                  <c:v>64</c:v>
                </c:pt>
                <c:pt idx="31">
                  <c:v>65</c:v>
                </c:pt>
                <c:pt idx="32">
                  <c:v>66</c:v>
                </c:pt>
                <c:pt idx="33">
                  <c:v>67</c:v>
                </c:pt>
                <c:pt idx="34">
                  <c:v>68</c:v>
                </c:pt>
              </c:numCache>
            </c:numRef>
          </c:cat>
          <c:val>
            <c:numRef>
              <c:f>'Kjøtt%'!$G$82:$G$116</c:f>
              <c:numCache>
                <c:formatCode>0.0</c:formatCode>
                <c:ptCount val="35"/>
                <c:pt idx="0">
                  <c:v>0.33692350179508423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3.866335266500967E-2</c:v>
                </c:pt>
                <c:pt idx="6">
                  <c:v>2.7616680475006913E-2</c:v>
                </c:pt>
                <c:pt idx="7">
                  <c:v>5.523336095001382E-3</c:v>
                </c:pt>
                <c:pt idx="8">
                  <c:v>0.13256006628003317</c:v>
                </c:pt>
                <c:pt idx="9">
                  <c:v>2.7616680475006913E-2</c:v>
                </c:pt>
                <c:pt idx="10">
                  <c:v>2.2093344380005528E-2</c:v>
                </c:pt>
                <c:pt idx="11">
                  <c:v>0.41425020712510358</c:v>
                </c:pt>
                <c:pt idx="12">
                  <c:v>0.21541010770505389</c:v>
                </c:pt>
                <c:pt idx="13">
                  <c:v>0.12151339409003038</c:v>
                </c:pt>
                <c:pt idx="14">
                  <c:v>1.0604805302402651</c:v>
                </c:pt>
                <c:pt idx="15">
                  <c:v>0.72908036454018221</c:v>
                </c:pt>
                <c:pt idx="16">
                  <c:v>0.20988677161005248</c:v>
                </c:pt>
                <c:pt idx="17">
                  <c:v>2.568351284175642</c:v>
                </c:pt>
                <c:pt idx="18">
                  <c:v>1.48025407346037</c:v>
                </c:pt>
                <c:pt idx="19">
                  <c:v>0.49710024855012441</c:v>
                </c:pt>
                <c:pt idx="20">
                  <c:v>3.9547086440209887</c:v>
                </c:pt>
                <c:pt idx="21">
                  <c:v>2.5352112676056344</c:v>
                </c:pt>
                <c:pt idx="22">
                  <c:v>1.9165976249654788</c:v>
                </c:pt>
                <c:pt idx="23">
                  <c:v>12.272852803093064</c:v>
                </c:pt>
                <c:pt idx="24">
                  <c:v>6.9041701187517264</c:v>
                </c:pt>
                <c:pt idx="25">
                  <c:v>5.9817729908864958</c:v>
                </c:pt>
                <c:pt idx="26">
                  <c:v>10.704225352112678</c:v>
                </c:pt>
                <c:pt idx="27">
                  <c:v>11.803369235017952</c:v>
                </c:pt>
                <c:pt idx="28">
                  <c:v>4.8218724109362068</c:v>
                </c:pt>
                <c:pt idx="29">
                  <c:v>9.2515879591273116</c:v>
                </c:pt>
                <c:pt idx="30">
                  <c:v>10.223695111847556</c:v>
                </c:pt>
                <c:pt idx="31">
                  <c:v>11.742612537972937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AA-4B31-AC20-28CF65FE8A85}"/>
            </c:ext>
          </c:extLst>
        </c:ser>
        <c:ser>
          <c:idx val="13"/>
          <c:order val="1"/>
          <c:tx>
            <c:strRef>
              <c:f>'Kjøtt%'!$B$47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'Kjøtt%'!$C$11:$C$45</c:f>
              <c:numCache>
                <c:formatCode>General</c:formatCode>
                <c:ptCount val="35"/>
                <c:pt idx="0">
                  <c:v>0</c:v>
                </c:pt>
                <c:pt idx="1">
                  <c:v>35</c:v>
                </c:pt>
                <c:pt idx="2">
                  <c:v>36</c:v>
                </c:pt>
                <c:pt idx="3">
                  <c:v>37</c:v>
                </c:pt>
                <c:pt idx="4">
                  <c:v>38</c:v>
                </c:pt>
                <c:pt idx="5">
                  <c:v>39</c:v>
                </c:pt>
                <c:pt idx="6">
                  <c:v>40</c:v>
                </c:pt>
                <c:pt idx="7">
                  <c:v>41</c:v>
                </c:pt>
                <c:pt idx="8">
                  <c:v>42</c:v>
                </c:pt>
                <c:pt idx="9">
                  <c:v>43</c:v>
                </c:pt>
                <c:pt idx="10">
                  <c:v>44</c:v>
                </c:pt>
                <c:pt idx="11">
                  <c:v>45</c:v>
                </c:pt>
                <c:pt idx="12">
                  <c:v>46</c:v>
                </c:pt>
                <c:pt idx="13">
                  <c:v>47</c:v>
                </c:pt>
                <c:pt idx="14">
                  <c:v>48</c:v>
                </c:pt>
                <c:pt idx="15">
                  <c:v>49</c:v>
                </c:pt>
                <c:pt idx="16">
                  <c:v>50</c:v>
                </c:pt>
                <c:pt idx="17">
                  <c:v>51</c:v>
                </c:pt>
                <c:pt idx="18">
                  <c:v>52</c:v>
                </c:pt>
                <c:pt idx="19">
                  <c:v>53</c:v>
                </c:pt>
                <c:pt idx="20">
                  <c:v>54</c:v>
                </c:pt>
                <c:pt idx="21">
                  <c:v>55</c:v>
                </c:pt>
                <c:pt idx="22">
                  <c:v>56</c:v>
                </c:pt>
                <c:pt idx="23">
                  <c:v>57</c:v>
                </c:pt>
                <c:pt idx="24">
                  <c:v>58</c:v>
                </c:pt>
                <c:pt idx="25">
                  <c:v>59</c:v>
                </c:pt>
                <c:pt idx="26">
                  <c:v>60</c:v>
                </c:pt>
                <c:pt idx="27">
                  <c:v>61</c:v>
                </c:pt>
                <c:pt idx="28">
                  <c:v>62</c:v>
                </c:pt>
                <c:pt idx="29">
                  <c:v>63</c:v>
                </c:pt>
                <c:pt idx="30">
                  <c:v>64</c:v>
                </c:pt>
                <c:pt idx="31">
                  <c:v>65</c:v>
                </c:pt>
                <c:pt idx="32">
                  <c:v>66</c:v>
                </c:pt>
                <c:pt idx="33">
                  <c:v>67</c:v>
                </c:pt>
                <c:pt idx="34">
                  <c:v>68</c:v>
                </c:pt>
              </c:numCache>
            </c:numRef>
          </c:cat>
          <c:val>
            <c:numRef>
              <c:f>'Kjøtt%'!$G$47:$G$81</c:f>
              <c:numCache>
                <c:formatCode>0.0</c:formatCode>
                <c:ptCount val="35"/>
                <c:pt idx="0">
                  <c:v>0.35431545147539178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2.7680894646514981E-2</c:v>
                </c:pt>
                <c:pt idx="6">
                  <c:v>1.6608536787908988E-2</c:v>
                </c:pt>
                <c:pt idx="7">
                  <c:v>5.5361789293029958E-3</c:v>
                </c:pt>
                <c:pt idx="8">
                  <c:v>6.0897968222332954E-2</c:v>
                </c:pt>
                <c:pt idx="9">
                  <c:v>4.9825610363726958E-2</c:v>
                </c:pt>
                <c:pt idx="10">
                  <c:v>2.2144715717211983E-2</c:v>
                </c:pt>
                <c:pt idx="11">
                  <c:v>0.27127276753584689</c:v>
                </c:pt>
                <c:pt idx="12">
                  <c:v>0.17162154680839276</c:v>
                </c:pt>
                <c:pt idx="13">
                  <c:v>0.16054918894978687</c:v>
                </c:pt>
                <c:pt idx="14">
                  <c:v>0.66434147151635947</c:v>
                </c:pt>
                <c:pt idx="15">
                  <c:v>0.63112439794054165</c:v>
                </c:pt>
                <c:pt idx="16">
                  <c:v>0.1384044732325749</c:v>
                </c:pt>
                <c:pt idx="17">
                  <c:v>1.9044455516802312</c:v>
                </c:pt>
                <c:pt idx="18">
                  <c:v>1.5003044898411124</c:v>
                </c:pt>
                <c:pt idx="19">
                  <c:v>0.6698776504456625</c:v>
                </c:pt>
                <c:pt idx="20">
                  <c:v>3.77013785085534</c:v>
                </c:pt>
                <c:pt idx="21">
                  <c:v>3.4379671150971598</c:v>
                </c:pt>
                <c:pt idx="22">
                  <c:v>1.8656922991751097</c:v>
                </c:pt>
                <c:pt idx="23">
                  <c:v>9.3395338537341566</c:v>
                </c:pt>
                <c:pt idx="24">
                  <c:v>7.0807728505785317</c:v>
                </c:pt>
                <c:pt idx="25">
                  <c:v>6.7928915462547748</c:v>
                </c:pt>
                <c:pt idx="26">
                  <c:v>10.44676963959475</c:v>
                </c:pt>
                <c:pt idx="27">
                  <c:v>11.869567624425622</c:v>
                </c:pt>
                <c:pt idx="28">
                  <c:v>5.0434590045950314</c:v>
                </c:pt>
                <c:pt idx="29">
                  <c:v>9.6883131262802422</c:v>
                </c:pt>
                <c:pt idx="30">
                  <c:v>12.401040801638709</c:v>
                </c:pt>
                <c:pt idx="31">
                  <c:v>11.614903393677684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AA-4B31-AC20-28CF65FE8A85}"/>
            </c:ext>
          </c:extLst>
        </c:ser>
        <c:ser>
          <c:idx val="1"/>
          <c:order val="2"/>
          <c:tx>
            <c:strRef>
              <c:f>'Kjøtt%'!$B$11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'Kjøtt%'!$C$11:$C$45</c:f>
              <c:numCache>
                <c:formatCode>General</c:formatCode>
                <c:ptCount val="35"/>
                <c:pt idx="0">
                  <c:v>0</c:v>
                </c:pt>
                <c:pt idx="1">
                  <c:v>35</c:v>
                </c:pt>
                <c:pt idx="2">
                  <c:v>36</c:v>
                </c:pt>
                <c:pt idx="3">
                  <c:v>37</c:v>
                </c:pt>
                <c:pt idx="4">
                  <c:v>38</c:v>
                </c:pt>
                <c:pt idx="5">
                  <c:v>39</c:v>
                </c:pt>
                <c:pt idx="6">
                  <c:v>40</c:v>
                </c:pt>
                <c:pt idx="7">
                  <c:v>41</c:v>
                </c:pt>
                <c:pt idx="8">
                  <c:v>42</c:v>
                </c:pt>
                <c:pt idx="9">
                  <c:v>43</c:v>
                </c:pt>
                <c:pt idx="10">
                  <c:v>44</c:v>
                </c:pt>
                <c:pt idx="11">
                  <c:v>45</c:v>
                </c:pt>
                <c:pt idx="12">
                  <c:v>46</c:v>
                </c:pt>
                <c:pt idx="13">
                  <c:v>47</c:v>
                </c:pt>
                <c:pt idx="14">
                  <c:v>48</c:v>
                </c:pt>
                <c:pt idx="15">
                  <c:v>49</c:v>
                </c:pt>
                <c:pt idx="16">
                  <c:v>50</c:v>
                </c:pt>
                <c:pt idx="17">
                  <c:v>51</c:v>
                </c:pt>
                <c:pt idx="18">
                  <c:v>52</c:v>
                </c:pt>
                <c:pt idx="19">
                  <c:v>53</c:v>
                </c:pt>
                <c:pt idx="20">
                  <c:v>54</c:v>
                </c:pt>
                <c:pt idx="21">
                  <c:v>55</c:v>
                </c:pt>
                <c:pt idx="22">
                  <c:v>56</c:v>
                </c:pt>
                <c:pt idx="23">
                  <c:v>57</c:v>
                </c:pt>
                <c:pt idx="24">
                  <c:v>58</c:v>
                </c:pt>
                <c:pt idx="25">
                  <c:v>59</c:v>
                </c:pt>
                <c:pt idx="26">
                  <c:v>60</c:v>
                </c:pt>
                <c:pt idx="27">
                  <c:v>61</c:v>
                </c:pt>
                <c:pt idx="28">
                  <c:v>62</c:v>
                </c:pt>
                <c:pt idx="29">
                  <c:v>63</c:v>
                </c:pt>
                <c:pt idx="30">
                  <c:v>64</c:v>
                </c:pt>
                <c:pt idx="31">
                  <c:v>65</c:v>
                </c:pt>
                <c:pt idx="32">
                  <c:v>66</c:v>
                </c:pt>
                <c:pt idx="33">
                  <c:v>67</c:v>
                </c:pt>
                <c:pt idx="34">
                  <c:v>68</c:v>
                </c:pt>
              </c:numCache>
            </c:numRef>
          </c:cat>
          <c:val>
            <c:numRef>
              <c:f>'Kjøtt%'!$G$11:$G$45</c:f>
              <c:numCache>
                <c:formatCode>0.0</c:formatCode>
                <c:ptCount val="35"/>
                <c:pt idx="0">
                  <c:v>0.22036388292462425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0.11300711944852528</c:v>
                </c:pt>
                <c:pt idx="6">
                  <c:v>2.2601423889705055E-2</c:v>
                </c:pt>
                <c:pt idx="7">
                  <c:v>5.6503559724262638E-3</c:v>
                </c:pt>
                <c:pt idx="8">
                  <c:v>6.7804271669115138E-2</c:v>
                </c:pt>
                <c:pt idx="9">
                  <c:v>6.7804271669115138E-2</c:v>
                </c:pt>
                <c:pt idx="10">
                  <c:v>1.6951067917278784E-2</c:v>
                </c:pt>
                <c:pt idx="11">
                  <c:v>0.23731495084190304</c:v>
                </c:pt>
                <c:pt idx="12">
                  <c:v>0.23166459486947677</c:v>
                </c:pt>
                <c:pt idx="13">
                  <c:v>0.16951067917278784</c:v>
                </c:pt>
                <c:pt idx="14">
                  <c:v>0.65544129280144636</c:v>
                </c:pt>
                <c:pt idx="15">
                  <c:v>0.77974912419482401</c:v>
                </c:pt>
                <c:pt idx="16">
                  <c:v>0.19211210306249296</c:v>
                </c:pt>
                <c:pt idx="17">
                  <c:v>1.5481975364447953</c:v>
                </c:pt>
                <c:pt idx="18">
                  <c:v>1.4860436207481076</c:v>
                </c:pt>
                <c:pt idx="19">
                  <c:v>0.881455531698497</c:v>
                </c:pt>
                <c:pt idx="20">
                  <c:v>3.2263532602553959</c:v>
                </c:pt>
                <c:pt idx="21">
                  <c:v>3.4184653633178899</c:v>
                </c:pt>
                <c:pt idx="22">
                  <c:v>1.7064075036727315</c:v>
                </c:pt>
                <c:pt idx="23">
                  <c:v>9.4586958978415652</c:v>
                </c:pt>
                <c:pt idx="24">
                  <c:v>8.5489885862809398</c:v>
                </c:pt>
                <c:pt idx="25">
                  <c:v>6.3623008249519719</c:v>
                </c:pt>
                <c:pt idx="26">
                  <c:v>10.193242174256982</c:v>
                </c:pt>
                <c:pt idx="27">
                  <c:v>11.973104305571249</c:v>
                </c:pt>
                <c:pt idx="28">
                  <c:v>4.7236975929483558</c:v>
                </c:pt>
                <c:pt idx="29">
                  <c:v>11.02949485817607</c:v>
                </c:pt>
                <c:pt idx="30">
                  <c:v>10.227144310091536</c:v>
                </c:pt>
                <c:pt idx="31">
                  <c:v>12.436433495310204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AAA-4B31-AC20-28CF65FE8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037688"/>
        <c:axId val="171038080"/>
      </c:barChart>
      <c:catAx>
        <c:axId val="1710376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80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71038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6539930795E-3"/>
              <c:y val="0.3220612009909396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7688"/>
        <c:crosses val="autoZero"/>
        <c:crossBetween val="between"/>
        <c:majorUnit val="2.5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815183584590859"/>
          <c:y val="0.2392652330698071"/>
          <c:w val="8.0131667425869288E-2"/>
          <c:h val="0.185345050492170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Flådd purke, antalls% slakt innen de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8657178391046"/>
          <c:y val="0.17769677026463959"/>
          <c:w val="0.86945269792012414"/>
          <c:h val="0.65302022457504882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'Kjøtt%'!$B$47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'Kjøtt%'!$C$11:$C$45</c:f>
              <c:numCache>
                <c:formatCode>General</c:formatCode>
                <c:ptCount val="35"/>
                <c:pt idx="0">
                  <c:v>0</c:v>
                </c:pt>
                <c:pt idx="1">
                  <c:v>35</c:v>
                </c:pt>
                <c:pt idx="2">
                  <c:v>36</c:v>
                </c:pt>
                <c:pt idx="3">
                  <c:v>37</c:v>
                </c:pt>
                <c:pt idx="4">
                  <c:v>38</c:v>
                </c:pt>
                <c:pt idx="5">
                  <c:v>39</c:v>
                </c:pt>
                <c:pt idx="6">
                  <c:v>40</c:v>
                </c:pt>
                <c:pt idx="7">
                  <c:v>41</c:v>
                </c:pt>
                <c:pt idx="8">
                  <c:v>42</c:v>
                </c:pt>
                <c:pt idx="9">
                  <c:v>43</c:v>
                </c:pt>
                <c:pt idx="10">
                  <c:v>44</c:v>
                </c:pt>
                <c:pt idx="11">
                  <c:v>45</c:v>
                </c:pt>
                <c:pt idx="12">
                  <c:v>46</c:v>
                </c:pt>
                <c:pt idx="13">
                  <c:v>47</c:v>
                </c:pt>
                <c:pt idx="14">
                  <c:v>48</c:v>
                </c:pt>
                <c:pt idx="15">
                  <c:v>49</c:v>
                </c:pt>
                <c:pt idx="16">
                  <c:v>50</c:v>
                </c:pt>
                <c:pt idx="17">
                  <c:v>51</c:v>
                </c:pt>
                <c:pt idx="18">
                  <c:v>52</c:v>
                </c:pt>
                <c:pt idx="19">
                  <c:v>53</c:v>
                </c:pt>
                <c:pt idx="20">
                  <c:v>54</c:v>
                </c:pt>
                <c:pt idx="21">
                  <c:v>55</c:v>
                </c:pt>
                <c:pt idx="22">
                  <c:v>56</c:v>
                </c:pt>
                <c:pt idx="23">
                  <c:v>57</c:v>
                </c:pt>
                <c:pt idx="24">
                  <c:v>58</c:v>
                </c:pt>
                <c:pt idx="25">
                  <c:v>59</c:v>
                </c:pt>
                <c:pt idx="26">
                  <c:v>60</c:v>
                </c:pt>
                <c:pt idx="27">
                  <c:v>61</c:v>
                </c:pt>
                <c:pt idx="28">
                  <c:v>62</c:v>
                </c:pt>
                <c:pt idx="29">
                  <c:v>63</c:v>
                </c:pt>
                <c:pt idx="30">
                  <c:v>64</c:v>
                </c:pt>
                <c:pt idx="31">
                  <c:v>65</c:v>
                </c:pt>
                <c:pt idx="32">
                  <c:v>66</c:v>
                </c:pt>
                <c:pt idx="33">
                  <c:v>67</c:v>
                </c:pt>
                <c:pt idx="34">
                  <c:v>68</c:v>
                </c:pt>
              </c:numCache>
            </c:numRef>
          </c:cat>
          <c:val>
            <c:numRef>
              <c:f>'Kjøtt%'!$G$47:$G$81</c:f>
              <c:numCache>
                <c:formatCode>0.0</c:formatCode>
                <c:ptCount val="35"/>
                <c:pt idx="0">
                  <c:v>0.35431545147539178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2.7680894646514981E-2</c:v>
                </c:pt>
                <c:pt idx="6">
                  <c:v>1.6608536787908988E-2</c:v>
                </c:pt>
                <c:pt idx="7">
                  <c:v>5.5361789293029958E-3</c:v>
                </c:pt>
                <c:pt idx="8">
                  <c:v>6.0897968222332954E-2</c:v>
                </c:pt>
                <c:pt idx="9">
                  <c:v>4.9825610363726958E-2</c:v>
                </c:pt>
                <c:pt idx="10">
                  <c:v>2.2144715717211983E-2</c:v>
                </c:pt>
                <c:pt idx="11">
                  <c:v>0.27127276753584689</c:v>
                </c:pt>
                <c:pt idx="12">
                  <c:v>0.17162154680839276</c:v>
                </c:pt>
                <c:pt idx="13">
                  <c:v>0.16054918894978687</c:v>
                </c:pt>
                <c:pt idx="14">
                  <c:v>0.66434147151635947</c:v>
                </c:pt>
                <c:pt idx="15">
                  <c:v>0.63112439794054165</c:v>
                </c:pt>
                <c:pt idx="16">
                  <c:v>0.1384044732325749</c:v>
                </c:pt>
                <c:pt idx="17">
                  <c:v>1.9044455516802312</c:v>
                </c:pt>
                <c:pt idx="18">
                  <c:v>1.5003044898411124</c:v>
                </c:pt>
                <c:pt idx="19">
                  <c:v>0.6698776504456625</c:v>
                </c:pt>
                <c:pt idx="20">
                  <c:v>3.77013785085534</c:v>
                </c:pt>
                <c:pt idx="21">
                  <c:v>3.4379671150971598</c:v>
                </c:pt>
                <c:pt idx="22">
                  <c:v>1.8656922991751097</c:v>
                </c:pt>
                <c:pt idx="23">
                  <c:v>9.3395338537341566</c:v>
                </c:pt>
                <c:pt idx="24">
                  <c:v>7.0807728505785317</c:v>
                </c:pt>
                <c:pt idx="25">
                  <c:v>6.7928915462547748</c:v>
                </c:pt>
                <c:pt idx="26">
                  <c:v>10.44676963959475</c:v>
                </c:pt>
                <c:pt idx="27">
                  <c:v>11.869567624425622</c:v>
                </c:pt>
                <c:pt idx="28">
                  <c:v>5.0434590045950314</c:v>
                </c:pt>
                <c:pt idx="29">
                  <c:v>9.6883131262802422</c:v>
                </c:pt>
                <c:pt idx="30">
                  <c:v>12.401040801638709</c:v>
                </c:pt>
                <c:pt idx="31">
                  <c:v>11.614903393677684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29-4A70-A053-9B081DEDB706}"/>
            </c:ext>
          </c:extLst>
        </c:ser>
        <c:ser>
          <c:idx val="1"/>
          <c:order val="1"/>
          <c:tx>
            <c:strRef>
              <c:f>'Kjøtt%'!$B$11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'Kjøtt%'!$C$11:$C$45</c:f>
              <c:numCache>
                <c:formatCode>General</c:formatCode>
                <c:ptCount val="35"/>
                <c:pt idx="0">
                  <c:v>0</c:v>
                </c:pt>
                <c:pt idx="1">
                  <c:v>35</c:v>
                </c:pt>
                <c:pt idx="2">
                  <c:v>36</c:v>
                </c:pt>
                <c:pt idx="3">
                  <c:v>37</c:v>
                </c:pt>
                <c:pt idx="4">
                  <c:v>38</c:v>
                </c:pt>
                <c:pt idx="5">
                  <c:v>39</c:v>
                </c:pt>
                <c:pt idx="6">
                  <c:v>40</c:v>
                </c:pt>
                <c:pt idx="7">
                  <c:v>41</c:v>
                </c:pt>
                <c:pt idx="8">
                  <c:v>42</c:v>
                </c:pt>
                <c:pt idx="9">
                  <c:v>43</c:v>
                </c:pt>
                <c:pt idx="10">
                  <c:v>44</c:v>
                </c:pt>
                <c:pt idx="11">
                  <c:v>45</c:v>
                </c:pt>
                <c:pt idx="12">
                  <c:v>46</c:v>
                </c:pt>
                <c:pt idx="13">
                  <c:v>47</c:v>
                </c:pt>
                <c:pt idx="14">
                  <c:v>48</c:v>
                </c:pt>
                <c:pt idx="15">
                  <c:v>49</c:v>
                </c:pt>
                <c:pt idx="16">
                  <c:v>50</c:v>
                </c:pt>
                <c:pt idx="17">
                  <c:v>51</c:v>
                </c:pt>
                <c:pt idx="18">
                  <c:v>52</c:v>
                </c:pt>
                <c:pt idx="19">
                  <c:v>53</c:v>
                </c:pt>
                <c:pt idx="20">
                  <c:v>54</c:v>
                </c:pt>
                <c:pt idx="21">
                  <c:v>55</c:v>
                </c:pt>
                <c:pt idx="22">
                  <c:v>56</c:v>
                </c:pt>
                <c:pt idx="23">
                  <c:v>57</c:v>
                </c:pt>
                <c:pt idx="24">
                  <c:v>58</c:v>
                </c:pt>
                <c:pt idx="25">
                  <c:v>59</c:v>
                </c:pt>
                <c:pt idx="26">
                  <c:v>60</c:v>
                </c:pt>
                <c:pt idx="27">
                  <c:v>61</c:v>
                </c:pt>
                <c:pt idx="28">
                  <c:v>62</c:v>
                </c:pt>
                <c:pt idx="29">
                  <c:v>63</c:v>
                </c:pt>
                <c:pt idx="30">
                  <c:v>64</c:v>
                </c:pt>
                <c:pt idx="31">
                  <c:v>65</c:v>
                </c:pt>
                <c:pt idx="32">
                  <c:v>66</c:v>
                </c:pt>
                <c:pt idx="33">
                  <c:v>67</c:v>
                </c:pt>
                <c:pt idx="34">
                  <c:v>68</c:v>
                </c:pt>
              </c:numCache>
            </c:numRef>
          </c:cat>
          <c:val>
            <c:numRef>
              <c:f>'Kjøtt%'!$G$11:$G$45</c:f>
              <c:numCache>
                <c:formatCode>0.0</c:formatCode>
                <c:ptCount val="35"/>
                <c:pt idx="0">
                  <c:v>0.22036388292462425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0.11300711944852528</c:v>
                </c:pt>
                <c:pt idx="6">
                  <c:v>2.2601423889705055E-2</c:v>
                </c:pt>
                <c:pt idx="7">
                  <c:v>5.6503559724262638E-3</c:v>
                </c:pt>
                <c:pt idx="8">
                  <c:v>6.7804271669115138E-2</c:v>
                </c:pt>
                <c:pt idx="9">
                  <c:v>6.7804271669115138E-2</c:v>
                </c:pt>
                <c:pt idx="10">
                  <c:v>1.6951067917278784E-2</c:v>
                </c:pt>
                <c:pt idx="11">
                  <c:v>0.23731495084190304</c:v>
                </c:pt>
                <c:pt idx="12">
                  <c:v>0.23166459486947677</c:v>
                </c:pt>
                <c:pt idx="13">
                  <c:v>0.16951067917278784</c:v>
                </c:pt>
                <c:pt idx="14">
                  <c:v>0.65544129280144636</c:v>
                </c:pt>
                <c:pt idx="15">
                  <c:v>0.77974912419482401</c:v>
                </c:pt>
                <c:pt idx="16">
                  <c:v>0.19211210306249296</c:v>
                </c:pt>
                <c:pt idx="17">
                  <c:v>1.5481975364447953</c:v>
                </c:pt>
                <c:pt idx="18">
                  <c:v>1.4860436207481076</c:v>
                </c:pt>
                <c:pt idx="19">
                  <c:v>0.881455531698497</c:v>
                </c:pt>
                <c:pt idx="20">
                  <c:v>3.2263532602553959</c:v>
                </c:pt>
                <c:pt idx="21">
                  <c:v>3.4184653633178899</c:v>
                </c:pt>
                <c:pt idx="22">
                  <c:v>1.7064075036727315</c:v>
                </c:pt>
                <c:pt idx="23">
                  <c:v>9.4586958978415652</c:v>
                </c:pt>
                <c:pt idx="24">
                  <c:v>8.5489885862809398</c:v>
                </c:pt>
                <c:pt idx="25">
                  <c:v>6.3623008249519719</c:v>
                </c:pt>
                <c:pt idx="26">
                  <c:v>10.193242174256982</c:v>
                </c:pt>
                <c:pt idx="27">
                  <c:v>11.973104305571249</c:v>
                </c:pt>
                <c:pt idx="28">
                  <c:v>4.7236975929483558</c:v>
                </c:pt>
                <c:pt idx="29">
                  <c:v>11.02949485817607</c:v>
                </c:pt>
                <c:pt idx="30">
                  <c:v>10.227144310091536</c:v>
                </c:pt>
                <c:pt idx="31">
                  <c:v>12.436433495310204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29-4A70-A053-9B081DEDB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037688"/>
        <c:axId val="171038080"/>
      </c:barChart>
      <c:catAx>
        <c:axId val="1710376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80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71038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6539930795E-3"/>
              <c:y val="0.3220612009909396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7688"/>
        <c:crosses val="autoZero"/>
        <c:crossBetween val="between"/>
        <c:majorUnit val="2.5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967544505125036"/>
          <c:y val="0.37646721285345403"/>
          <c:w val="7.4833934855409442E-2"/>
          <c:h val="0.140360794981598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Flådd purke, antalls% slakt innen de ulike VEKTGRUPPENE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450722286859564E-2"/>
          <c:y val="0.15222487493748951"/>
          <c:w val="0.90166926092226096"/>
          <c:h val="0.7361291512363371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Vektgrupper!$B$31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Vektgrupper!$D$12:$D$29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Vektgrupper!$J$31:$J$48</c:f>
              <c:numCache>
                <c:formatCode>0.0</c:formatCode>
                <c:ptCount val="18"/>
                <c:pt idx="0">
                  <c:v>0.21591097824281677</c:v>
                </c:pt>
                <c:pt idx="1">
                  <c:v>0.6698776504456625</c:v>
                </c:pt>
                <c:pt idx="2">
                  <c:v>2.1978630349332886</c:v>
                </c:pt>
                <c:pt idx="3">
                  <c:v>5.7797708021923251</c:v>
                </c:pt>
                <c:pt idx="4">
                  <c:v>9.6052704423406983</c:v>
                </c:pt>
                <c:pt idx="5">
                  <c:v>12.196202181254501</c:v>
                </c:pt>
                <c:pt idx="6">
                  <c:v>12.810718042407128</c:v>
                </c:pt>
                <c:pt idx="7">
                  <c:v>12.716603000608982</c:v>
                </c:pt>
                <c:pt idx="8">
                  <c:v>11.526324530808836</c:v>
                </c:pt>
                <c:pt idx="9">
                  <c:v>9.5222277584011543</c:v>
                </c:pt>
                <c:pt idx="10">
                  <c:v>7.717433427448376</c:v>
                </c:pt>
                <c:pt idx="11">
                  <c:v>5.7188728339699937</c:v>
                </c:pt>
                <c:pt idx="12">
                  <c:v>3.9306870398051266</c:v>
                </c:pt>
                <c:pt idx="13">
                  <c:v>2.4137740131761061</c:v>
                </c:pt>
                <c:pt idx="14">
                  <c:v>1.3120744062448098</c:v>
                </c:pt>
                <c:pt idx="15">
                  <c:v>0.7197032608093894</c:v>
                </c:pt>
                <c:pt idx="16">
                  <c:v>0.46503903006145186</c:v>
                </c:pt>
                <c:pt idx="17">
                  <c:v>0.48164756684936066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92-4A88-8620-2FF4EE60FDD5}"/>
            </c:ext>
          </c:extLst>
        </c:ser>
        <c:ser>
          <c:idx val="2"/>
          <c:order val="1"/>
          <c:tx>
            <c:strRef>
              <c:f>Vektgrupper!$B$12</c:f>
              <c:strCache>
                <c:ptCount val="1"/>
                <c:pt idx="0">
                  <c:v>2024</c:v>
                </c:pt>
              </c:strCache>
            </c:strRef>
          </c:tx>
          <c:spPr>
            <a:ln>
              <a:solidFill>
                <a:srgbClr val="000000"/>
              </a:solidFill>
            </a:ln>
          </c:spPr>
          <c:invertIfNegative val="0"/>
          <c:val>
            <c:numRef>
              <c:f>Vektgrupper!$J$12:$J$29</c:f>
              <c:numCache>
                <c:formatCode>0.0</c:formatCode>
                <c:ptCount val="18"/>
                <c:pt idx="0">
                  <c:v>0.13560854333823028</c:v>
                </c:pt>
                <c:pt idx="1">
                  <c:v>0.77974912419482401</c:v>
                </c:pt>
                <c:pt idx="2">
                  <c:v>2.4805062718951287</c:v>
                </c:pt>
                <c:pt idx="3">
                  <c:v>5.3847892417222276</c:v>
                </c:pt>
                <c:pt idx="4">
                  <c:v>9.0631709797717264</c:v>
                </c:pt>
                <c:pt idx="5">
                  <c:v>12.046558933212795</c:v>
                </c:pt>
                <c:pt idx="6">
                  <c:v>13.24443439936716</c:v>
                </c:pt>
                <c:pt idx="7">
                  <c:v>12.775454853655781</c:v>
                </c:pt>
                <c:pt idx="8">
                  <c:v>11.758390778619052</c:v>
                </c:pt>
                <c:pt idx="9">
                  <c:v>9.5095491015934002</c:v>
                </c:pt>
                <c:pt idx="10">
                  <c:v>7.7918408859758141</c:v>
                </c:pt>
                <c:pt idx="11">
                  <c:v>5.3904395976946553</c:v>
                </c:pt>
                <c:pt idx="12">
                  <c:v>3.7292349418013329</c:v>
                </c:pt>
                <c:pt idx="13">
                  <c:v>2.2657927449429316</c:v>
                </c:pt>
                <c:pt idx="14">
                  <c:v>1.559498248389648</c:v>
                </c:pt>
                <c:pt idx="15">
                  <c:v>0.8701548197536445</c:v>
                </c:pt>
                <c:pt idx="16">
                  <c:v>0.49158096960108488</c:v>
                </c:pt>
                <c:pt idx="17">
                  <c:v>0.72324556447056176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92-4A88-8620-2FF4EE60F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8136"/>
        <c:axId val="740748528"/>
      </c:barChart>
      <c:catAx>
        <c:axId val="7407481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07485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8136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649097848033247"/>
          <c:y val="0.19875041545514519"/>
          <c:w val="7.9998107386409834E-2"/>
          <c:h val="0.164562825324514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Flådd purke, antall slakt innen de ulike VEKTGRUPPENE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343955813914073E-2"/>
          <c:y val="0.14364924433345216"/>
          <c:w val="0.87977599228679615"/>
          <c:h val="0.744704976662903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Vektgrupper!$B$31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Vektgrupper!$D$12:$D$29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Vektgrupper!$G$31:$G$48</c:f>
              <c:numCache>
                <c:formatCode>0</c:formatCode>
                <c:ptCount val="18"/>
                <c:pt idx="0">
                  <c:v>39</c:v>
                </c:pt>
                <c:pt idx="1">
                  <c:v>121</c:v>
                </c:pt>
                <c:pt idx="2">
                  <c:v>397</c:v>
                </c:pt>
                <c:pt idx="3">
                  <c:v>1044</c:v>
                </c:pt>
                <c:pt idx="4">
                  <c:v>1735</c:v>
                </c:pt>
                <c:pt idx="5">
                  <c:v>2203</c:v>
                </c:pt>
                <c:pt idx="6">
                  <c:v>2314</c:v>
                </c:pt>
                <c:pt idx="7">
                  <c:v>2297</c:v>
                </c:pt>
                <c:pt idx="8">
                  <c:v>2082</c:v>
                </c:pt>
                <c:pt idx="9">
                  <c:v>1720</c:v>
                </c:pt>
                <c:pt idx="10">
                  <c:v>1394</c:v>
                </c:pt>
                <c:pt idx="11">
                  <c:v>1033</c:v>
                </c:pt>
                <c:pt idx="12">
                  <c:v>710</c:v>
                </c:pt>
                <c:pt idx="13">
                  <c:v>436</c:v>
                </c:pt>
                <c:pt idx="14">
                  <c:v>237</c:v>
                </c:pt>
                <c:pt idx="15">
                  <c:v>130</c:v>
                </c:pt>
                <c:pt idx="16">
                  <c:v>84</c:v>
                </c:pt>
                <c:pt idx="17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2A-4A07-A058-696E363DE881}"/>
            </c:ext>
          </c:extLst>
        </c:ser>
        <c:ser>
          <c:idx val="2"/>
          <c:order val="1"/>
          <c:tx>
            <c:strRef>
              <c:f>Vektgrupper!$B$12</c:f>
              <c:strCache>
                <c:ptCount val="1"/>
                <c:pt idx="0">
                  <c:v>2024</c:v>
                </c:pt>
              </c:strCache>
            </c:strRef>
          </c:tx>
          <c:spPr>
            <a:ln>
              <a:solidFill>
                <a:srgbClr val="808080"/>
              </a:solidFill>
            </a:ln>
          </c:spPr>
          <c:invertIfNegative val="0"/>
          <c:val>
            <c:numRef>
              <c:f>Vektgrupper!$G$12:$G$29</c:f>
              <c:numCache>
                <c:formatCode>0</c:formatCode>
                <c:ptCount val="18"/>
                <c:pt idx="0">
                  <c:v>24</c:v>
                </c:pt>
                <c:pt idx="1">
                  <c:v>138</c:v>
                </c:pt>
                <c:pt idx="2">
                  <c:v>439</c:v>
                </c:pt>
                <c:pt idx="3">
                  <c:v>953</c:v>
                </c:pt>
                <c:pt idx="4">
                  <c:v>1604</c:v>
                </c:pt>
                <c:pt idx="5">
                  <c:v>2132</c:v>
                </c:pt>
                <c:pt idx="6">
                  <c:v>2344</c:v>
                </c:pt>
                <c:pt idx="7">
                  <c:v>2261</c:v>
                </c:pt>
                <c:pt idx="8">
                  <c:v>2081</c:v>
                </c:pt>
                <c:pt idx="9">
                  <c:v>1683</c:v>
                </c:pt>
                <c:pt idx="10">
                  <c:v>1379</c:v>
                </c:pt>
                <c:pt idx="11">
                  <c:v>954</c:v>
                </c:pt>
                <c:pt idx="12">
                  <c:v>660</c:v>
                </c:pt>
                <c:pt idx="13">
                  <c:v>401</c:v>
                </c:pt>
                <c:pt idx="14">
                  <c:v>276</c:v>
                </c:pt>
                <c:pt idx="15">
                  <c:v>154</c:v>
                </c:pt>
                <c:pt idx="16">
                  <c:v>87</c:v>
                </c:pt>
                <c:pt idx="17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2A-4A07-A058-696E363DE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8136"/>
        <c:axId val="740748528"/>
      </c:barChart>
      <c:catAx>
        <c:axId val="7407481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0748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81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60138005964983"/>
          <c:y val="0.19497525377881486"/>
          <c:w val="7.3777264409496224E-2"/>
          <c:h val="0.176041432973538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Flådd purke, middel VEKT innen de ulike VEKTGRUPPENE</a:t>
            </a:r>
          </a:p>
        </c:rich>
      </c:tx>
      <c:layout>
        <c:manualLayout>
          <c:xMode val="edge"/>
          <c:yMode val="edge"/>
          <c:x val="7.7190078644962676E-2"/>
          <c:y val="4.10940513801979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376005015742772E-2"/>
          <c:y val="0.14751509832636353"/>
          <c:w val="0.9107439085616601"/>
          <c:h val="0.740838938849501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Vektgrupper!$B$31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Vektgrupper!$D$12:$D$29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Vektgrupper!$P$31:$P$48</c:f>
              <c:numCache>
                <c:formatCode>0</c:formatCode>
                <c:ptCount val="18"/>
                <c:pt idx="0">
                  <c:v>59.94871794871797</c:v>
                </c:pt>
                <c:pt idx="1">
                  <c:v>73.095867768595028</c:v>
                </c:pt>
                <c:pt idx="2">
                  <c:v>85.092191435768257</c:v>
                </c:pt>
                <c:pt idx="3">
                  <c:v>95.398275862069056</c:v>
                </c:pt>
                <c:pt idx="4">
                  <c:v>104.7383285302593</c:v>
                </c:pt>
                <c:pt idx="5">
                  <c:v>114.74162505674077</c:v>
                </c:pt>
                <c:pt idx="6">
                  <c:v>124.62739844425217</c:v>
                </c:pt>
                <c:pt idx="7">
                  <c:v>134.88628646060096</c:v>
                </c:pt>
                <c:pt idx="8">
                  <c:v>144.68506243996143</c:v>
                </c:pt>
                <c:pt idx="9">
                  <c:v>154.3873837209303</c:v>
                </c:pt>
                <c:pt idx="10">
                  <c:v>164.6682926829271</c:v>
                </c:pt>
                <c:pt idx="11">
                  <c:v>174.28334946757036</c:v>
                </c:pt>
                <c:pt idx="12">
                  <c:v>183.80366197183113</c:v>
                </c:pt>
                <c:pt idx="13">
                  <c:v>194.64334862385329</c:v>
                </c:pt>
                <c:pt idx="14">
                  <c:v>204.36793248945136</c:v>
                </c:pt>
                <c:pt idx="15">
                  <c:v>212.50923076923064</c:v>
                </c:pt>
                <c:pt idx="16">
                  <c:v>221.64880952380963</c:v>
                </c:pt>
                <c:pt idx="17">
                  <c:v>234.12758620689655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37-4C9F-BD12-0C73C6331022}"/>
            </c:ext>
          </c:extLst>
        </c:ser>
        <c:ser>
          <c:idx val="2"/>
          <c:order val="1"/>
          <c:tx>
            <c:strRef>
              <c:f>Vektgrupper!$B$12</c:f>
              <c:strCache>
                <c:ptCount val="1"/>
                <c:pt idx="0">
                  <c:v>2024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val>
            <c:numRef>
              <c:f>Vektgrupper!$P$12:$P$29</c:f>
              <c:numCache>
                <c:formatCode>0</c:formatCode>
                <c:ptCount val="18"/>
                <c:pt idx="0">
                  <c:v>61.770833333333329</c:v>
                </c:pt>
                <c:pt idx="1">
                  <c:v>76.492753623188449</c:v>
                </c:pt>
                <c:pt idx="2">
                  <c:v>85.674259681093403</c:v>
                </c:pt>
                <c:pt idx="3">
                  <c:v>94.55697796432321</c:v>
                </c:pt>
                <c:pt idx="4">
                  <c:v>104.99258104738142</c:v>
                </c:pt>
                <c:pt idx="5">
                  <c:v>114.8818480300193</c:v>
                </c:pt>
                <c:pt idx="6">
                  <c:v>124.81292662116044</c:v>
                </c:pt>
                <c:pt idx="7">
                  <c:v>134.9417514374172</c:v>
                </c:pt>
                <c:pt idx="8">
                  <c:v>144.89553099471411</c:v>
                </c:pt>
                <c:pt idx="9">
                  <c:v>154.77587641116989</c:v>
                </c:pt>
                <c:pt idx="10">
                  <c:v>164.34858593183557</c:v>
                </c:pt>
                <c:pt idx="11">
                  <c:v>174.2320754716977</c:v>
                </c:pt>
                <c:pt idx="12">
                  <c:v>184.274393939394</c:v>
                </c:pt>
                <c:pt idx="13">
                  <c:v>194.10423940149624</c:v>
                </c:pt>
                <c:pt idx="14">
                  <c:v>204.57898550724656</c:v>
                </c:pt>
                <c:pt idx="15">
                  <c:v>212.98051948051943</c:v>
                </c:pt>
                <c:pt idx="16">
                  <c:v>224.00114942528745</c:v>
                </c:pt>
                <c:pt idx="17">
                  <c:v>242.62578124999996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37-4C9F-BD12-0C73C6331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8136"/>
        <c:axId val="740748528"/>
      </c:barChart>
      <c:catAx>
        <c:axId val="7407481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0748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81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783589025277791"/>
          <c:y val="0.18755995420423993"/>
          <c:w val="7.5878532943000968E-2"/>
          <c:h val="0.145483606180247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Flådd purke, middel</a:t>
            </a:r>
            <a:r>
              <a:rPr lang="en-US" sz="2000" baseline="0"/>
              <a:t> kjøtt% </a:t>
            </a:r>
            <a:r>
              <a:rPr lang="en-US" sz="2000"/>
              <a:t>innen de ulike VEKTGRUPPENE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755403086099684E-2"/>
          <c:y val="0.14873947672967391"/>
          <c:w val="0.90136458823198407"/>
          <c:h val="0.73961420348393059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V!$AC$30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V!$AE$30:$AE$47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V!$AH$30:$AH$47</c:f>
              <c:numCache>
                <c:formatCode>0.00</c:formatCode>
                <c:ptCount val="18"/>
                <c:pt idx="0">
                  <c:v>62.684210526315802</c:v>
                </c:pt>
                <c:pt idx="1">
                  <c:v>63.620689655172413</c:v>
                </c:pt>
                <c:pt idx="2">
                  <c:v>63.142493638676839</c:v>
                </c:pt>
                <c:pt idx="3">
                  <c:v>62.769230769230759</c:v>
                </c:pt>
                <c:pt idx="4">
                  <c:v>62.156521739130447</c:v>
                </c:pt>
                <c:pt idx="5">
                  <c:v>61.682004555808653</c:v>
                </c:pt>
                <c:pt idx="6">
                  <c:v>61.02905464006939</c:v>
                </c:pt>
                <c:pt idx="7">
                  <c:v>60.535947712418277</c:v>
                </c:pt>
                <c:pt idx="8">
                  <c:v>60.011549566891247</c:v>
                </c:pt>
                <c:pt idx="9">
                  <c:v>59.268961493582253</c:v>
                </c:pt>
                <c:pt idx="10">
                  <c:v>58.165111270638931</c:v>
                </c:pt>
                <c:pt idx="11">
                  <c:v>57.346601941747586</c:v>
                </c:pt>
                <c:pt idx="12">
                  <c:v>56.114568599717138</c:v>
                </c:pt>
                <c:pt idx="13">
                  <c:v>54.928899082568819</c:v>
                </c:pt>
                <c:pt idx="14">
                  <c:v>53.337552742616019</c:v>
                </c:pt>
                <c:pt idx="15">
                  <c:v>53.108527131782928</c:v>
                </c:pt>
                <c:pt idx="16">
                  <c:v>50.831325301204814</c:v>
                </c:pt>
                <c:pt idx="17">
                  <c:v>49.69047619047619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CD-4E2E-BD29-BB79F194A737}"/>
            </c:ext>
          </c:extLst>
        </c:ser>
        <c:ser>
          <c:idx val="1"/>
          <c:order val="1"/>
          <c:tx>
            <c:strRef>
              <c:f>V!$AC$12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V!$AE$30:$AE$47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V!$AH$12:$AH$29</c:f>
              <c:numCache>
                <c:formatCode>0.00</c:formatCode>
                <c:ptCount val="18"/>
                <c:pt idx="0">
                  <c:v>61.66666666666665</c:v>
                </c:pt>
                <c:pt idx="1">
                  <c:v>63.44202898550725</c:v>
                </c:pt>
                <c:pt idx="2">
                  <c:v>63.328767123287683</c:v>
                </c:pt>
                <c:pt idx="3">
                  <c:v>62.844114528101805</c:v>
                </c:pt>
                <c:pt idx="4">
                  <c:v>62.265957446808514</c:v>
                </c:pt>
                <c:pt idx="5">
                  <c:v>61.672778561354008</c:v>
                </c:pt>
                <c:pt idx="6">
                  <c:v>61.173076923076913</c:v>
                </c:pt>
                <c:pt idx="7">
                  <c:v>60.651039363113682</c:v>
                </c:pt>
                <c:pt idx="8">
                  <c:v>59.842788461538483</c:v>
                </c:pt>
                <c:pt idx="9">
                  <c:v>59.099940511600238</c:v>
                </c:pt>
                <c:pt idx="10">
                  <c:v>58.460755813953512</c:v>
                </c:pt>
                <c:pt idx="11">
                  <c:v>57.218487394957997</c:v>
                </c:pt>
                <c:pt idx="12">
                  <c:v>56.150227617602432</c:v>
                </c:pt>
                <c:pt idx="13">
                  <c:v>54.615000000000002</c:v>
                </c:pt>
                <c:pt idx="14">
                  <c:v>53.884057971014485</c:v>
                </c:pt>
                <c:pt idx="15">
                  <c:v>52.398692810457511</c:v>
                </c:pt>
                <c:pt idx="16">
                  <c:v>50.540229885057457</c:v>
                </c:pt>
                <c:pt idx="17">
                  <c:v>47.984126984126966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CD-4E2E-BD29-BB79F194A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5784"/>
        <c:axId val="740746176"/>
      </c:barChart>
      <c:catAx>
        <c:axId val="740745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6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0746176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57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134322076475633"/>
          <c:y val="0.11279042446199966"/>
          <c:w val="6.6439211077841537E-2"/>
          <c:h val="0.150321752124544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middel slaktevekt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726172400049676E-2"/>
          <c:y val="0.14614218112244012"/>
          <c:w val="0.87964607338966938"/>
          <c:h val="0.71276886306947829"/>
        </c:manualLayout>
      </c:layout>
      <c:lineChart>
        <c:grouping val="standard"/>
        <c:varyColors val="0"/>
        <c:ser>
          <c:idx val="3"/>
          <c:order val="0"/>
          <c:tx>
            <c:strRef>
              <c:f>Måned!$D$23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Måned!$O$23:$O$34</c:f>
              <c:numCache>
                <c:formatCode>0</c:formatCode>
                <c:ptCount val="12"/>
                <c:pt idx="0">
                  <c:v>137.63539603960422</c:v>
                </c:pt>
                <c:pt idx="1">
                  <c:v>138.32439204126737</c:v>
                </c:pt>
                <c:pt idx="2">
                  <c:v>139.93810957254675</c:v>
                </c:pt>
                <c:pt idx="3">
                  <c:v>136.30063643595861</c:v>
                </c:pt>
                <c:pt idx="4">
                  <c:v>138.00617864338491</c:v>
                </c:pt>
                <c:pt idx="5">
                  <c:v>134.59452506596296</c:v>
                </c:pt>
                <c:pt idx="6">
                  <c:v>137.51958302308273</c:v>
                </c:pt>
                <c:pt idx="7">
                  <c:v>137.07434834123217</c:v>
                </c:pt>
                <c:pt idx="8">
                  <c:v>137.37611362169145</c:v>
                </c:pt>
                <c:pt idx="9">
                  <c:v>140.17276073619652</c:v>
                </c:pt>
                <c:pt idx="10">
                  <c:v>139.13893366398011</c:v>
                </c:pt>
                <c:pt idx="11">
                  <c:v>139.72515625000003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C8-4F50-B37D-F285107DC665}"/>
            </c:ext>
          </c:extLst>
        </c:ser>
        <c:ser>
          <c:idx val="2"/>
          <c:order val="1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1517330850543703E-2"/>
                  <c:y val="-8.3849749449790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4C-4016-BBE0-BAAA92BA9ACE}"/>
                </c:ext>
              </c:extLst>
            </c:dLbl>
            <c:dLbl>
              <c:idx val="1"/>
              <c:layout>
                <c:manualLayout>
                  <c:x val="-2.2541965652950583E-2"/>
                  <c:y val="-7.281688768008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4C-4016-BBE0-BAAA92BA9ACE}"/>
                </c:ext>
              </c:extLst>
            </c:dLbl>
            <c:dLbl>
              <c:idx val="2"/>
              <c:layout>
                <c:manualLayout>
                  <c:x val="-3.7569508748746576E-17"/>
                  <c:y val="-0.13680748594439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4C-4016-BBE0-BAAA92BA9ACE}"/>
                </c:ext>
              </c:extLst>
            </c:dLbl>
            <c:dLbl>
              <c:idx val="4"/>
              <c:layout>
                <c:manualLayout>
                  <c:x val="-1.4344887233695876E-2"/>
                  <c:y val="-0.139014058298336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4C-4016-BBE0-BAAA92BA9ACE}"/>
                </c:ext>
              </c:extLst>
            </c:dLbl>
            <c:dLbl>
              <c:idx val="5"/>
              <c:layout>
                <c:manualLayout>
                  <c:x val="-1.5369522036102643E-2"/>
                  <c:y val="-6.3990598264313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4C-4016-BBE0-BAAA92BA9ACE}"/>
                </c:ext>
              </c:extLst>
            </c:dLbl>
            <c:dLbl>
              <c:idx val="6"/>
              <c:layout>
                <c:manualLayout>
                  <c:x val="-3.5780318023838222E-2"/>
                  <c:y val="-0.11948282073537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CB-4774-9561-0FB82B06CDA6}"/>
                </c:ext>
              </c:extLst>
            </c:dLbl>
            <c:dLbl>
              <c:idx val="7"/>
              <c:layout>
                <c:manualLayout>
                  <c:x val="-3.0668844020432771E-2"/>
                  <c:y val="-8.6522042601481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93-48C1-8DB1-96569DC3A4DA}"/>
                </c:ext>
              </c:extLst>
            </c:dLbl>
            <c:dLbl>
              <c:idx val="8"/>
              <c:layout>
                <c:manualLayout>
                  <c:x val="-4.600326603064904E-2"/>
                  <c:y val="-0.111242626201904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D5-4DC7-A58E-F19296BB49EE}"/>
                </c:ext>
              </c:extLst>
            </c:dLbl>
            <c:dLbl>
              <c:idx val="9"/>
              <c:layout>
                <c:manualLayout>
                  <c:x val="-3.3735728422476116E-2"/>
                  <c:y val="-6.79816049011638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FF-438C-BF0E-6D211490055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Måned!$O$10:$O$21</c:f>
              <c:numCache>
                <c:formatCode>0</c:formatCode>
                <c:ptCount val="12"/>
                <c:pt idx="0">
                  <c:v>138.30673603504931</c:v>
                </c:pt>
                <c:pt idx="1">
                  <c:v>138.70437461491051</c:v>
                </c:pt>
                <c:pt idx="2">
                  <c:v>137.64347240915197</c:v>
                </c:pt>
                <c:pt idx="3">
                  <c:v>137.90446428571431</c:v>
                </c:pt>
                <c:pt idx="4">
                  <c:v>135.82997676219998</c:v>
                </c:pt>
                <c:pt idx="5">
                  <c:v>137.52206106870244</c:v>
                </c:pt>
                <c:pt idx="6">
                  <c:v>138.36027777777809</c:v>
                </c:pt>
                <c:pt idx="7">
                  <c:v>140.8776562499998</c:v>
                </c:pt>
                <c:pt idx="8">
                  <c:v>138.28797423049397</c:v>
                </c:pt>
                <c:pt idx="9">
                  <c:v>140.77150225660878</c:v>
                </c:pt>
                <c:pt idx="10">
                  <c:v>140.58851603281141</c:v>
                </c:pt>
                <c:pt idx="11">
                  <c:v>136.49145234493199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C8-4F50-B37D-F285107DC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3256"/>
        <c:axId val="718318544"/>
      </c:lineChart>
      <c:catAx>
        <c:axId val="718303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8544"/>
        <c:crossesAt val="15.5"/>
        <c:auto val="1"/>
        <c:lblAlgn val="ctr"/>
        <c:lblOffset val="100"/>
        <c:tickLblSkip val="1"/>
        <c:tickMarkSkip val="1"/>
        <c:noMultiLvlLbl val="0"/>
      </c:catAx>
      <c:valAx>
        <c:axId val="718318544"/>
        <c:scaling>
          <c:orientation val="minMax"/>
          <c:min val="13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7.0597673388658067E-3"/>
              <c:y val="0.35952294719392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3256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921535171247658"/>
          <c:y val="0.27841541059121289"/>
          <c:w val="9.2866225641713387E-2"/>
          <c:h val="0.118132434524922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Flådd purke,</a:t>
            </a:r>
            <a:r>
              <a:rPr lang="nb-NO" sz="2400" baseline="0"/>
              <a:t> a</a:t>
            </a:r>
            <a:r>
              <a:rPr lang="nb-NO" sz="2400"/>
              <a:t>ntall produsenter per VEKTGRUPPE</a:t>
            </a:r>
          </a:p>
        </c:rich>
      </c:tx>
      <c:layout>
        <c:manualLayout>
          <c:xMode val="edge"/>
          <c:yMode val="edge"/>
          <c:x val="0.11696177547773243"/>
          <c:y val="3.04489047074505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18972155294473E-2"/>
          <c:y val="0.17458858366686064"/>
          <c:w val="0.87773520620647971"/>
          <c:h val="0.7231937071214514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V!$AC$30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V!$AE$30:$AE$47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V!$AF$30:$AF$47</c:f>
              <c:numCache>
                <c:formatCode>General</c:formatCode>
                <c:ptCount val="18"/>
                <c:pt idx="0">
                  <c:v>30</c:v>
                </c:pt>
                <c:pt idx="1">
                  <c:v>44</c:v>
                </c:pt>
                <c:pt idx="2">
                  <c:v>81</c:v>
                </c:pt>
                <c:pt idx="3">
                  <c:v>133</c:v>
                </c:pt>
                <c:pt idx="4">
                  <c:v>173</c:v>
                </c:pt>
                <c:pt idx="5">
                  <c:v>194</c:v>
                </c:pt>
                <c:pt idx="6">
                  <c:v>219</c:v>
                </c:pt>
                <c:pt idx="7">
                  <c:v>226</c:v>
                </c:pt>
                <c:pt idx="8">
                  <c:v>241</c:v>
                </c:pt>
                <c:pt idx="9">
                  <c:v>234</c:v>
                </c:pt>
                <c:pt idx="10">
                  <c:v>227</c:v>
                </c:pt>
                <c:pt idx="11">
                  <c:v>210</c:v>
                </c:pt>
                <c:pt idx="12">
                  <c:v>185</c:v>
                </c:pt>
                <c:pt idx="13">
                  <c:v>161</c:v>
                </c:pt>
                <c:pt idx="14">
                  <c:v>113</c:v>
                </c:pt>
                <c:pt idx="15">
                  <c:v>73</c:v>
                </c:pt>
                <c:pt idx="16">
                  <c:v>50</c:v>
                </c:pt>
                <c:pt idx="17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5C-4820-BCE1-EB7160CAB1E8}"/>
            </c:ext>
          </c:extLst>
        </c:ser>
        <c:ser>
          <c:idx val="3"/>
          <c:order val="1"/>
          <c:tx>
            <c:strRef>
              <c:f>V!$AC$12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V!$AE$30:$AE$47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V!$AF$12:$AF$29</c:f>
              <c:numCache>
                <c:formatCode>General</c:formatCode>
                <c:ptCount val="18"/>
                <c:pt idx="0">
                  <c:v>19</c:v>
                </c:pt>
                <c:pt idx="1">
                  <c:v>35</c:v>
                </c:pt>
                <c:pt idx="2">
                  <c:v>81</c:v>
                </c:pt>
                <c:pt idx="3">
                  <c:v>136</c:v>
                </c:pt>
                <c:pt idx="4">
                  <c:v>156</c:v>
                </c:pt>
                <c:pt idx="5">
                  <c:v>192</c:v>
                </c:pt>
                <c:pt idx="6">
                  <c:v>204</c:v>
                </c:pt>
                <c:pt idx="7">
                  <c:v>212</c:v>
                </c:pt>
                <c:pt idx="8">
                  <c:v>219</c:v>
                </c:pt>
                <c:pt idx="9">
                  <c:v>227</c:v>
                </c:pt>
                <c:pt idx="10">
                  <c:v>221</c:v>
                </c:pt>
                <c:pt idx="11">
                  <c:v>206</c:v>
                </c:pt>
                <c:pt idx="12">
                  <c:v>176</c:v>
                </c:pt>
                <c:pt idx="13">
                  <c:v>153</c:v>
                </c:pt>
                <c:pt idx="14">
                  <c:v>113</c:v>
                </c:pt>
                <c:pt idx="15">
                  <c:v>72</c:v>
                </c:pt>
                <c:pt idx="16">
                  <c:v>50</c:v>
                </c:pt>
                <c:pt idx="17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5C-4820-BCE1-EB7160CAB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2256"/>
        <c:axId val="740742648"/>
      </c:barChart>
      <c:catAx>
        <c:axId val="740742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2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0742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22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044616309493472"/>
          <c:y val="0.10689577924403415"/>
          <c:w val="6.3063656777195956E-2"/>
          <c:h val="0.189239863637818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Flådd purke,</a:t>
            </a:r>
            <a:r>
              <a:rPr lang="nb-NO" sz="2400" baseline="0"/>
              <a:t> a</a:t>
            </a:r>
            <a:r>
              <a:rPr lang="nb-NO" sz="2400"/>
              <a:t>ntall slakt per produsent per VEKTGRUPPE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061348601140941E-2"/>
          <c:y val="0.17207475762362284"/>
          <c:w val="0.88036401798355646"/>
          <c:h val="0.7156522289917379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V!$AC$30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V!$AE$30:$AE$47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V!$AJ$30:$AJ$47</c:f>
              <c:numCache>
                <c:formatCode>0.0</c:formatCode>
                <c:ptCount val="18"/>
                <c:pt idx="0">
                  <c:v>1.3</c:v>
                </c:pt>
                <c:pt idx="1">
                  <c:v>2.75</c:v>
                </c:pt>
                <c:pt idx="2">
                  <c:v>4.9012345679012341</c:v>
                </c:pt>
                <c:pt idx="3">
                  <c:v>7.8496240601503757</c:v>
                </c:pt>
                <c:pt idx="4">
                  <c:v>10.028901734104046</c:v>
                </c:pt>
                <c:pt idx="5">
                  <c:v>11.355670103092784</c:v>
                </c:pt>
                <c:pt idx="6">
                  <c:v>10.5662100456621</c:v>
                </c:pt>
                <c:pt idx="7">
                  <c:v>10.163716814159292</c:v>
                </c:pt>
                <c:pt idx="8">
                  <c:v>8.6390041493775929</c:v>
                </c:pt>
                <c:pt idx="9">
                  <c:v>7.3504273504273501</c:v>
                </c:pt>
                <c:pt idx="10">
                  <c:v>6.1409691629955949</c:v>
                </c:pt>
                <c:pt idx="11">
                  <c:v>4.9190476190476193</c:v>
                </c:pt>
                <c:pt idx="12">
                  <c:v>3.8378378378378377</c:v>
                </c:pt>
                <c:pt idx="13">
                  <c:v>2.7080745341614905</c:v>
                </c:pt>
                <c:pt idx="14">
                  <c:v>2.0973451327433628</c:v>
                </c:pt>
                <c:pt idx="15">
                  <c:v>1.7808219178082192</c:v>
                </c:pt>
                <c:pt idx="16">
                  <c:v>1.68</c:v>
                </c:pt>
                <c:pt idx="17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5F-465D-90B6-C9445E4397AE}"/>
            </c:ext>
          </c:extLst>
        </c:ser>
        <c:ser>
          <c:idx val="3"/>
          <c:order val="1"/>
          <c:tx>
            <c:strRef>
              <c:f>V!$AC$12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V!$AE$30:$AE$47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V!$AJ$12:$AJ$29</c:f>
              <c:numCache>
                <c:formatCode>0.0</c:formatCode>
                <c:ptCount val="18"/>
                <c:pt idx="0">
                  <c:v>1.263157894736842</c:v>
                </c:pt>
                <c:pt idx="1">
                  <c:v>3.9428571428571431</c:v>
                </c:pt>
                <c:pt idx="2">
                  <c:v>5.4197530864197532</c:v>
                </c:pt>
                <c:pt idx="3">
                  <c:v>7.007352941176471</c:v>
                </c:pt>
                <c:pt idx="4">
                  <c:v>10.282051282051283</c:v>
                </c:pt>
                <c:pt idx="5">
                  <c:v>11.104166666666666</c:v>
                </c:pt>
                <c:pt idx="6">
                  <c:v>11.490196078431373</c:v>
                </c:pt>
                <c:pt idx="7">
                  <c:v>10.665094339622641</c:v>
                </c:pt>
                <c:pt idx="8">
                  <c:v>9.5022831050228316</c:v>
                </c:pt>
                <c:pt idx="9">
                  <c:v>7.4140969162995596</c:v>
                </c:pt>
                <c:pt idx="10">
                  <c:v>6.2398190045248869</c:v>
                </c:pt>
                <c:pt idx="11">
                  <c:v>4.6310679611650487</c:v>
                </c:pt>
                <c:pt idx="12">
                  <c:v>3.75</c:v>
                </c:pt>
                <c:pt idx="13">
                  <c:v>2.6209150326797386</c:v>
                </c:pt>
                <c:pt idx="14">
                  <c:v>2.4424778761061945</c:v>
                </c:pt>
                <c:pt idx="15">
                  <c:v>2.1388888888888888</c:v>
                </c:pt>
                <c:pt idx="16">
                  <c:v>1.74</c:v>
                </c:pt>
                <c:pt idx="17">
                  <c:v>3.657142857142857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5F-465D-90B6-C9445E439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6960"/>
        <c:axId val="740747352"/>
      </c:barChart>
      <c:catAx>
        <c:axId val="7407469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7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0747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per produsent</a:t>
                </a:r>
              </a:p>
            </c:rich>
          </c:tx>
          <c:layout>
            <c:manualLayout>
              <c:xMode val="edge"/>
              <c:yMode val="edge"/>
              <c:x val="1.7011827583066311E-2"/>
              <c:y val="0.280072089405113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69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174315969732175"/>
          <c:y val="0.18231058221794674"/>
          <c:w val="5.6094154468659965E-2"/>
          <c:h val="0.151510400925470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Flådd purke, a</a:t>
            </a:r>
            <a:r>
              <a:rPr lang="nb-NO" sz="2400" baseline="0"/>
              <a:t>ntall slakt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05243137513989"/>
          <c:y val="0.18504532557417358"/>
          <c:w val="0.85168681717988914"/>
          <c:h val="0.6456716309975029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Variant!$G$19:$G$21</c:f>
              <c:numCache>
                <c:formatCode>#,##0</c:formatCode>
                <c:ptCount val="3"/>
                <c:pt idx="0">
                  <c:v>17937</c:v>
                </c:pt>
                <c:pt idx="1">
                  <c:v>95</c:v>
                </c:pt>
                <c:pt idx="2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B9-4F92-8570-7A8765B3D285}"/>
            </c:ext>
          </c:extLst>
        </c:ser>
        <c:ser>
          <c:idx val="13"/>
          <c:order val="1"/>
          <c:tx>
            <c:strRef>
              <c:f>Variant!$B$15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Variant!$G$15:$G$17</c:f>
              <c:numCache>
                <c:formatCode>#,##0</c:formatCode>
                <c:ptCount val="3"/>
                <c:pt idx="0">
                  <c:v>17885</c:v>
                </c:pt>
                <c:pt idx="1">
                  <c:v>83</c:v>
                </c:pt>
                <c:pt idx="2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B9-4F92-8570-7A8765B3D285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Variant!$G$11:$G$13</c:f>
              <c:numCache>
                <c:formatCode>#,##0</c:formatCode>
                <c:ptCount val="3"/>
                <c:pt idx="0">
                  <c:v>17477</c:v>
                </c:pt>
                <c:pt idx="1">
                  <c:v>198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B9-4F92-8570-7A8765B3D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9704"/>
        <c:axId val="393893616"/>
      </c:barChart>
      <c:catAx>
        <c:axId val="7407497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893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  <a:r>
                  <a:rPr lang="nb-NO" baseline="0"/>
                  <a:t> slakt</a:t>
                </a:r>
                <a:endParaRPr lang="nb-NO"/>
              </a:p>
            </c:rich>
          </c:tx>
          <c:layout>
            <c:manualLayout>
              <c:xMode val="edge"/>
              <c:yMode val="edge"/>
              <c:x val="8.7140151584935831E-3"/>
              <c:y val="0.349806954326962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970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8733819947753"/>
          <c:y val="0.17131989857200053"/>
          <c:w val="6.2756869355857128E-2"/>
          <c:h val="0.207505968708159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Flådd</a:t>
            </a:r>
            <a:r>
              <a:rPr lang="nb-NO" sz="2400" baseline="0"/>
              <a:t> purke, a</a:t>
            </a:r>
            <a:r>
              <a:rPr lang="nb-NO" sz="2400"/>
              <a:t>n</a:t>
            </a:r>
            <a:r>
              <a:rPr lang="nb-NO" sz="2400" baseline="0"/>
              <a:t>tall% slakt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0134465758636849"/>
          <c:y val="5.0322532893800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52234637524882E-2"/>
          <c:y val="0.18504532557417358"/>
          <c:w val="0.89921687691073382"/>
          <c:h val="0.6456716309975029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Variant!$J$19:$J$21</c:f>
              <c:numCache>
                <c:formatCode>0.0</c:formatCode>
                <c:ptCount val="3"/>
                <c:pt idx="0">
                  <c:v>99.072079536039766</c:v>
                </c:pt>
                <c:pt idx="1">
                  <c:v>0.52471692902513123</c:v>
                </c:pt>
                <c:pt idx="2">
                  <c:v>0.39768019884009936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93-4CD7-AFF9-5118CEA0B045}"/>
            </c:ext>
          </c:extLst>
        </c:ser>
        <c:ser>
          <c:idx val="13"/>
          <c:order val="1"/>
          <c:tx>
            <c:strRef>
              <c:f>Variant!$B$15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Variant!$J$15:$J$17</c:f>
              <c:numCache>
                <c:formatCode>0.0</c:formatCode>
                <c:ptCount val="3"/>
                <c:pt idx="0">
                  <c:v>99.014560150584074</c:v>
                </c:pt>
                <c:pt idx="1">
                  <c:v>0.45950285113214862</c:v>
                </c:pt>
                <c:pt idx="2">
                  <c:v>0.52593699828378437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93-4CD7-AFF9-5118CEA0B045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Variant!$J$11:$J$13</c:f>
              <c:numCache>
                <c:formatCode>0.0</c:formatCode>
                <c:ptCount val="3"/>
                <c:pt idx="0">
                  <c:v>98.751271330093829</c:v>
                </c:pt>
                <c:pt idx="1">
                  <c:v>1.1187704825403999</c:v>
                </c:pt>
                <c:pt idx="2">
                  <c:v>0.11300711944852528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93-4CD7-AFF9-5118CEA0B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896752"/>
        <c:axId val="393897144"/>
      </c:barChart>
      <c:catAx>
        <c:axId val="39389675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7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8971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6752"/>
        <c:crosses val="autoZero"/>
        <c:crossBetween val="between"/>
        <c:majorUnit val="10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817145999000654"/>
          <c:y val="0.17703145993830835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Flådd purke, middel KJØTT% innen VARIANT</a:t>
            </a:r>
          </a:p>
        </c:rich>
      </c:tx>
      <c:layout>
        <c:manualLayout>
          <c:xMode val="edge"/>
          <c:yMode val="edge"/>
          <c:x val="9.0641120117907134E-2"/>
          <c:y val="7.7205946796193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21226614349973932"/>
          <c:w val="0.89412930329176799"/>
          <c:h val="0.602073888491211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Variant!$B$19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Variant!$M$19:$M$21</c:f>
              <c:numCache>
                <c:formatCode>0.00</c:formatCode>
                <c:ptCount val="3"/>
                <c:pt idx="0">
                  <c:v>59.735917659562574</c:v>
                </c:pt>
                <c:pt idx="1">
                  <c:v>55.936170212765937</c:v>
                </c:pt>
                <c:pt idx="2">
                  <c:v>58.861111111111121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98-44FD-957F-EDD8744E7255}"/>
            </c:ext>
          </c:extLst>
        </c:ser>
        <c:ser>
          <c:idx val="4"/>
          <c:order val="1"/>
          <c:tx>
            <c:strRef>
              <c:f>Variant!$B$15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Variant!$M$15:$M$17</c:f>
              <c:numCache>
                <c:formatCode>0.00</c:formatCode>
                <c:ptCount val="3"/>
                <c:pt idx="0">
                  <c:v>60.023426553830639</c:v>
                </c:pt>
                <c:pt idx="1">
                  <c:v>56.337499999999999</c:v>
                </c:pt>
                <c:pt idx="2">
                  <c:v>59.421052631578959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98-44FD-957F-EDD8744E7255}"/>
            </c:ext>
          </c:extLst>
        </c:ser>
        <c:ser>
          <c:idx val="6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Variant!$M$11:$M$13</c:f>
              <c:numCache>
                <c:formatCode>0.00</c:formatCode>
                <c:ptCount val="3"/>
                <c:pt idx="0">
                  <c:v>60.056938073394477</c:v>
                </c:pt>
                <c:pt idx="1">
                  <c:v>52.767676767676761</c:v>
                </c:pt>
                <c:pt idx="2">
                  <c:v>60.16666666666665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F98-44FD-957F-EDD8744E7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895576"/>
        <c:axId val="393895968"/>
      </c:barChart>
      <c:catAx>
        <c:axId val="3938955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5968"/>
        <c:crossesAt val="4"/>
        <c:auto val="1"/>
        <c:lblAlgn val="ctr"/>
        <c:lblOffset val="100"/>
        <c:tickLblSkip val="1"/>
        <c:tickMarkSkip val="1"/>
        <c:noMultiLvlLbl val="0"/>
      </c:catAx>
      <c:valAx>
        <c:axId val="393895968"/>
        <c:scaling>
          <c:orientation val="minMax"/>
          <c:max val="62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5576"/>
        <c:crosses val="autoZero"/>
        <c:crossBetween val="between"/>
        <c:majorUnit val="1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30217464209484"/>
          <c:y val="6.7551163368092498E-2"/>
          <c:w val="6.3603828296852946E-2"/>
          <c:h val="0.177746151663474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Flådd purke, middel SLAKTEVEKT innen VARIANT</a:t>
            </a:r>
          </a:p>
        </c:rich>
      </c:tx>
      <c:layout>
        <c:manualLayout>
          <c:xMode val="edge"/>
          <c:yMode val="edge"/>
          <c:x val="9.0641116872460417E-2"/>
          <c:y val="7.72059658083280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21226614349973932"/>
          <c:w val="0.89412930329176799"/>
          <c:h val="0.602073888491211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Variant!$B$19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Variant!$O$19:$O$21</c:f>
              <c:numCache>
                <c:formatCode>0.0</c:formatCode>
                <c:ptCount val="3"/>
                <c:pt idx="0">
                  <c:v>137.67826615376077</c:v>
                </c:pt>
                <c:pt idx="1">
                  <c:v>174.6168421052632</c:v>
                </c:pt>
                <c:pt idx="2">
                  <c:v>144.20555555555555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40-420E-A124-98C78184615F}"/>
            </c:ext>
          </c:extLst>
        </c:ser>
        <c:ser>
          <c:idx val="4"/>
          <c:order val="1"/>
          <c:tx>
            <c:strRef>
              <c:f>Variant!$B$15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Variant!$O$15:$O$17</c:f>
              <c:numCache>
                <c:formatCode>0.0</c:formatCode>
                <c:ptCount val="3"/>
                <c:pt idx="0">
                  <c:v>137.51622029633791</c:v>
                </c:pt>
                <c:pt idx="1">
                  <c:v>172.15903614457841</c:v>
                </c:pt>
                <c:pt idx="2">
                  <c:v>108.30105263157894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40-420E-A124-98C78184615F}"/>
            </c:ext>
          </c:extLst>
        </c:ser>
        <c:ser>
          <c:idx val="6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Variant!$O$11:$O$13</c:f>
              <c:numCache>
                <c:formatCode>0.0</c:formatCode>
                <c:ptCount val="3"/>
                <c:pt idx="0">
                  <c:v>137.54396063397579</c:v>
                </c:pt>
                <c:pt idx="1">
                  <c:v>194.06363636363639</c:v>
                </c:pt>
                <c:pt idx="2">
                  <c:v>110.08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40-420E-A124-98C781846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895576"/>
        <c:axId val="393895968"/>
      </c:barChart>
      <c:catAx>
        <c:axId val="3938955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5968"/>
        <c:crossesAt val="4"/>
        <c:auto val="1"/>
        <c:lblAlgn val="ctr"/>
        <c:lblOffset val="100"/>
        <c:tickLblSkip val="1"/>
        <c:tickMarkSkip val="1"/>
        <c:noMultiLvlLbl val="0"/>
      </c:catAx>
      <c:valAx>
        <c:axId val="393895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slaktevekt i kg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55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317637068990167"/>
          <c:y val="0.15088458537277435"/>
          <c:w val="6.3603828296852946E-2"/>
          <c:h val="0.177746151663474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Flådd purke,</a:t>
            </a:r>
            <a:r>
              <a:rPr lang="nb-NO" sz="2000" baseline="0"/>
              <a:t> a</a:t>
            </a:r>
            <a:r>
              <a:rPr lang="nb-NO" sz="2000"/>
              <a:t>ntall slakt per produsent innen VARIANT</a:t>
            </a:r>
          </a:p>
        </c:rich>
      </c:tx>
      <c:layout>
        <c:manualLayout>
          <c:xMode val="edge"/>
          <c:yMode val="edge"/>
          <c:x val="0.19515914098700626"/>
          <c:y val="5.28389589413211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590308155924952E-2"/>
          <c:y val="0.17828749334654848"/>
          <c:w val="0.87005307100560325"/>
          <c:h val="0.65648279620785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Variant!$B$19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Variant!$T$19:$T$21</c:f>
              <c:numCache>
                <c:formatCode>0</c:formatCode>
                <c:ptCount val="3"/>
                <c:pt idx="0">
                  <c:v>62.28125</c:v>
                </c:pt>
                <c:pt idx="1">
                  <c:v>10.555555555555555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F9-4BA4-A350-EF65C7A6A035}"/>
            </c:ext>
          </c:extLst>
        </c:ser>
        <c:ser>
          <c:idx val="4"/>
          <c:order val="1"/>
          <c:tx>
            <c:strRef>
              <c:f>Variant!$B$15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Variant!$T$15:$T$17</c:f>
              <c:numCache>
                <c:formatCode>0</c:formatCode>
                <c:ptCount val="3"/>
                <c:pt idx="0">
                  <c:v>62.31707317073171</c:v>
                </c:pt>
                <c:pt idx="1">
                  <c:v>7.5454545454545459</c:v>
                </c:pt>
                <c:pt idx="2">
                  <c:v>4.3181818181818183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F9-4BA4-A350-EF65C7A6A035}"/>
            </c:ext>
          </c:extLst>
        </c:ser>
        <c:ser>
          <c:idx val="6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Variant!$T$11:$T$13</c:f>
              <c:numCache>
                <c:formatCode>0</c:formatCode>
                <c:ptCount val="3"/>
                <c:pt idx="0">
                  <c:v>65.456928838951313</c:v>
                </c:pt>
                <c:pt idx="1">
                  <c:v>18</c:v>
                </c:pt>
                <c:pt idx="2">
                  <c:v>1.8181818181818181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F9-4BA4-A350-EF65C7A6A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899104"/>
        <c:axId val="393899496"/>
      </c:barChart>
      <c:catAx>
        <c:axId val="3938991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9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938994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1.7177019539224264E-2"/>
              <c:y val="0.288728364811041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9104"/>
        <c:crosses val="autoZero"/>
        <c:crossBetween val="between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628222550861346"/>
          <c:y val="0.1961553629325746"/>
          <c:w val="7.4920070603257269E-2"/>
          <c:h val="0.203215404861095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Flådd purke, antall produsenter innen VARIANT</a:t>
            </a:r>
          </a:p>
        </c:rich>
      </c:tx>
      <c:layout>
        <c:manualLayout>
          <c:xMode val="edge"/>
          <c:yMode val="edge"/>
          <c:x val="0.20355088234003119"/>
          <c:y val="5.28388626575321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590308155924952E-2"/>
          <c:y val="0.17828749334654848"/>
          <c:w val="0.87005307100560325"/>
          <c:h val="0.65648279620785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Variant!$B$19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Variant!$E$19:$E$21</c:f>
              <c:numCache>
                <c:formatCode>0</c:formatCode>
                <c:ptCount val="3"/>
                <c:pt idx="0">
                  <c:v>288</c:v>
                </c:pt>
                <c:pt idx="1">
                  <c:v>9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C6-48B7-89B4-A49AB62F679F}"/>
            </c:ext>
          </c:extLst>
        </c:ser>
        <c:ser>
          <c:idx val="4"/>
          <c:order val="1"/>
          <c:tx>
            <c:strRef>
              <c:f>Variant!$B$15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Variant!$E$15:$E$17</c:f>
              <c:numCache>
                <c:formatCode>0</c:formatCode>
                <c:ptCount val="3"/>
                <c:pt idx="0">
                  <c:v>287</c:v>
                </c:pt>
                <c:pt idx="1">
                  <c:v>11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C6-48B7-89B4-A49AB62F679F}"/>
            </c:ext>
          </c:extLst>
        </c:ser>
        <c:ser>
          <c:idx val="6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Variant!$E$11:$E$13</c:f>
              <c:numCache>
                <c:formatCode>0</c:formatCode>
                <c:ptCount val="3"/>
                <c:pt idx="0">
                  <c:v>267</c:v>
                </c:pt>
                <c:pt idx="1">
                  <c:v>11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C6-48B7-89B4-A49AB62F6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897928"/>
        <c:axId val="393898320"/>
      </c:barChart>
      <c:catAx>
        <c:axId val="3938979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8320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3938983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7177019539224264E-2"/>
              <c:y val="0.288728364811041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7928"/>
        <c:crosses val="autoZero"/>
        <c:crossBetween val="between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93279138718771"/>
          <c:y val="0.20960070113613422"/>
          <c:w val="7.8099282481664672E-2"/>
          <c:h val="0.2103072601462007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Flådd purke, antall slakt innen de ulike FYLKENE</a:t>
            </a:r>
          </a:p>
        </c:rich>
      </c:tx>
      <c:layout>
        <c:manualLayout>
          <c:xMode val="edge"/>
          <c:yMode val="edge"/>
          <c:x val="0.18906393319594506"/>
          <c:y val="5.8440516610433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124819962365041E-2"/>
          <c:y val="0.17063171544207856"/>
          <c:w val="0.89438139013468121"/>
          <c:h val="0.5835134305203243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Fylker!$F$25:$F$38</c:f>
              <c:numCache>
                <c:formatCode>General</c:formatCode>
                <c:ptCount val="14"/>
                <c:pt idx="0">
                  <c:v>1071</c:v>
                </c:pt>
                <c:pt idx="1">
                  <c:v>601</c:v>
                </c:pt>
                <c:pt idx="2">
                  <c:v>785</c:v>
                </c:pt>
                <c:pt idx="3">
                  <c:v>3198</c:v>
                </c:pt>
                <c:pt idx="4">
                  <c:v>435</c:v>
                </c:pt>
                <c:pt idx="5">
                  <c:v>293</c:v>
                </c:pt>
                <c:pt idx="6">
                  <c:v>79</c:v>
                </c:pt>
                <c:pt idx="7">
                  <c:v>1874</c:v>
                </c:pt>
                <c:pt idx="8">
                  <c:v>277</c:v>
                </c:pt>
                <c:pt idx="9">
                  <c:v>88</c:v>
                </c:pt>
                <c:pt idx="10">
                  <c:v>9117</c:v>
                </c:pt>
                <c:pt idx="11">
                  <c:v>207</c:v>
                </c:pt>
                <c:pt idx="12">
                  <c:v>38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CE-40EC-AC0C-94C7CA84C5C2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Fylker!$F$10:$F$23</c:f>
              <c:numCache>
                <c:formatCode>General</c:formatCode>
                <c:ptCount val="14"/>
                <c:pt idx="0">
                  <c:v>967</c:v>
                </c:pt>
                <c:pt idx="1">
                  <c:v>555</c:v>
                </c:pt>
                <c:pt idx="2">
                  <c:v>633</c:v>
                </c:pt>
                <c:pt idx="3">
                  <c:v>3472</c:v>
                </c:pt>
                <c:pt idx="4">
                  <c:v>532</c:v>
                </c:pt>
                <c:pt idx="5">
                  <c:v>272</c:v>
                </c:pt>
                <c:pt idx="6">
                  <c:v>130</c:v>
                </c:pt>
                <c:pt idx="7">
                  <c:v>1536</c:v>
                </c:pt>
                <c:pt idx="8">
                  <c:v>262</c:v>
                </c:pt>
                <c:pt idx="9">
                  <c:v>91</c:v>
                </c:pt>
                <c:pt idx="10">
                  <c:v>9055</c:v>
                </c:pt>
                <c:pt idx="11">
                  <c:v>160</c:v>
                </c:pt>
                <c:pt idx="12">
                  <c:v>33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CE-40EC-AC0C-94C7CA84C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0128"/>
        <c:axId val="867490520"/>
      </c:barChart>
      <c:catAx>
        <c:axId val="867490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0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745628270945594"/>
          <c:y val="0.25424650388477421"/>
          <c:w val="7.0025271102928874E-2"/>
          <c:h val="0.143485936193911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Flådd purke, antall% slakt innen de ulike FYLKENE</a:t>
            </a:r>
          </a:p>
        </c:rich>
      </c:tx>
      <c:layout>
        <c:manualLayout>
          <c:xMode val="edge"/>
          <c:yMode val="edge"/>
          <c:x val="0.18906393319594506"/>
          <c:y val="5.8440516610433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463458613607809E-2"/>
          <c:y val="0.17063171544207856"/>
          <c:w val="0.89604272636588"/>
          <c:h val="0.6382785132817474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Fylker!$J$25:$J$38</c:f>
              <c:numCache>
                <c:formatCode>0.0</c:formatCode>
                <c:ptCount val="14"/>
                <c:pt idx="0">
                  <c:v>5.9292476332835085</c:v>
                </c:pt>
                <c:pt idx="1">
                  <c:v>3.3272435365110997</c:v>
                </c:pt>
                <c:pt idx="2">
                  <c:v>4.3459004595028512</c:v>
                </c:pt>
                <c:pt idx="3">
                  <c:v>17.704700215910972</c:v>
                </c:pt>
                <c:pt idx="4">
                  <c:v>2.4082378342468034</c:v>
                </c:pt>
                <c:pt idx="5">
                  <c:v>1.6221004262857777</c:v>
                </c:pt>
                <c:pt idx="6">
                  <c:v>0.43735813541493662</c:v>
                </c:pt>
                <c:pt idx="7">
                  <c:v>10.374799313513812</c:v>
                </c:pt>
                <c:pt idx="8">
                  <c:v>1.5335215634169297</c:v>
                </c:pt>
                <c:pt idx="9">
                  <c:v>0.48718374577866358</c:v>
                </c:pt>
                <c:pt idx="10">
                  <c:v>50.473343298455411</c:v>
                </c:pt>
                <c:pt idx="11">
                  <c:v>1.1459890383657199</c:v>
                </c:pt>
                <c:pt idx="12">
                  <c:v>0.21037479931351377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FD-4DC6-9F7C-07E4C820E615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Fylker!$J$10:$J$23</c:f>
              <c:numCache>
                <c:formatCode>0.0</c:formatCode>
                <c:ptCount val="14"/>
                <c:pt idx="0">
                  <c:v>5.4638942253361966</c:v>
                </c:pt>
                <c:pt idx="1">
                  <c:v>3.135947564696576</c:v>
                </c:pt>
                <c:pt idx="2">
                  <c:v>3.5766753305458248</c:v>
                </c:pt>
                <c:pt idx="3">
                  <c:v>19.618035936263983</c:v>
                </c:pt>
                <c:pt idx="4">
                  <c:v>3.0059893773307724</c:v>
                </c:pt>
                <c:pt idx="5">
                  <c:v>1.5368968244999437</c:v>
                </c:pt>
                <c:pt idx="6">
                  <c:v>0.73454627641541403</c:v>
                </c:pt>
                <c:pt idx="7">
                  <c:v>8.6789467736467376</c:v>
                </c:pt>
                <c:pt idx="8">
                  <c:v>1.480393264775681</c:v>
                </c:pt>
                <c:pt idx="9">
                  <c:v>0.51418239349078987</c:v>
                </c:pt>
                <c:pt idx="10">
                  <c:v>51.163973330319806</c:v>
                </c:pt>
                <c:pt idx="11">
                  <c:v>0.9040569555882022</c:v>
                </c:pt>
                <c:pt idx="12">
                  <c:v>0.18646174709006672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FD-4DC6-9F7C-07E4C820E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0128"/>
        <c:axId val="867490520"/>
      </c:barChart>
      <c:catAx>
        <c:axId val="867490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0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228456733465097"/>
          <c:y val="0.31259102103256847"/>
          <c:w val="7.0025271102928874E-2"/>
          <c:h val="0.143485936193911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Flådde purker: antall% av slakt i ulike måneder</a:t>
            </a:r>
          </a:p>
        </c:rich>
      </c:tx>
      <c:layout>
        <c:manualLayout>
          <c:xMode val="edge"/>
          <c:yMode val="edge"/>
          <c:x val="0.13446320103933226"/>
          <c:y val="1.50519083429646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66136988538768E-2"/>
          <c:y val="0.16018927025954063"/>
          <c:w val="0.88634429062638842"/>
          <c:h val="0.6591203190240621"/>
        </c:manualLayout>
      </c:layout>
      <c:lineChart>
        <c:grouping val="standard"/>
        <c:varyColors val="0"/>
        <c:ser>
          <c:idx val="0"/>
          <c:order val="0"/>
          <c:tx>
            <c:strRef>
              <c:f>Måned!$D$23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rgbClr val="1ABC04"/>
              </a:solidFill>
              <a:prstDash val="solid"/>
            </a:ln>
          </c:spPr>
          <c:marker>
            <c:symbol val="none"/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Måned!$J$23:$J$34</c:f>
              <c:numCache>
                <c:formatCode>0.0</c:formatCode>
                <c:ptCount val="12"/>
                <c:pt idx="0">
                  <c:v>8.9741460444001575</c:v>
                </c:pt>
                <c:pt idx="1">
                  <c:v>7.5181309859934684</c:v>
                </c:pt>
                <c:pt idx="2">
                  <c:v>9.2232740962187876</c:v>
                </c:pt>
                <c:pt idx="3">
                  <c:v>6.9755854509217716</c:v>
                </c:pt>
                <c:pt idx="4">
                  <c:v>8.315340751813098</c:v>
                </c:pt>
                <c:pt idx="5">
                  <c:v>8.4371366882577625</c:v>
                </c:pt>
                <c:pt idx="6">
                  <c:v>7.4572330177711343</c:v>
                </c:pt>
                <c:pt idx="7">
                  <c:v>9.3561423905220629</c:v>
                </c:pt>
                <c:pt idx="8">
                  <c:v>8.6696562032884898</c:v>
                </c:pt>
                <c:pt idx="9">
                  <c:v>9.0350440126224871</c:v>
                </c:pt>
                <c:pt idx="10">
                  <c:v>8.9409289708243396</c:v>
                </c:pt>
                <c:pt idx="11">
                  <c:v>7.0973813873664398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41-4A86-B6CF-ADB50DFD42AB}"/>
            </c:ext>
          </c:extLst>
        </c:ser>
        <c:ser>
          <c:idx val="1"/>
          <c:order val="1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3"/>
            <c:spPr>
              <a:solidFill>
                <a:schemeClr val="bg1"/>
              </a:solidFill>
              <a:ln w="28575"/>
            </c:spPr>
          </c:marker>
          <c:dLbls>
            <c:dLbl>
              <c:idx val="0"/>
              <c:layout>
                <c:manualLayout>
                  <c:x val="-3.9813637691351357E-2"/>
                  <c:y val="-5.45635592758215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A6-4894-BBB4-9235EF3DB76E}"/>
                </c:ext>
              </c:extLst>
            </c:dLbl>
            <c:dLbl>
              <c:idx val="1"/>
              <c:layout>
                <c:manualLayout>
                  <c:x val="-3.4836932979932435E-2"/>
                  <c:y val="-0.100732724816901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A6-4894-BBB4-9235EF3DB76E}"/>
                </c:ext>
              </c:extLst>
            </c:dLbl>
            <c:dLbl>
              <c:idx val="2"/>
              <c:layout>
                <c:manualLayout>
                  <c:x val="-1.8911477903391895E-2"/>
                  <c:y val="4.61691655410798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A6-4894-BBB4-9235EF3DB76E}"/>
                </c:ext>
              </c:extLst>
            </c:dLbl>
            <c:dLbl>
              <c:idx val="4"/>
              <c:layout>
                <c:manualLayout>
                  <c:x val="-5.57390927678919E-2"/>
                  <c:y val="7.5549543612675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A6-4894-BBB4-9235EF3DB76E}"/>
                </c:ext>
              </c:extLst>
            </c:dLbl>
            <c:dLbl>
              <c:idx val="5"/>
              <c:layout>
                <c:manualLayout>
                  <c:x val="-3.5832273922216225E-2"/>
                  <c:y val="8.81411342147887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FD-4292-B61B-96D053257090}"/>
                </c:ext>
              </c:extLst>
            </c:dLbl>
            <c:dLbl>
              <c:idx val="6"/>
              <c:layout>
                <c:manualLayout>
                  <c:x val="-3.4836932979932511E-2"/>
                  <c:y val="-6.5056551444248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F3-41A1-B8AA-2BB9D5DE8538}"/>
                </c:ext>
              </c:extLst>
            </c:dLbl>
            <c:dLbl>
              <c:idx val="7"/>
              <c:layout>
                <c:manualLayout>
                  <c:x val="-3.4836932979932511E-2"/>
                  <c:y val="9.653552794953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62-48FE-A282-CA1C4E859172}"/>
                </c:ext>
              </c:extLst>
            </c:dLbl>
            <c:dLbl>
              <c:idx val="8"/>
              <c:layout>
                <c:manualLayout>
                  <c:x val="-1.493011413425676E-2"/>
                  <c:y val="0.10912711855164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F3-41A1-B8AA-2BB9D5DE85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Måned!$J$10:$J$21</c:f>
              <c:numCache>
                <c:formatCode>0.0</c:formatCode>
                <c:ptCount val="12"/>
                <c:pt idx="0">
                  <c:v>10.345801785512482</c:v>
                </c:pt>
                <c:pt idx="1">
                  <c:v>9.1818284551926777</c:v>
                </c:pt>
                <c:pt idx="2">
                  <c:v>8.4077296869702778</c:v>
                </c:pt>
                <c:pt idx="3">
                  <c:v>10.148039326477562</c:v>
                </c:pt>
                <c:pt idx="4">
                  <c:v>7.3172109842920108</c:v>
                </c:pt>
                <c:pt idx="5">
                  <c:v>7.4245677477681102</c:v>
                </c:pt>
                <c:pt idx="6">
                  <c:v>8.1534636682110975</c:v>
                </c:pt>
                <c:pt idx="7">
                  <c:v>7.2437563566504686</c:v>
                </c:pt>
                <c:pt idx="8">
                  <c:v>7.9048480054243422</c:v>
                </c:pt>
                <c:pt idx="9">
                  <c:v>8.7806531811504094</c:v>
                </c:pt>
                <c:pt idx="10">
                  <c:v>7.5997287829133251</c:v>
                </c:pt>
                <c:pt idx="11">
                  <c:v>7.4923720194372256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41-4A86-B6CF-ADB50DFD4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8325992"/>
        <c:axId val="718315800"/>
      </c:lineChart>
      <c:catAx>
        <c:axId val="71832599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5800"/>
        <c:crossesAt val="0"/>
        <c:auto val="1"/>
        <c:lblAlgn val="ctr"/>
        <c:lblOffset val="100"/>
        <c:noMultiLvlLbl val="0"/>
      </c:catAx>
      <c:valAx>
        <c:axId val="7183158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Andels%</a:t>
                </a:r>
              </a:p>
            </c:rich>
          </c:tx>
          <c:layout>
            <c:manualLayout>
              <c:xMode val="edge"/>
              <c:yMode val="edge"/>
              <c:x val="1.5548111405331364E-2"/>
              <c:y val="0.37922125181950511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5992"/>
        <c:crosses val="autoZero"/>
        <c:crossBetween val="between"/>
      </c:valAx>
      <c:spPr>
        <a:solidFill>
          <a:schemeClr val="bg1">
            <a:lumMod val="95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963313535453378"/>
          <c:y val="0.45196275136499781"/>
          <c:w val="8.866152271332764E-2"/>
          <c:h val="0.147517325741489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00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Flådd purke, middel VEKT innen de ulike FYLKENE</a:t>
            </a:r>
          </a:p>
        </c:rich>
      </c:tx>
      <c:layout>
        <c:manualLayout>
          <c:xMode val="edge"/>
          <c:yMode val="edge"/>
          <c:x val="0.18906395483450539"/>
          <c:y val="5.65545888789855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259985842815303E-2"/>
          <c:y val="0.13926080807898736"/>
          <c:w val="0.89820796482931142"/>
          <c:h val="0.6888148250609423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Fylker!$O$25:$O$38</c:f>
              <c:numCache>
                <c:formatCode>0</c:formatCode>
                <c:ptCount val="14"/>
                <c:pt idx="0">
                  <c:v>141.80448179271716</c:v>
                </c:pt>
                <c:pt idx="1">
                  <c:v>156.47437603993379</c:v>
                </c:pt>
                <c:pt idx="2">
                  <c:v>128.01312101910841</c:v>
                </c:pt>
                <c:pt idx="3">
                  <c:v>138.05131332082556</c:v>
                </c:pt>
                <c:pt idx="4">
                  <c:v>157.55057471264357</c:v>
                </c:pt>
                <c:pt idx="5">
                  <c:v>124.49658703071675</c:v>
                </c:pt>
                <c:pt idx="6">
                  <c:v>146.77721518987349</c:v>
                </c:pt>
                <c:pt idx="7">
                  <c:v>135.21189967982923</c:v>
                </c:pt>
                <c:pt idx="8">
                  <c:v>154.78303249097488</c:v>
                </c:pt>
                <c:pt idx="9">
                  <c:v>158.64090909090916</c:v>
                </c:pt>
                <c:pt idx="10">
                  <c:v>135.16277284194345</c:v>
                </c:pt>
                <c:pt idx="11">
                  <c:v>144.8275362318841</c:v>
                </c:pt>
                <c:pt idx="12">
                  <c:v>186.18947368421064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FE-49D5-BD47-88C4D226551A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Fylker!$O$10:$O$23</c:f>
              <c:numCache>
                <c:formatCode>0</c:formatCode>
                <c:ptCount val="14"/>
                <c:pt idx="0">
                  <c:v>136.51251292657702</c:v>
                </c:pt>
                <c:pt idx="1">
                  <c:v>151.97801801801788</c:v>
                </c:pt>
                <c:pt idx="2">
                  <c:v>134.89036334913089</c:v>
                </c:pt>
                <c:pt idx="3">
                  <c:v>139.60385944700445</c:v>
                </c:pt>
                <c:pt idx="4">
                  <c:v>161.36240601503755</c:v>
                </c:pt>
                <c:pt idx="5">
                  <c:v>130.56213235294112</c:v>
                </c:pt>
                <c:pt idx="6">
                  <c:v>143.46923076923088</c:v>
                </c:pt>
                <c:pt idx="7">
                  <c:v>130.29036458333351</c:v>
                </c:pt>
                <c:pt idx="8">
                  <c:v>144.94465648854964</c:v>
                </c:pt>
                <c:pt idx="9">
                  <c:v>149.7472527472527</c:v>
                </c:pt>
                <c:pt idx="10">
                  <c:v>136.67690778575391</c:v>
                </c:pt>
                <c:pt idx="11">
                  <c:v>140.05312499999997</c:v>
                </c:pt>
                <c:pt idx="12">
                  <c:v>202.90909090909096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FE-49D5-BD47-88C4D2265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0128"/>
        <c:axId val="867490520"/>
      </c:barChart>
      <c:catAx>
        <c:axId val="867490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0520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7.097369225511331E-3"/>
              <c:y val="0.305494938681498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38701442485701"/>
          <c:y val="0.22550198590605164"/>
          <c:w val="5.6711029721308835E-2"/>
          <c:h val="0.141532274198915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Flådd purke, middel KJØTT% innen de ulike FYLKENE</a:t>
            </a:r>
          </a:p>
        </c:rich>
      </c:tx>
      <c:layout>
        <c:manualLayout>
          <c:xMode val="edge"/>
          <c:yMode val="edge"/>
          <c:x val="0.18906393319594506"/>
          <c:y val="5.8440516610433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259985842815303E-2"/>
          <c:y val="0.13926080807898736"/>
          <c:w val="0.89820796482931142"/>
          <c:h val="0.6888148250609423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Fylker!$M$25:$M$38</c:f>
              <c:numCache>
                <c:formatCode>0.00</c:formatCode>
                <c:ptCount val="14"/>
                <c:pt idx="0">
                  <c:v>58.787850467289715</c:v>
                </c:pt>
                <c:pt idx="1">
                  <c:v>58.951747088186352</c:v>
                </c:pt>
                <c:pt idx="2">
                  <c:v>59.075159235668799</c:v>
                </c:pt>
                <c:pt idx="3">
                  <c:v>59.286384976525802</c:v>
                </c:pt>
                <c:pt idx="4">
                  <c:v>57.570114942528733</c:v>
                </c:pt>
                <c:pt idx="5">
                  <c:v>61.498293515358355</c:v>
                </c:pt>
                <c:pt idx="6">
                  <c:v>60.708860759493646</c:v>
                </c:pt>
                <c:pt idx="7">
                  <c:v>60.860502405130958</c:v>
                </c:pt>
                <c:pt idx="8">
                  <c:v>60.559566787003611</c:v>
                </c:pt>
                <c:pt idx="9">
                  <c:v>59.409090909090899</c:v>
                </c:pt>
                <c:pt idx="10">
                  <c:v>60.354304635761601</c:v>
                </c:pt>
                <c:pt idx="11">
                  <c:v>62.850241545893745</c:v>
                </c:pt>
                <c:pt idx="12">
                  <c:v>61.65789473684211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2E-4278-BC06-8CF3D2D9A281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Fylker!$M$10:$M$23</c:f>
              <c:numCache>
                <c:formatCode>0.00</c:formatCode>
                <c:ptCount val="14"/>
                <c:pt idx="0">
                  <c:v>58.994818652849752</c:v>
                </c:pt>
                <c:pt idx="1">
                  <c:v>59.695495495495507</c:v>
                </c:pt>
                <c:pt idx="2">
                  <c:v>58.641390205371238</c:v>
                </c:pt>
                <c:pt idx="3">
                  <c:v>59.279619486883817</c:v>
                </c:pt>
                <c:pt idx="4">
                  <c:v>57.468926553672318</c:v>
                </c:pt>
                <c:pt idx="5">
                  <c:v>60.742647058823515</c:v>
                </c:pt>
                <c:pt idx="6">
                  <c:v>60.961538461538481</c:v>
                </c:pt>
                <c:pt idx="7">
                  <c:v>60.825718015665807</c:v>
                </c:pt>
                <c:pt idx="8">
                  <c:v>61.442748091603086</c:v>
                </c:pt>
                <c:pt idx="9">
                  <c:v>59.263736263736241</c:v>
                </c:pt>
                <c:pt idx="10">
                  <c:v>60.325725681364915</c:v>
                </c:pt>
                <c:pt idx="11">
                  <c:v>63.243749999999999</c:v>
                </c:pt>
                <c:pt idx="12">
                  <c:v>61.393939393939391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2E-4278-BC06-8CF3D2D9A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0128"/>
        <c:axId val="867490520"/>
      </c:barChart>
      <c:catAx>
        <c:axId val="867490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0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 KJØTT %</a:t>
                </a:r>
              </a:p>
            </c:rich>
          </c:tx>
          <c:layout>
            <c:manualLayout>
              <c:xMode val="edge"/>
              <c:yMode val="edge"/>
              <c:x val="7.097369225511331E-3"/>
              <c:y val="0.305494938681498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50407184413583"/>
          <c:y val="0.23073537529977081"/>
          <c:w val="5.6711029721308835E-2"/>
          <c:h val="0.141532274198915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Flådd purke, antall</a:t>
            </a:r>
            <a:r>
              <a:rPr lang="en-US" sz="2400" baseline="0"/>
              <a:t> PRODUSENTER </a:t>
            </a:r>
            <a:r>
              <a:rPr lang="en-US" sz="2400"/>
              <a:t>innen de ulike FYLKENE</a:t>
            </a:r>
          </a:p>
        </c:rich>
      </c:tx>
      <c:layout>
        <c:manualLayout>
          <c:xMode val="edge"/>
          <c:yMode val="edge"/>
          <c:x val="0.18906393319594506"/>
          <c:y val="5.8440516610433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6871166461093E-2"/>
          <c:y val="0.14179048883230166"/>
          <c:w val="0.89209922950707288"/>
          <c:h val="0.681225813545291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Fylker!$E$25:$E$38</c:f>
              <c:numCache>
                <c:formatCode>General</c:formatCode>
                <c:ptCount val="14"/>
                <c:pt idx="0">
                  <c:v>14</c:v>
                </c:pt>
                <c:pt idx="1">
                  <c:v>13</c:v>
                </c:pt>
                <c:pt idx="2">
                  <c:v>3</c:v>
                </c:pt>
                <c:pt idx="3">
                  <c:v>51</c:v>
                </c:pt>
                <c:pt idx="4">
                  <c:v>13</c:v>
                </c:pt>
                <c:pt idx="5">
                  <c:v>3</c:v>
                </c:pt>
                <c:pt idx="6">
                  <c:v>8</c:v>
                </c:pt>
                <c:pt idx="7">
                  <c:v>34</c:v>
                </c:pt>
                <c:pt idx="8">
                  <c:v>15</c:v>
                </c:pt>
                <c:pt idx="9">
                  <c:v>6</c:v>
                </c:pt>
                <c:pt idx="10">
                  <c:v>141</c:v>
                </c:pt>
                <c:pt idx="11">
                  <c:v>7</c:v>
                </c:pt>
                <c:pt idx="12">
                  <c:v>2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A1-40D2-A379-8544E38050E8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Fylker!$E$10:$E$23</c:f>
              <c:numCache>
                <c:formatCode>General</c:formatCode>
                <c:ptCount val="14"/>
                <c:pt idx="0">
                  <c:v>12</c:v>
                </c:pt>
                <c:pt idx="1">
                  <c:v>12</c:v>
                </c:pt>
                <c:pt idx="2">
                  <c:v>3</c:v>
                </c:pt>
                <c:pt idx="3">
                  <c:v>52</c:v>
                </c:pt>
                <c:pt idx="4">
                  <c:v>12</c:v>
                </c:pt>
                <c:pt idx="5">
                  <c:v>6</c:v>
                </c:pt>
                <c:pt idx="6">
                  <c:v>5</c:v>
                </c:pt>
                <c:pt idx="7">
                  <c:v>28</c:v>
                </c:pt>
                <c:pt idx="8">
                  <c:v>11</c:v>
                </c:pt>
                <c:pt idx="9">
                  <c:v>6</c:v>
                </c:pt>
                <c:pt idx="10">
                  <c:v>134</c:v>
                </c:pt>
                <c:pt idx="11">
                  <c:v>4</c:v>
                </c:pt>
                <c:pt idx="12">
                  <c:v>1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A1-40D2-A379-8544E3805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0128"/>
        <c:axId val="867490520"/>
      </c:barChart>
      <c:catAx>
        <c:axId val="867490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0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7.097369225511331E-3"/>
              <c:y val="0.305494938681498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836773349218239"/>
          <c:y val="0.24372007682172003"/>
          <c:w val="5.6711029721308835E-2"/>
          <c:h val="0.141532274198915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Flådd purke, antall</a:t>
            </a:r>
            <a:r>
              <a:rPr lang="en-US" sz="2400" baseline="0"/>
              <a:t> SLAKT per PRODUSENT </a:t>
            </a:r>
            <a:r>
              <a:rPr lang="en-US" sz="2400"/>
              <a:t>innen de ulike FYLKENE</a:t>
            </a:r>
          </a:p>
        </c:rich>
      </c:tx>
      <c:layout>
        <c:manualLayout>
          <c:xMode val="edge"/>
          <c:yMode val="edge"/>
          <c:x val="0.16400563870442389"/>
          <c:y val="3.35306048756204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78119891231296E-2"/>
          <c:y val="0.13926071127986164"/>
          <c:w val="0.88708394749955388"/>
          <c:h val="0.6888148250609423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Fylker!$T$25:$T$38</c:f>
              <c:numCache>
                <c:formatCode>0</c:formatCode>
                <c:ptCount val="14"/>
                <c:pt idx="0">
                  <c:v>76.5</c:v>
                </c:pt>
                <c:pt idx="1">
                  <c:v>46.230769230769234</c:v>
                </c:pt>
                <c:pt idx="2">
                  <c:v>261.66666666666669</c:v>
                </c:pt>
                <c:pt idx="3">
                  <c:v>62.705882352941174</c:v>
                </c:pt>
                <c:pt idx="4">
                  <c:v>33.46153846153846</c:v>
                </c:pt>
                <c:pt idx="5">
                  <c:v>97.666666666666671</c:v>
                </c:pt>
                <c:pt idx="6">
                  <c:v>9.875</c:v>
                </c:pt>
                <c:pt idx="7">
                  <c:v>55.117647058823529</c:v>
                </c:pt>
                <c:pt idx="8">
                  <c:v>18.466666666666665</c:v>
                </c:pt>
                <c:pt idx="9">
                  <c:v>14.666666666666666</c:v>
                </c:pt>
                <c:pt idx="10">
                  <c:v>64.659574468085111</c:v>
                </c:pt>
                <c:pt idx="11">
                  <c:v>29.571428571428573</c:v>
                </c:pt>
                <c:pt idx="12">
                  <c:v>19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FF-4E6C-8745-3B03C4767777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Fylker!$T$10:$T$23</c:f>
              <c:numCache>
                <c:formatCode>0</c:formatCode>
                <c:ptCount val="14"/>
                <c:pt idx="0">
                  <c:v>80.583333333333329</c:v>
                </c:pt>
                <c:pt idx="1">
                  <c:v>46.25</c:v>
                </c:pt>
                <c:pt idx="2">
                  <c:v>211</c:v>
                </c:pt>
                <c:pt idx="3">
                  <c:v>66.769230769230774</c:v>
                </c:pt>
                <c:pt idx="4">
                  <c:v>44.333333333333336</c:v>
                </c:pt>
                <c:pt idx="5">
                  <c:v>45.333333333333336</c:v>
                </c:pt>
                <c:pt idx="6">
                  <c:v>26</c:v>
                </c:pt>
                <c:pt idx="7">
                  <c:v>54.857142857142854</c:v>
                </c:pt>
                <c:pt idx="8">
                  <c:v>23.818181818181817</c:v>
                </c:pt>
                <c:pt idx="9">
                  <c:v>15.166666666666666</c:v>
                </c:pt>
                <c:pt idx="10">
                  <c:v>67.574626865671647</c:v>
                </c:pt>
                <c:pt idx="11">
                  <c:v>40</c:v>
                </c:pt>
                <c:pt idx="12">
                  <c:v>33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FF-4E6C-8745-3B03C476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0128"/>
        <c:axId val="867490520"/>
      </c:barChart>
      <c:catAx>
        <c:axId val="867490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0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7.097369225511331E-3"/>
              <c:y val="0.305494938681498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021121110445496"/>
          <c:y val="0.19137710271895492"/>
          <c:w val="5.6711029721308835E-2"/>
          <c:h val="0.141532274198915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Flådde purker: ANTALL</a:t>
            </a:r>
            <a:r>
              <a:rPr lang="nb-NO" sz="2800" baseline="0"/>
              <a:t> slakt </a:t>
            </a:r>
            <a:r>
              <a:rPr lang="nb-NO" sz="2800"/>
              <a:t>i ulike uker:</a:t>
            </a:r>
          </a:p>
        </c:rich>
      </c:tx>
      <c:layout>
        <c:manualLayout>
          <c:xMode val="edge"/>
          <c:yMode val="edge"/>
          <c:x val="0.10068525218131517"/>
          <c:y val="3.53150414011504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10177251932992E-2"/>
          <c:y val="0.15999762972625223"/>
          <c:w val="0.91256786568409975"/>
          <c:h val="0.6902562400638057"/>
        </c:manualLayout>
      </c:layout>
      <c:lineChart>
        <c:grouping val="standard"/>
        <c:varyColors val="0"/>
        <c:ser>
          <c:idx val="3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Uke!$E$64:$E$115</c:f>
              <c:numCache>
                <c:formatCode>0</c:formatCode>
                <c:ptCount val="52"/>
                <c:pt idx="0">
                  <c:v>343</c:v>
                </c:pt>
                <c:pt idx="1">
                  <c:v>449</c:v>
                </c:pt>
                <c:pt idx="2">
                  <c:v>360</c:v>
                </c:pt>
                <c:pt idx="3">
                  <c:v>358</c:v>
                </c:pt>
                <c:pt idx="4">
                  <c:v>308</c:v>
                </c:pt>
                <c:pt idx="5">
                  <c:v>288</c:v>
                </c:pt>
                <c:pt idx="6">
                  <c:v>475</c:v>
                </c:pt>
                <c:pt idx="7">
                  <c:v>262</c:v>
                </c:pt>
                <c:pt idx="8">
                  <c:v>360</c:v>
                </c:pt>
                <c:pt idx="9">
                  <c:v>419</c:v>
                </c:pt>
                <c:pt idx="10">
                  <c:v>351</c:v>
                </c:pt>
                <c:pt idx="11">
                  <c:v>362</c:v>
                </c:pt>
                <c:pt idx="12">
                  <c:v>310</c:v>
                </c:pt>
                <c:pt idx="13">
                  <c:v>111</c:v>
                </c:pt>
                <c:pt idx="14">
                  <c:v>426</c:v>
                </c:pt>
                <c:pt idx="15">
                  <c:v>330</c:v>
                </c:pt>
                <c:pt idx="16">
                  <c:v>393</c:v>
                </c:pt>
                <c:pt idx="17">
                  <c:v>378</c:v>
                </c:pt>
                <c:pt idx="18">
                  <c:v>325</c:v>
                </c:pt>
                <c:pt idx="19">
                  <c:v>218</c:v>
                </c:pt>
                <c:pt idx="20">
                  <c:v>335</c:v>
                </c:pt>
                <c:pt idx="21">
                  <c:v>419</c:v>
                </c:pt>
                <c:pt idx="22">
                  <c:v>364</c:v>
                </c:pt>
                <c:pt idx="23">
                  <c:v>285</c:v>
                </c:pt>
                <c:pt idx="24">
                  <c:v>420</c:v>
                </c:pt>
                <c:pt idx="25">
                  <c:v>282</c:v>
                </c:pt>
                <c:pt idx="26">
                  <c:v>336</c:v>
                </c:pt>
                <c:pt idx="27">
                  <c:v>288</c:v>
                </c:pt>
                <c:pt idx="28">
                  <c:v>343</c:v>
                </c:pt>
                <c:pt idx="29">
                  <c:v>284</c:v>
                </c:pt>
                <c:pt idx="30">
                  <c:v>348</c:v>
                </c:pt>
                <c:pt idx="31">
                  <c:v>362</c:v>
                </c:pt>
                <c:pt idx="32">
                  <c:v>398</c:v>
                </c:pt>
                <c:pt idx="33">
                  <c:v>395</c:v>
                </c:pt>
                <c:pt idx="34">
                  <c:v>332</c:v>
                </c:pt>
                <c:pt idx="35">
                  <c:v>352</c:v>
                </c:pt>
                <c:pt idx="36">
                  <c:v>373</c:v>
                </c:pt>
                <c:pt idx="37">
                  <c:v>396</c:v>
                </c:pt>
                <c:pt idx="38">
                  <c:v>396</c:v>
                </c:pt>
                <c:pt idx="39">
                  <c:v>353</c:v>
                </c:pt>
                <c:pt idx="40">
                  <c:v>383</c:v>
                </c:pt>
                <c:pt idx="41">
                  <c:v>365</c:v>
                </c:pt>
                <c:pt idx="42">
                  <c:v>399</c:v>
                </c:pt>
                <c:pt idx="43">
                  <c:v>309</c:v>
                </c:pt>
                <c:pt idx="44">
                  <c:v>379</c:v>
                </c:pt>
                <c:pt idx="45">
                  <c:v>425</c:v>
                </c:pt>
                <c:pt idx="46">
                  <c:v>308</c:v>
                </c:pt>
                <c:pt idx="47">
                  <c:v>350</c:v>
                </c:pt>
                <c:pt idx="48">
                  <c:v>342</c:v>
                </c:pt>
                <c:pt idx="49">
                  <c:v>546</c:v>
                </c:pt>
                <c:pt idx="50">
                  <c:v>312</c:v>
                </c:pt>
                <c:pt idx="51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A9-471E-89BA-9D41675A4F9F}"/>
            </c:ext>
          </c:extLst>
        </c:ser>
        <c:ser>
          <c:idx val="2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</a:ln>
          </c:spPr>
          <c:marker>
            <c:symbol val="circle"/>
            <c:size val="13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Uke!$E$10:$E$61</c:f>
              <c:numCache>
                <c:formatCode>0</c:formatCode>
                <c:ptCount val="52"/>
                <c:pt idx="0">
                  <c:v>398</c:v>
                </c:pt>
                <c:pt idx="1">
                  <c:v>449</c:v>
                </c:pt>
                <c:pt idx="2">
                  <c:v>407</c:v>
                </c:pt>
                <c:pt idx="3">
                  <c:v>356</c:v>
                </c:pt>
                <c:pt idx="4">
                  <c:v>302</c:v>
                </c:pt>
                <c:pt idx="5">
                  <c:v>517</c:v>
                </c:pt>
                <c:pt idx="6">
                  <c:v>312</c:v>
                </c:pt>
                <c:pt idx="7">
                  <c:v>297</c:v>
                </c:pt>
                <c:pt idx="8">
                  <c:v>486</c:v>
                </c:pt>
                <c:pt idx="9">
                  <c:v>369</c:v>
                </c:pt>
                <c:pt idx="10">
                  <c:v>490</c:v>
                </c:pt>
                <c:pt idx="11">
                  <c:v>395</c:v>
                </c:pt>
                <c:pt idx="12">
                  <c:v>166</c:v>
                </c:pt>
                <c:pt idx="13">
                  <c:v>341</c:v>
                </c:pt>
                <c:pt idx="14">
                  <c:v>431</c:v>
                </c:pt>
                <c:pt idx="15">
                  <c:v>438</c:v>
                </c:pt>
                <c:pt idx="16">
                  <c:v>347</c:v>
                </c:pt>
                <c:pt idx="17">
                  <c:v>333</c:v>
                </c:pt>
                <c:pt idx="18">
                  <c:v>263</c:v>
                </c:pt>
                <c:pt idx="19">
                  <c:v>307</c:v>
                </c:pt>
                <c:pt idx="20">
                  <c:v>302</c:v>
                </c:pt>
                <c:pt idx="21">
                  <c:v>329</c:v>
                </c:pt>
                <c:pt idx="22">
                  <c:v>381</c:v>
                </c:pt>
                <c:pt idx="23">
                  <c:v>357</c:v>
                </c:pt>
                <c:pt idx="24">
                  <c:v>269</c:v>
                </c:pt>
                <c:pt idx="25">
                  <c:v>307</c:v>
                </c:pt>
                <c:pt idx="26">
                  <c:v>301</c:v>
                </c:pt>
                <c:pt idx="27">
                  <c:v>285</c:v>
                </c:pt>
                <c:pt idx="28">
                  <c:v>167</c:v>
                </c:pt>
                <c:pt idx="29">
                  <c:v>380</c:v>
                </c:pt>
                <c:pt idx="30">
                  <c:v>363</c:v>
                </c:pt>
                <c:pt idx="31">
                  <c:v>299</c:v>
                </c:pt>
                <c:pt idx="32">
                  <c:v>384</c:v>
                </c:pt>
                <c:pt idx="33">
                  <c:v>217</c:v>
                </c:pt>
                <c:pt idx="34">
                  <c:v>329</c:v>
                </c:pt>
                <c:pt idx="35">
                  <c:v>260</c:v>
                </c:pt>
                <c:pt idx="36">
                  <c:v>366</c:v>
                </c:pt>
                <c:pt idx="37">
                  <c:v>354</c:v>
                </c:pt>
                <c:pt idx="38">
                  <c:v>311</c:v>
                </c:pt>
                <c:pt idx="39">
                  <c:v>342</c:v>
                </c:pt>
                <c:pt idx="40">
                  <c:v>328</c:v>
                </c:pt>
                <c:pt idx="41">
                  <c:v>322</c:v>
                </c:pt>
                <c:pt idx="42">
                  <c:v>319</c:v>
                </c:pt>
                <c:pt idx="43">
                  <c:v>380</c:v>
                </c:pt>
                <c:pt idx="44">
                  <c:v>345</c:v>
                </c:pt>
                <c:pt idx="45">
                  <c:v>349</c:v>
                </c:pt>
                <c:pt idx="46">
                  <c:v>323</c:v>
                </c:pt>
                <c:pt idx="47">
                  <c:v>299</c:v>
                </c:pt>
                <c:pt idx="48">
                  <c:v>268</c:v>
                </c:pt>
                <c:pt idx="49">
                  <c:v>381</c:v>
                </c:pt>
                <c:pt idx="50">
                  <c:v>354</c:v>
                </c:pt>
                <c:pt idx="51">
                  <c:v>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A9-471E-89BA-9D41675A4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4424"/>
        <c:axId val="718324816"/>
      </c:lineChart>
      <c:catAx>
        <c:axId val="7183244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48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24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4424"/>
        <c:crosses val="autoZero"/>
        <c:crossBetween val="midCat"/>
      </c:valAx>
      <c:spPr>
        <a:solidFill>
          <a:schemeClr val="bg1">
            <a:lumMod val="95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94630310141884"/>
          <c:y val="5.8935113676443336E-2"/>
          <c:w val="9.067310662550658E-2"/>
          <c:h val="0.130553606541756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2" header="0.5" footer="0.5"/>
    <c:pageSetup paperSize="9" orientation="landscape" horizontalDpi="300" verticalDpi="30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13" Type="http://schemas.openxmlformats.org/officeDocument/2006/relationships/chart" Target="../charts/chart52.xml"/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12" Type="http://schemas.openxmlformats.org/officeDocument/2006/relationships/chart" Target="../charts/chart51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Relationship Id="rId6" Type="http://schemas.openxmlformats.org/officeDocument/2006/relationships/chart" Target="../charts/chart45.xml"/><Relationship Id="rId11" Type="http://schemas.openxmlformats.org/officeDocument/2006/relationships/chart" Target="../charts/chart50.xml"/><Relationship Id="rId5" Type="http://schemas.openxmlformats.org/officeDocument/2006/relationships/chart" Target="../charts/chart44.xml"/><Relationship Id="rId15" Type="http://schemas.openxmlformats.org/officeDocument/2006/relationships/chart" Target="../charts/chart54.xml"/><Relationship Id="rId10" Type="http://schemas.openxmlformats.org/officeDocument/2006/relationships/chart" Target="../charts/chart49.xml"/><Relationship Id="rId4" Type="http://schemas.openxmlformats.org/officeDocument/2006/relationships/chart" Target="../charts/chart43.xml"/><Relationship Id="rId9" Type="http://schemas.openxmlformats.org/officeDocument/2006/relationships/chart" Target="../charts/chart48.xml"/><Relationship Id="rId14" Type="http://schemas.openxmlformats.org/officeDocument/2006/relationships/chart" Target="../charts/chart53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6" Type="http://schemas.openxmlformats.org/officeDocument/2006/relationships/chart" Target="../charts/chart60.xml"/><Relationship Id="rId5" Type="http://schemas.openxmlformats.org/officeDocument/2006/relationships/chart" Target="../charts/chart59.xml"/><Relationship Id="rId4" Type="http://schemas.openxmlformats.org/officeDocument/2006/relationships/chart" Target="../charts/chart58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8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5" Type="http://schemas.openxmlformats.org/officeDocument/2006/relationships/chart" Target="../charts/chart70.xml"/><Relationship Id="rId4" Type="http://schemas.openxmlformats.org/officeDocument/2006/relationships/chart" Target="../charts/chart69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4.xml"/><Relationship Id="rId2" Type="http://schemas.openxmlformats.org/officeDocument/2006/relationships/chart" Target="../charts/chart73.xml"/><Relationship Id="rId1" Type="http://schemas.openxmlformats.org/officeDocument/2006/relationships/chart" Target="../charts/chart72.xml"/><Relationship Id="rId6" Type="http://schemas.openxmlformats.org/officeDocument/2006/relationships/chart" Target="../charts/chart77.xml"/><Relationship Id="rId5" Type="http://schemas.openxmlformats.org/officeDocument/2006/relationships/chart" Target="../charts/chart76.xml"/><Relationship Id="rId4" Type="http://schemas.openxmlformats.org/officeDocument/2006/relationships/chart" Target="../charts/chart75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0.xml"/><Relationship Id="rId2" Type="http://schemas.openxmlformats.org/officeDocument/2006/relationships/chart" Target="../charts/chart79.xml"/><Relationship Id="rId1" Type="http://schemas.openxmlformats.org/officeDocument/2006/relationships/chart" Target="../charts/chart78.xml"/><Relationship Id="rId6" Type="http://schemas.openxmlformats.org/officeDocument/2006/relationships/chart" Target="../charts/chart83.xml"/><Relationship Id="rId5" Type="http://schemas.openxmlformats.org/officeDocument/2006/relationships/chart" Target="../charts/chart82.xml"/><Relationship Id="rId4" Type="http://schemas.openxmlformats.org/officeDocument/2006/relationships/chart" Target="../charts/chart8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4" Type="http://schemas.openxmlformats.org/officeDocument/2006/relationships/chart" Target="../charts/chart29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5" Type="http://schemas.openxmlformats.org/officeDocument/2006/relationships/chart" Target="../charts/chart34.xml"/><Relationship Id="rId4" Type="http://schemas.openxmlformats.org/officeDocument/2006/relationships/chart" Target="../charts/chart3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5" Type="http://schemas.openxmlformats.org/officeDocument/2006/relationships/chart" Target="../charts/chart39.xml"/><Relationship Id="rId4" Type="http://schemas.openxmlformats.org/officeDocument/2006/relationships/chart" Target="../charts/chart3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187096</xdr:colOff>
      <xdr:row>0</xdr:row>
      <xdr:rowOff>132669</xdr:rowOff>
    </xdr:from>
    <xdr:to>
      <xdr:col>12</xdr:col>
      <xdr:colOff>336775</xdr:colOff>
      <xdr:row>26</xdr:row>
      <xdr:rowOff>173490</xdr:rowOff>
    </xdr:to>
    <xdr:graphicFrame macro="">
      <xdr:nvGraphicFramePr>
        <xdr:cNvPr id="3" name="Diagram 1032">
          <a:extLst>
            <a:ext uri="{FF2B5EF4-FFF2-40B4-BE49-F238E27FC236}">
              <a16:creationId xmlns:a16="http://schemas.microsoft.com/office/drawing/2014/main" id="{13C6BCFE-415C-4655-97DB-AA9296332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894670</xdr:colOff>
      <xdr:row>29</xdr:row>
      <xdr:rowOff>0</xdr:rowOff>
    </xdr:from>
    <xdr:to>
      <xdr:col>12</xdr:col>
      <xdr:colOff>244929</xdr:colOff>
      <xdr:row>55</xdr:row>
      <xdr:rowOff>64635</xdr:rowOff>
    </xdr:to>
    <xdr:graphicFrame macro="">
      <xdr:nvGraphicFramePr>
        <xdr:cNvPr id="9" name="Diagram 1025">
          <a:extLst>
            <a:ext uri="{FF2B5EF4-FFF2-40B4-BE49-F238E27FC236}">
              <a16:creationId xmlns:a16="http://schemas.microsoft.com/office/drawing/2014/main" id="{BDBECF4E-9D99-40C4-A3E5-985216C633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234723</xdr:colOff>
      <xdr:row>85</xdr:row>
      <xdr:rowOff>13607</xdr:rowOff>
    </xdr:from>
    <xdr:to>
      <xdr:col>12</xdr:col>
      <xdr:colOff>792616</xdr:colOff>
      <xdr:row>110</xdr:row>
      <xdr:rowOff>183697</xdr:rowOff>
    </xdr:to>
    <xdr:graphicFrame macro="">
      <xdr:nvGraphicFramePr>
        <xdr:cNvPr id="10" name="Diagram 1036">
          <a:extLst>
            <a:ext uri="{FF2B5EF4-FFF2-40B4-BE49-F238E27FC236}">
              <a16:creationId xmlns:a16="http://schemas.microsoft.com/office/drawing/2014/main" id="{D2C54CCA-D2AF-4DE7-975E-15B97A0A32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92</xdr:row>
      <xdr:rowOff>0</xdr:rowOff>
    </xdr:from>
    <xdr:to>
      <xdr:col>13</xdr:col>
      <xdr:colOff>484632</xdr:colOff>
      <xdr:row>97</xdr:row>
      <xdr:rowOff>25908</xdr:rowOff>
    </xdr:to>
    <xdr:sp macro="" textlink="">
      <xdr:nvSpPr>
        <xdr:cNvPr id="11" name="Pil: opp 10">
          <a:extLst>
            <a:ext uri="{FF2B5EF4-FFF2-40B4-BE49-F238E27FC236}">
              <a16:creationId xmlns:a16="http://schemas.microsoft.com/office/drawing/2014/main" id="{CD8B7987-6B45-42A5-9D53-6DD28A069BD2}"/>
            </a:ext>
          </a:extLst>
        </xdr:cNvPr>
        <xdr:cNvSpPr/>
      </xdr:nvSpPr>
      <xdr:spPr bwMode="auto">
        <a:xfrm>
          <a:off x="11896045" y="22924634"/>
          <a:ext cx="484632" cy="978408"/>
        </a:xfrm>
        <a:prstGeom prst="upArrow">
          <a:avLst/>
        </a:prstGeom>
        <a:solidFill>
          <a:schemeClr val="accent1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0</xdr:col>
      <xdr:colOff>898072</xdr:colOff>
      <xdr:row>57</xdr:row>
      <xdr:rowOff>6804</xdr:rowOff>
    </xdr:from>
    <xdr:to>
      <xdr:col>12</xdr:col>
      <xdr:colOff>248331</xdr:colOff>
      <xdr:row>83</xdr:row>
      <xdr:rowOff>91850</xdr:rowOff>
    </xdr:to>
    <xdr:graphicFrame macro="">
      <xdr:nvGraphicFramePr>
        <xdr:cNvPr id="12" name="Diagram 1025">
          <a:extLst>
            <a:ext uri="{FF2B5EF4-FFF2-40B4-BE49-F238E27FC236}">
              <a16:creationId xmlns:a16="http://schemas.microsoft.com/office/drawing/2014/main" id="{469697C8-0D10-45E7-91AC-F47F92F0D8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836295</xdr:colOff>
      <xdr:row>0</xdr:row>
      <xdr:rowOff>175260</xdr:rowOff>
    </xdr:from>
    <xdr:to>
      <xdr:col>10</xdr:col>
      <xdr:colOff>800100</xdr:colOff>
      <xdr:row>30</xdr:row>
      <xdr:rowOff>7620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66F37AF-5809-4D9E-8F1A-10C7648D8D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11431</xdr:colOff>
      <xdr:row>33</xdr:row>
      <xdr:rowOff>0</xdr:rowOff>
    </xdr:from>
    <xdr:to>
      <xdr:col>10</xdr:col>
      <xdr:colOff>906781</xdr:colOff>
      <xdr:row>61</xdr:row>
      <xdr:rowOff>171450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431C04D2-3610-4243-8C8A-55CE5AB4C2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</xdr:colOff>
      <xdr:row>64</xdr:row>
      <xdr:rowOff>160020</xdr:rowOff>
    </xdr:from>
    <xdr:to>
      <xdr:col>10</xdr:col>
      <xdr:colOff>845821</xdr:colOff>
      <xdr:row>93</xdr:row>
      <xdr:rowOff>171450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9982F1C2-C75B-40F3-A3E2-388FA79585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13</xdr:col>
      <xdr:colOff>43815</xdr:colOff>
      <xdr:row>125</xdr:row>
      <xdr:rowOff>171450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D7910AA0-A074-4F06-8260-4BC56DAFB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13</xdr:col>
      <xdr:colOff>43815</xdr:colOff>
      <xdr:row>157</xdr:row>
      <xdr:rowOff>171450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1E424407-BD55-4588-8FE6-34DB40746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163830</xdr:colOff>
      <xdr:row>9</xdr:row>
      <xdr:rowOff>22860</xdr:rowOff>
    </xdr:from>
    <xdr:to>
      <xdr:col>11</xdr:col>
      <xdr:colOff>891540</xdr:colOff>
      <xdr:row>11</xdr:row>
      <xdr:rowOff>160020</xdr:rowOff>
    </xdr:to>
    <xdr:sp macro="" textlink="">
      <xdr:nvSpPr>
        <xdr:cNvPr id="8" name="Pil: høyre 7">
          <a:extLst>
            <a:ext uri="{FF2B5EF4-FFF2-40B4-BE49-F238E27FC236}">
              <a16:creationId xmlns:a16="http://schemas.microsoft.com/office/drawing/2014/main" id="{EB1689A1-A420-448E-A630-67A64CE538C3}"/>
            </a:ext>
          </a:extLst>
        </xdr:cNvPr>
        <xdr:cNvSpPr/>
      </xdr:nvSpPr>
      <xdr:spPr bwMode="auto">
        <a:xfrm>
          <a:off x="10222230" y="1737360"/>
          <a:ext cx="727710" cy="518160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11</xdr:col>
      <xdr:colOff>95250</xdr:colOff>
      <xdr:row>46</xdr:row>
      <xdr:rowOff>110490</xdr:rowOff>
    </xdr:from>
    <xdr:to>
      <xdr:col>11</xdr:col>
      <xdr:colOff>815340</xdr:colOff>
      <xdr:row>49</xdr:row>
      <xdr:rowOff>45720</xdr:rowOff>
    </xdr:to>
    <xdr:sp macro="" textlink="">
      <xdr:nvSpPr>
        <xdr:cNvPr id="10" name="Pil: høyre 9">
          <a:extLst>
            <a:ext uri="{FF2B5EF4-FFF2-40B4-BE49-F238E27FC236}">
              <a16:creationId xmlns:a16="http://schemas.microsoft.com/office/drawing/2014/main" id="{9ABCD52E-541D-4910-A841-7FCD0DE884AF}"/>
            </a:ext>
          </a:extLst>
        </xdr:cNvPr>
        <xdr:cNvSpPr/>
      </xdr:nvSpPr>
      <xdr:spPr bwMode="auto">
        <a:xfrm>
          <a:off x="10153650" y="8873490"/>
          <a:ext cx="720090" cy="50673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11</xdr:col>
      <xdr:colOff>137160</xdr:colOff>
      <xdr:row>73</xdr:row>
      <xdr:rowOff>34290</xdr:rowOff>
    </xdr:from>
    <xdr:to>
      <xdr:col>11</xdr:col>
      <xdr:colOff>777240</xdr:colOff>
      <xdr:row>75</xdr:row>
      <xdr:rowOff>106680</xdr:rowOff>
    </xdr:to>
    <xdr:sp macro="" textlink="">
      <xdr:nvSpPr>
        <xdr:cNvPr id="11" name="Pil: høyre 10">
          <a:extLst>
            <a:ext uri="{FF2B5EF4-FFF2-40B4-BE49-F238E27FC236}">
              <a16:creationId xmlns:a16="http://schemas.microsoft.com/office/drawing/2014/main" id="{1AA82A6D-7D8D-4E97-A799-365B8CC34CA3}"/>
            </a:ext>
          </a:extLst>
        </xdr:cNvPr>
        <xdr:cNvSpPr/>
      </xdr:nvSpPr>
      <xdr:spPr bwMode="auto">
        <a:xfrm>
          <a:off x="10195560" y="13940790"/>
          <a:ext cx="640080" cy="45339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0</xdr:colOff>
      <xdr:row>97</xdr:row>
      <xdr:rowOff>0</xdr:rowOff>
    </xdr:from>
    <xdr:to>
      <xdr:col>27</xdr:col>
      <xdr:colOff>43815</xdr:colOff>
      <xdr:row>125</xdr:row>
      <xdr:rowOff>171450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99A40DD0-54B2-4DB2-9F17-AD4708DB6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384810</xdr:colOff>
      <xdr:row>103</xdr:row>
      <xdr:rowOff>163830</xdr:rowOff>
    </xdr:from>
    <xdr:to>
      <xdr:col>14</xdr:col>
      <xdr:colOff>448818</xdr:colOff>
      <xdr:row>106</xdr:row>
      <xdr:rowOff>76962</xdr:rowOff>
    </xdr:to>
    <xdr:sp macro="" textlink="">
      <xdr:nvSpPr>
        <xdr:cNvPr id="14" name="Pil: høyre 13">
          <a:extLst>
            <a:ext uri="{FF2B5EF4-FFF2-40B4-BE49-F238E27FC236}">
              <a16:creationId xmlns:a16="http://schemas.microsoft.com/office/drawing/2014/main" id="{979763A1-C654-4C98-AEBC-73D875637DD9}"/>
            </a:ext>
          </a:extLst>
        </xdr:cNvPr>
        <xdr:cNvSpPr/>
      </xdr:nvSpPr>
      <xdr:spPr bwMode="auto">
        <a:xfrm>
          <a:off x="12272010" y="19785330"/>
          <a:ext cx="978408" cy="484632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11</xdr:col>
      <xdr:colOff>880110</xdr:colOff>
      <xdr:row>64</xdr:row>
      <xdr:rowOff>137160</xdr:rowOff>
    </xdr:from>
    <xdr:to>
      <xdr:col>24</xdr:col>
      <xdr:colOff>9525</xdr:colOff>
      <xdr:row>93</xdr:row>
      <xdr:rowOff>118110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03612ECC-19B7-498C-A1F6-0911341F3B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3810</xdr:colOff>
      <xdr:row>32</xdr:row>
      <xdr:rowOff>171450</xdr:rowOff>
    </xdr:from>
    <xdr:to>
      <xdr:col>24</xdr:col>
      <xdr:colOff>47625</xdr:colOff>
      <xdr:row>61</xdr:row>
      <xdr:rowOff>152400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EB133250-077E-4B46-9E41-F6B4AC3DAC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872491</xdr:colOff>
      <xdr:row>0</xdr:row>
      <xdr:rowOff>129540</xdr:rowOff>
    </xdr:from>
    <xdr:to>
      <xdr:col>23</xdr:col>
      <xdr:colOff>640081</xdr:colOff>
      <xdr:row>29</xdr:row>
      <xdr:rowOff>87630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E2EE343A-268B-4F76-8293-1C74DABCF7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571500</xdr:colOff>
      <xdr:row>128</xdr:row>
      <xdr:rowOff>125730</xdr:rowOff>
    </xdr:from>
    <xdr:to>
      <xdr:col>27</xdr:col>
      <xdr:colOff>43815</xdr:colOff>
      <xdr:row>157</xdr:row>
      <xdr:rowOff>171450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5C33E1A3-5638-4A7D-97B5-890A3075A0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312420</xdr:colOff>
      <xdr:row>135</xdr:row>
      <xdr:rowOff>160020</xdr:rowOff>
    </xdr:from>
    <xdr:to>
      <xdr:col>14</xdr:col>
      <xdr:colOff>376428</xdr:colOff>
      <xdr:row>138</xdr:row>
      <xdr:rowOff>73152</xdr:rowOff>
    </xdr:to>
    <xdr:sp macro="" textlink="">
      <xdr:nvSpPr>
        <xdr:cNvPr id="22" name="Pil: høyre 21">
          <a:extLst>
            <a:ext uri="{FF2B5EF4-FFF2-40B4-BE49-F238E27FC236}">
              <a16:creationId xmlns:a16="http://schemas.microsoft.com/office/drawing/2014/main" id="{1A2BFB0F-D8C8-4F22-A71A-E993433DC3F7}"/>
            </a:ext>
          </a:extLst>
        </xdr:cNvPr>
        <xdr:cNvSpPr/>
      </xdr:nvSpPr>
      <xdr:spPr bwMode="auto">
        <a:xfrm>
          <a:off x="12199620" y="25877520"/>
          <a:ext cx="978408" cy="484632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11</xdr:col>
      <xdr:colOff>152400</xdr:colOff>
      <xdr:row>16</xdr:row>
      <xdr:rowOff>11430</xdr:rowOff>
    </xdr:from>
    <xdr:to>
      <xdr:col>11</xdr:col>
      <xdr:colOff>637032</xdr:colOff>
      <xdr:row>21</xdr:row>
      <xdr:rowOff>37338</xdr:rowOff>
    </xdr:to>
    <xdr:sp macro="" textlink="">
      <xdr:nvSpPr>
        <xdr:cNvPr id="23" name="Pil: ned 22">
          <a:extLst>
            <a:ext uri="{FF2B5EF4-FFF2-40B4-BE49-F238E27FC236}">
              <a16:creationId xmlns:a16="http://schemas.microsoft.com/office/drawing/2014/main" id="{FD855EC8-C1CD-48B8-80FE-2A9B11B607B6}"/>
            </a:ext>
          </a:extLst>
        </xdr:cNvPr>
        <xdr:cNvSpPr/>
      </xdr:nvSpPr>
      <xdr:spPr bwMode="auto">
        <a:xfrm>
          <a:off x="10210800" y="3059430"/>
          <a:ext cx="484632" cy="978408"/>
        </a:xfrm>
        <a:prstGeom prst="downArrow">
          <a:avLst/>
        </a:prstGeom>
        <a:solidFill>
          <a:schemeClr val="accent5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24</xdr:col>
      <xdr:colOff>148590</xdr:colOff>
      <xdr:row>11</xdr:row>
      <xdr:rowOff>114300</xdr:rowOff>
    </xdr:from>
    <xdr:to>
      <xdr:col>24</xdr:col>
      <xdr:colOff>822960</xdr:colOff>
      <xdr:row>14</xdr:row>
      <xdr:rowOff>45720</xdr:rowOff>
    </xdr:to>
    <xdr:sp macro="" textlink="">
      <xdr:nvSpPr>
        <xdr:cNvPr id="24" name="Pil: høyre 23">
          <a:extLst>
            <a:ext uri="{FF2B5EF4-FFF2-40B4-BE49-F238E27FC236}">
              <a16:creationId xmlns:a16="http://schemas.microsoft.com/office/drawing/2014/main" id="{300EC7E4-122A-4DCD-B761-62FFFE3123A2}"/>
            </a:ext>
          </a:extLst>
        </xdr:cNvPr>
        <xdr:cNvSpPr/>
      </xdr:nvSpPr>
      <xdr:spPr bwMode="auto">
        <a:xfrm>
          <a:off x="22094190" y="2209800"/>
          <a:ext cx="674370" cy="502920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25</xdr:col>
      <xdr:colOff>1</xdr:colOff>
      <xdr:row>0</xdr:row>
      <xdr:rowOff>53340</xdr:rowOff>
    </xdr:from>
    <xdr:to>
      <xdr:col>35</xdr:col>
      <xdr:colOff>754381</xdr:colOff>
      <xdr:row>29</xdr:row>
      <xdr:rowOff>34290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963F9EE-F001-40A1-A631-CDD8A1270C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</xdr:col>
      <xdr:colOff>186690</xdr:colOff>
      <xdr:row>43</xdr:row>
      <xdr:rowOff>106680</xdr:rowOff>
    </xdr:from>
    <xdr:to>
      <xdr:col>24</xdr:col>
      <xdr:colOff>822960</xdr:colOff>
      <xdr:row>45</xdr:row>
      <xdr:rowOff>167640</xdr:rowOff>
    </xdr:to>
    <xdr:sp macro="" textlink="">
      <xdr:nvSpPr>
        <xdr:cNvPr id="26" name="Pil: høyre 25">
          <a:extLst>
            <a:ext uri="{FF2B5EF4-FFF2-40B4-BE49-F238E27FC236}">
              <a16:creationId xmlns:a16="http://schemas.microsoft.com/office/drawing/2014/main" id="{0E65F900-4A93-489B-8161-1BE2EA52EF47}"/>
            </a:ext>
          </a:extLst>
        </xdr:cNvPr>
        <xdr:cNvSpPr/>
      </xdr:nvSpPr>
      <xdr:spPr bwMode="auto">
        <a:xfrm>
          <a:off x="22132290" y="8298180"/>
          <a:ext cx="636270" cy="441960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25</xdr:col>
      <xdr:colOff>7621</xdr:colOff>
      <xdr:row>32</xdr:row>
      <xdr:rowOff>53340</xdr:rowOff>
    </xdr:from>
    <xdr:to>
      <xdr:col>35</xdr:col>
      <xdr:colOff>807721</xdr:colOff>
      <xdr:row>61</xdr:row>
      <xdr:rowOff>118110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26BE2C6F-F9A8-4942-8B90-77E0591638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28</xdr:col>
      <xdr:colOff>0</xdr:colOff>
      <xdr:row>65</xdr:row>
      <xdr:rowOff>0</xdr:rowOff>
    </xdr:from>
    <xdr:to>
      <xdr:col>40</xdr:col>
      <xdr:colOff>43815</xdr:colOff>
      <xdr:row>93</xdr:row>
      <xdr:rowOff>171450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A44BDDEA-06C7-4AEA-9914-F3D236260A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26</xdr:col>
      <xdr:colOff>739140</xdr:colOff>
      <xdr:row>75</xdr:row>
      <xdr:rowOff>0</xdr:rowOff>
    </xdr:from>
    <xdr:to>
      <xdr:col>27</xdr:col>
      <xdr:colOff>803148</xdr:colOff>
      <xdr:row>77</xdr:row>
      <xdr:rowOff>103632</xdr:rowOff>
    </xdr:to>
    <xdr:sp macro="" textlink="">
      <xdr:nvSpPr>
        <xdr:cNvPr id="29" name="Pil: høyre 28">
          <a:extLst>
            <a:ext uri="{FF2B5EF4-FFF2-40B4-BE49-F238E27FC236}">
              <a16:creationId xmlns:a16="http://schemas.microsoft.com/office/drawing/2014/main" id="{0E0AA8CA-2690-45D4-888F-2AC8D864F68D}"/>
            </a:ext>
          </a:extLst>
        </xdr:cNvPr>
        <xdr:cNvSpPr/>
      </xdr:nvSpPr>
      <xdr:spPr bwMode="auto">
        <a:xfrm>
          <a:off x="24513540" y="14287500"/>
          <a:ext cx="978408" cy="484632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0</xdr:colOff>
      <xdr:row>97</xdr:row>
      <xdr:rowOff>0</xdr:rowOff>
    </xdr:from>
    <xdr:to>
      <xdr:col>40</xdr:col>
      <xdr:colOff>43815</xdr:colOff>
      <xdr:row>125</xdr:row>
      <xdr:rowOff>171450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6C4ED4BB-771B-469D-95A2-46F620E105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26</xdr:col>
      <xdr:colOff>838200</xdr:colOff>
      <xdr:row>107</xdr:row>
      <xdr:rowOff>11430</xdr:rowOff>
    </xdr:from>
    <xdr:to>
      <xdr:col>27</xdr:col>
      <xdr:colOff>902208</xdr:colOff>
      <xdr:row>109</xdr:row>
      <xdr:rowOff>115062</xdr:rowOff>
    </xdr:to>
    <xdr:sp macro="" textlink="">
      <xdr:nvSpPr>
        <xdr:cNvPr id="31" name="Pil: høyre 30">
          <a:extLst>
            <a:ext uri="{FF2B5EF4-FFF2-40B4-BE49-F238E27FC236}">
              <a16:creationId xmlns:a16="http://schemas.microsoft.com/office/drawing/2014/main" id="{60927A35-15BB-4A03-A0E3-3CE193EC6F82}"/>
            </a:ext>
          </a:extLst>
        </xdr:cNvPr>
        <xdr:cNvSpPr/>
      </xdr:nvSpPr>
      <xdr:spPr bwMode="auto">
        <a:xfrm>
          <a:off x="24612600" y="20394930"/>
          <a:ext cx="978408" cy="484632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95250</xdr:colOff>
      <xdr:row>139</xdr:row>
      <xdr:rowOff>186690</xdr:rowOff>
    </xdr:from>
    <xdr:to>
      <xdr:col>28</xdr:col>
      <xdr:colOff>159258</xdr:colOff>
      <xdr:row>142</xdr:row>
      <xdr:rowOff>99822</xdr:rowOff>
    </xdr:to>
    <xdr:sp macro="" textlink="">
      <xdr:nvSpPr>
        <xdr:cNvPr id="32" name="Pil: høyre 31">
          <a:extLst>
            <a:ext uri="{FF2B5EF4-FFF2-40B4-BE49-F238E27FC236}">
              <a16:creationId xmlns:a16="http://schemas.microsoft.com/office/drawing/2014/main" id="{A812C52F-5869-4E8E-9271-824461B69CF0}"/>
            </a:ext>
          </a:extLst>
        </xdr:cNvPr>
        <xdr:cNvSpPr/>
      </xdr:nvSpPr>
      <xdr:spPr bwMode="auto">
        <a:xfrm>
          <a:off x="24784050" y="26666190"/>
          <a:ext cx="978408" cy="484632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217170</xdr:colOff>
      <xdr:row>129</xdr:row>
      <xdr:rowOff>3810</xdr:rowOff>
    </xdr:from>
    <xdr:to>
      <xdr:col>40</xdr:col>
      <xdr:colOff>260985</xdr:colOff>
      <xdr:row>157</xdr:row>
      <xdr:rowOff>175260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3B0EBF9-6FFF-4E54-8449-785E7F08D9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27</xdr:col>
      <xdr:colOff>312420</xdr:colOff>
      <xdr:row>144</xdr:row>
      <xdr:rowOff>99060</xdr:rowOff>
    </xdr:from>
    <xdr:to>
      <xdr:col>27</xdr:col>
      <xdr:colOff>797052</xdr:colOff>
      <xdr:row>149</xdr:row>
      <xdr:rowOff>124968</xdr:rowOff>
    </xdr:to>
    <xdr:sp macro="" textlink="">
      <xdr:nvSpPr>
        <xdr:cNvPr id="7" name="Pil: opp 6">
          <a:extLst>
            <a:ext uri="{FF2B5EF4-FFF2-40B4-BE49-F238E27FC236}">
              <a16:creationId xmlns:a16="http://schemas.microsoft.com/office/drawing/2014/main" id="{A3D74680-108D-4789-A8BF-8110A8B4FF40}"/>
            </a:ext>
          </a:extLst>
        </xdr:cNvPr>
        <xdr:cNvSpPr/>
      </xdr:nvSpPr>
      <xdr:spPr bwMode="auto">
        <a:xfrm>
          <a:off x="25001220" y="27531060"/>
          <a:ext cx="484632" cy="978408"/>
        </a:xfrm>
        <a:prstGeom prst="upArrow">
          <a:avLst/>
        </a:prstGeom>
        <a:solidFill>
          <a:schemeClr val="accent5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392430</xdr:colOff>
      <xdr:row>142</xdr:row>
      <xdr:rowOff>125730</xdr:rowOff>
    </xdr:from>
    <xdr:to>
      <xdr:col>13</xdr:col>
      <xdr:colOff>877062</xdr:colOff>
      <xdr:row>147</xdr:row>
      <xdr:rowOff>151638</xdr:rowOff>
    </xdr:to>
    <xdr:sp macro="" textlink="">
      <xdr:nvSpPr>
        <xdr:cNvPr id="34" name="Pil: opp 33">
          <a:extLst>
            <a:ext uri="{FF2B5EF4-FFF2-40B4-BE49-F238E27FC236}">
              <a16:creationId xmlns:a16="http://schemas.microsoft.com/office/drawing/2014/main" id="{6D2FFDB6-B942-4A44-B9AD-A758E2D56106}"/>
            </a:ext>
          </a:extLst>
        </xdr:cNvPr>
        <xdr:cNvSpPr/>
      </xdr:nvSpPr>
      <xdr:spPr bwMode="auto">
        <a:xfrm>
          <a:off x="12279630" y="27176730"/>
          <a:ext cx="484632" cy="978408"/>
        </a:xfrm>
        <a:prstGeom prst="upArrow">
          <a:avLst/>
        </a:prstGeom>
        <a:solidFill>
          <a:schemeClr val="accent5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148590</xdr:colOff>
      <xdr:row>113</xdr:row>
      <xdr:rowOff>0</xdr:rowOff>
    </xdr:from>
    <xdr:to>
      <xdr:col>27</xdr:col>
      <xdr:colOff>633222</xdr:colOff>
      <xdr:row>118</xdr:row>
      <xdr:rowOff>25908</xdr:rowOff>
    </xdr:to>
    <xdr:sp macro="" textlink="">
      <xdr:nvSpPr>
        <xdr:cNvPr id="35" name="Pil: opp 34">
          <a:extLst>
            <a:ext uri="{FF2B5EF4-FFF2-40B4-BE49-F238E27FC236}">
              <a16:creationId xmlns:a16="http://schemas.microsoft.com/office/drawing/2014/main" id="{E50A1696-A69C-4602-BCD3-BC79D4639BC1}"/>
            </a:ext>
          </a:extLst>
        </xdr:cNvPr>
        <xdr:cNvSpPr/>
      </xdr:nvSpPr>
      <xdr:spPr bwMode="auto">
        <a:xfrm>
          <a:off x="24837390" y="21526500"/>
          <a:ext cx="484632" cy="978408"/>
        </a:xfrm>
        <a:prstGeom prst="upArrow">
          <a:avLst/>
        </a:prstGeom>
        <a:solidFill>
          <a:schemeClr val="accent5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182880</xdr:colOff>
      <xdr:row>81</xdr:row>
      <xdr:rowOff>11430</xdr:rowOff>
    </xdr:from>
    <xdr:to>
      <xdr:col>27</xdr:col>
      <xdr:colOff>667512</xdr:colOff>
      <xdr:row>86</xdr:row>
      <xdr:rowOff>37338</xdr:rowOff>
    </xdr:to>
    <xdr:sp macro="" textlink="">
      <xdr:nvSpPr>
        <xdr:cNvPr id="36" name="Pil: opp 35">
          <a:extLst>
            <a:ext uri="{FF2B5EF4-FFF2-40B4-BE49-F238E27FC236}">
              <a16:creationId xmlns:a16="http://schemas.microsoft.com/office/drawing/2014/main" id="{64F8BFF0-F9B0-4049-8860-4D20B6BD4799}"/>
            </a:ext>
          </a:extLst>
        </xdr:cNvPr>
        <xdr:cNvSpPr/>
      </xdr:nvSpPr>
      <xdr:spPr bwMode="auto">
        <a:xfrm>
          <a:off x="24871680" y="15441930"/>
          <a:ext cx="484632" cy="978408"/>
        </a:xfrm>
        <a:prstGeom prst="upArrow">
          <a:avLst/>
        </a:prstGeom>
        <a:solidFill>
          <a:schemeClr val="accent5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24</xdr:col>
      <xdr:colOff>198120</xdr:colOff>
      <xdr:row>47</xdr:row>
      <xdr:rowOff>186690</xdr:rowOff>
    </xdr:from>
    <xdr:to>
      <xdr:col>24</xdr:col>
      <xdr:colOff>682752</xdr:colOff>
      <xdr:row>53</xdr:row>
      <xdr:rowOff>22098</xdr:rowOff>
    </xdr:to>
    <xdr:sp macro="" textlink="">
      <xdr:nvSpPr>
        <xdr:cNvPr id="37" name="Pil: opp 36">
          <a:extLst>
            <a:ext uri="{FF2B5EF4-FFF2-40B4-BE49-F238E27FC236}">
              <a16:creationId xmlns:a16="http://schemas.microsoft.com/office/drawing/2014/main" id="{B0D1A155-1E8B-4186-A707-CDCEE9B087B5}"/>
            </a:ext>
          </a:extLst>
        </xdr:cNvPr>
        <xdr:cNvSpPr/>
      </xdr:nvSpPr>
      <xdr:spPr bwMode="auto">
        <a:xfrm>
          <a:off x="22143720" y="9140190"/>
          <a:ext cx="484632" cy="978408"/>
        </a:xfrm>
        <a:prstGeom prst="upArrow">
          <a:avLst/>
        </a:prstGeom>
        <a:solidFill>
          <a:schemeClr val="accent5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377190</xdr:colOff>
      <xdr:row>0</xdr:row>
      <xdr:rowOff>118110</xdr:rowOff>
    </xdr:from>
    <xdr:to>
      <xdr:col>14</xdr:col>
      <xdr:colOff>480060</xdr:colOff>
      <xdr:row>31</xdr:row>
      <xdr:rowOff>91440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3D2C5EC-0145-44FA-A9FA-F313FDE176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161</xdr:row>
      <xdr:rowOff>0</xdr:rowOff>
    </xdr:from>
    <xdr:to>
      <xdr:col>14</xdr:col>
      <xdr:colOff>236220</xdr:colOff>
      <xdr:row>191</xdr:row>
      <xdr:rowOff>0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BAD15095-AD3D-4472-9AD9-9757FBE972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14</xdr:col>
      <xdr:colOff>236220</xdr:colOff>
      <xdr:row>158</xdr:row>
      <xdr:rowOff>137160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5D16974D-856B-44E9-9A9F-AAD31444EE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624840</xdr:colOff>
      <xdr:row>96</xdr:row>
      <xdr:rowOff>160020</xdr:rowOff>
    </xdr:from>
    <xdr:to>
      <xdr:col>14</xdr:col>
      <xdr:colOff>91440</xdr:colOff>
      <xdr:row>126</xdr:row>
      <xdr:rowOff>106680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2474995F-FDC1-4998-AD37-642BD51713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14</xdr:col>
      <xdr:colOff>449580</xdr:colOff>
      <xdr:row>94</xdr:row>
      <xdr:rowOff>114300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40B656C3-701B-4DC2-85BD-1BD25BC9A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716280</xdr:colOff>
      <xdr:row>32</xdr:row>
      <xdr:rowOff>106680</xdr:rowOff>
    </xdr:from>
    <xdr:to>
      <xdr:col>14</xdr:col>
      <xdr:colOff>60960</xdr:colOff>
      <xdr:row>62</xdr:row>
      <xdr:rowOff>38100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FFAA8F77-C7BE-495D-835B-CC3090760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13</xdr:col>
      <xdr:colOff>731520</xdr:colOff>
      <xdr:row>29</xdr:row>
      <xdr:rowOff>83820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71FAAE36-DFAC-4AA1-A474-3B9B9EB66D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647700</xdr:colOff>
      <xdr:row>33</xdr:row>
      <xdr:rowOff>0</xdr:rowOff>
    </xdr:from>
    <xdr:to>
      <xdr:col>14</xdr:col>
      <xdr:colOff>411480</xdr:colOff>
      <xdr:row>61</xdr:row>
      <xdr:rowOff>182880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9E271B07-44C6-497A-BFDE-2F43AC22A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14</xdr:col>
      <xdr:colOff>457200</xdr:colOff>
      <xdr:row>94</xdr:row>
      <xdr:rowOff>167640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44A390B4-25FA-4E09-80B0-8B20CE81D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14</xdr:col>
      <xdr:colOff>99060</xdr:colOff>
      <xdr:row>126</xdr:row>
      <xdr:rowOff>121920</xdr:rowOff>
    </xdr:to>
    <xdr:graphicFrame macro="">
      <xdr:nvGraphicFramePr>
        <xdr:cNvPr id="5" name="Diagram 2">
          <a:extLst>
            <a:ext uri="{FF2B5EF4-FFF2-40B4-BE49-F238E27FC236}">
              <a16:creationId xmlns:a16="http://schemas.microsoft.com/office/drawing/2014/main" id="{6A7BE698-9801-4F6C-AA9D-EC18ADE68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14</xdr:col>
      <xdr:colOff>99060</xdr:colOff>
      <xdr:row>158</xdr:row>
      <xdr:rowOff>121920</xdr:rowOff>
    </xdr:to>
    <xdr:graphicFrame macro="">
      <xdr:nvGraphicFramePr>
        <xdr:cNvPr id="6" name="Diagram 2">
          <a:extLst>
            <a:ext uri="{FF2B5EF4-FFF2-40B4-BE49-F238E27FC236}">
              <a16:creationId xmlns:a16="http://schemas.microsoft.com/office/drawing/2014/main" id="{19EA0D0B-D0C8-4346-AC2B-B1BF82F285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766052</xdr:colOff>
      <xdr:row>1</xdr:row>
      <xdr:rowOff>6081</xdr:rowOff>
    </xdr:from>
    <xdr:to>
      <xdr:col>14</xdr:col>
      <xdr:colOff>863329</xdr:colOff>
      <xdr:row>31</xdr:row>
      <xdr:rowOff>24320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A8F703BE-4F95-40A0-A1FA-13B3D8F13E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35</xdr:row>
      <xdr:rowOff>0</xdr:rowOff>
    </xdr:from>
    <xdr:to>
      <xdr:col>15</xdr:col>
      <xdr:colOff>121596</xdr:colOff>
      <xdr:row>65</xdr:row>
      <xdr:rowOff>64851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410E4942-AFDE-490D-8D76-DFE50D7EE8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69</xdr:row>
      <xdr:rowOff>0</xdr:rowOff>
    </xdr:from>
    <xdr:to>
      <xdr:col>15</xdr:col>
      <xdr:colOff>151994</xdr:colOff>
      <xdr:row>99</xdr:row>
      <xdr:rowOff>162128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C9D8FC7F-6145-4C25-AD57-C4F5286D00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847117</xdr:colOff>
      <xdr:row>100</xdr:row>
      <xdr:rowOff>24321</xdr:rowOff>
    </xdr:from>
    <xdr:to>
      <xdr:col>15</xdr:col>
      <xdr:colOff>88966</xdr:colOff>
      <xdr:row>130</xdr:row>
      <xdr:rowOff>188474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3F37C0FE-D68C-48F8-809F-A7FDA0892E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834957</xdr:colOff>
      <xdr:row>133</xdr:row>
      <xdr:rowOff>0</xdr:rowOff>
    </xdr:from>
    <xdr:to>
      <xdr:col>14</xdr:col>
      <xdr:colOff>680936</xdr:colOff>
      <xdr:row>164</xdr:row>
      <xdr:rowOff>243</xdr:rowOff>
    </xdr:to>
    <xdr:graphicFrame macro="">
      <xdr:nvGraphicFramePr>
        <xdr:cNvPr id="18" name="Diagram 9">
          <a:extLst>
            <a:ext uri="{FF2B5EF4-FFF2-40B4-BE49-F238E27FC236}">
              <a16:creationId xmlns:a16="http://schemas.microsoft.com/office/drawing/2014/main" id="{3793E2BA-87E8-4ACE-92ED-8743421358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875489</xdr:colOff>
      <xdr:row>166</xdr:row>
      <xdr:rowOff>0</xdr:rowOff>
    </xdr:from>
    <xdr:to>
      <xdr:col>14</xdr:col>
      <xdr:colOff>603925</xdr:colOff>
      <xdr:row>196</xdr:row>
      <xdr:rowOff>121595</xdr:rowOff>
    </xdr:to>
    <xdr:graphicFrame macro="">
      <xdr:nvGraphicFramePr>
        <xdr:cNvPr id="19" name="Diagram 9">
          <a:extLst>
            <a:ext uri="{FF2B5EF4-FFF2-40B4-BE49-F238E27FC236}">
              <a16:creationId xmlns:a16="http://schemas.microsoft.com/office/drawing/2014/main" id="{E5910689-B9F1-4D97-B3B3-7D3D1FC8F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655320</xdr:colOff>
      <xdr:row>0</xdr:row>
      <xdr:rowOff>99060</xdr:rowOff>
    </xdr:from>
    <xdr:to>
      <xdr:col>14</xdr:col>
      <xdr:colOff>563245</xdr:colOff>
      <xdr:row>29</xdr:row>
      <xdr:rowOff>172505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B8708E6-C423-43FF-9A5E-A2676096B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144780</xdr:colOff>
      <xdr:row>32</xdr:row>
      <xdr:rowOff>175260</xdr:rowOff>
    </xdr:from>
    <xdr:to>
      <xdr:col>14</xdr:col>
      <xdr:colOff>168750</xdr:colOff>
      <xdr:row>60</xdr:row>
      <xdr:rowOff>110490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0D2B8DB1-6284-405A-B164-9955A45A68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358140</xdr:colOff>
      <xdr:row>97</xdr:row>
      <xdr:rowOff>125730</xdr:rowOff>
    </xdr:from>
    <xdr:to>
      <xdr:col>14</xdr:col>
      <xdr:colOff>499110</xdr:colOff>
      <xdr:row>127</xdr:row>
      <xdr:rowOff>49530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A1AE4B6A-B3ED-43B5-951E-FF4483E07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445770</xdr:colOff>
      <xdr:row>65</xdr:row>
      <xdr:rowOff>60960</xdr:rowOff>
    </xdr:from>
    <xdr:to>
      <xdr:col>14</xdr:col>
      <xdr:colOff>586740</xdr:colOff>
      <xdr:row>94</xdr:row>
      <xdr:rowOff>175260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9C086233-C8CC-4277-A3C3-E0351C9770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720090</xdr:colOff>
      <xdr:row>129</xdr:row>
      <xdr:rowOff>167640</xdr:rowOff>
    </xdr:from>
    <xdr:to>
      <xdr:col>13</xdr:col>
      <xdr:colOff>815340</xdr:colOff>
      <xdr:row>158</xdr:row>
      <xdr:rowOff>144780</xdr:rowOff>
    </xdr:to>
    <xdr:graphicFrame macro="">
      <xdr:nvGraphicFramePr>
        <xdr:cNvPr id="7" name="Diagram 1">
          <a:extLst>
            <a:ext uri="{FF2B5EF4-FFF2-40B4-BE49-F238E27FC236}">
              <a16:creationId xmlns:a16="http://schemas.microsoft.com/office/drawing/2014/main" id="{7E72D4BE-C2BB-423D-8288-DC81C1F39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891540</xdr:colOff>
      <xdr:row>161</xdr:row>
      <xdr:rowOff>0</xdr:rowOff>
    </xdr:from>
    <xdr:to>
      <xdr:col>13</xdr:col>
      <xdr:colOff>1829</xdr:colOff>
      <xdr:row>190</xdr:row>
      <xdr:rowOff>7620</xdr:rowOff>
    </xdr:to>
    <xdr:graphicFrame macro="">
      <xdr:nvGraphicFramePr>
        <xdr:cNvPr id="8" name="Diagram 1">
          <a:extLst>
            <a:ext uri="{FF2B5EF4-FFF2-40B4-BE49-F238E27FC236}">
              <a16:creationId xmlns:a16="http://schemas.microsoft.com/office/drawing/2014/main" id="{218E8F6D-E39A-46F8-A0B5-9FA84CFB3F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93036</xdr:colOff>
      <xdr:row>1</xdr:row>
      <xdr:rowOff>44302</xdr:rowOff>
    </xdr:from>
    <xdr:to>
      <xdr:col>25</xdr:col>
      <xdr:colOff>141766</xdr:colOff>
      <xdr:row>34</xdr:row>
      <xdr:rowOff>163918</xdr:rowOff>
    </xdr:to>
    <xdr:graphicFrame macro="">
      <xdr:nvGraphicFramePr>
        <xdr:cNvPr id="5" name="Diagram 2">
          <a:extLst>
            <a:ext uri="{FF2B5EF4-FFF2-40B4-BE49-F238E27FC236}">
              <a16:creationId xmlns:a16="http://schemas.microsoft.com/office/drawing/2014/main" id="{2AB4289F-611B-4C10-A7C9-B9A51C6D2A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13290</xdr:colOff>
      <xdr:row>36</xdr:row>
      <xdr:rowOff>177208</xdr:rowOff>
    </xdr:from>
    <xdr:to>
      <xdr:col>25</xdr:col>
      <xdr:colOff>730988</xdr:colOff>
      <xdr:row>71</xdr:row>
      <xdr:rowOff>119616</xdr:rowOff>
    </xdr:to>
    <xdr:graphicFrame macro="">
      <xdr:nvGraphicFramePr>
        <xdr:cNvPr id="18" name="Diagram 2">
          <a:extLst>
            <a:ext uri="{FF2B5EF4-FFF2-40B4-BE49-F238E27FC236}">
              <a16:creationId xmlns:a16="http://schemas.microsoft.com/office/drawing/2014/main" id="{85214053-FFBA-4D19-8694-C7455C81B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8860</xdr:colOff>
      <xdr:row>72</xdr:row>
      <xdr:rowOff>177209</xdr:rowOff>
    </xdr:from>
    <xdr:to>
      <xdr:col>25</xdr:col>
      <xdr:colOff>580360</xdr:colOff>
      <xdr:row>108</xdr:row>
      <xdr:rowOff>48733</xdr:rowOff>
    </xdr:to>
    <xdr:graphicFrame macro="">
      <xdr:nvGraphicFramePr>
        <xdr:cNvPr id="19" name="Diagram 2">
          <a:extLst>
            <a:ext uri="{FF2B5EF4-FFF2-40B4-BE49-F238E27FC236}">
              <a16:creationId xmlns:a16="http://schemas.microsoft.com/office/drawing/2014/main" id="{1BAB0DAF-9A08-4555-B9A3-F0EFEF3C0E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62023</xdr:colOff>
      <xdr:row>109</xdr:row>
      <xdr:rowOff>124045</xdr:rowOff>
    </xdr:from>
    <xdr:to>
      <xdr:col>25</xdr:col>
      <xdr:colOff>633523</xdr:colOff>
      <xdr:row>144</xdr:row>
      <xdr:rowOff>190500</xdr:rowOff>
    </xdr:to>
    <xdr:graphicFrame macro="">
      <xdr:nvGraphicFramePr>
        <xdr:cNvPr id="20" name="Diagram 2">
          <a:extLst>
            <a:ext uri="{FF2B5EF4-FFF2-40B4-BE49-F238E27FC236}">
              <a16:creationId xmlns:a16="http://schemas.microsoft.com/office/drawing/2014/main" id="{0B2B5AC1-FBFC-4A98-89FD-73112482C8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79744</xdr:colOff>
      <xdr:row>146</xdr:row>
      <xdr:rowOff>159488</xdr:rowOff>
    </xdr:from>
    <xdr:to>
      <xdr:col>25</xdr:col>
      <xdr:colOff>682255</xdr:colOff>
      <xdr:row>182</xdr:row>
      <xdr:rowOff>110755</xdr:rowOff>
    </xdr:to>
    <xdr:graphicFrame macro="">
      <xdr:nvGraphicFramePr>
        <xdr:cNvPr id="21" name="Diagram 2">
          <a:extLst>
            <a:ext uri="{FF2B5EF4-FFF2-40B4-BE49-F238E27FC236}">
              <a16:creationId xmlns:a16="http://schemas.microsoft.com/office/drawing/2014/main" id="{5AE48C99-F919-46A0-8FB0-31058F82E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115186</xdr:colOff>
      <xdr:row>184</xdr:row>
      <xdr:rowOff>8860</xdr:rowOff>
    </xdr:from>
    <xdr:to>
      <xdr:col>25</xdr:col>
      <xdr:colOff>412011</xdr:colOff>
      <xdr:row>218</xdr:row>
      <xdr:rowOff>39872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523882B5-31A0-45D0-B55D-D507EDC925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729574</xdr:colOff>
      <xdr:row>1</xdr:row>
      <xdr:rowOff>8106</xdr:rowOff>
    </xdr:from>
    <xdr:to>
      <xdr:col>14</xdr:col>
      <xdr:colOff>907914</xdr:colOff>
      <xdr:row>31</xdr:row>
      <xdr:rowOff>81064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0EBF38A-93A9-4D8F-B9C1-013C2C885B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16212</xdr:colOff>
      <xdr:row>99</xdr:row>
      <xdr:rowOff>0</xdr:rowOff>
    </xdr:from>
    <xdr:to>
      <xdr:col>14</xdr:col>
      <xdr:colOff>786318</xdr:colOff>
      <xdr:row>128</xdr:row>
      <xdr:rowOff>162127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E23A5603-3E4B-489E-B4EE-DF8BD3348C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883596</xdr:colOff>
      <xdr:row>66</xdr:row>
      <xdr:rowOff>28373</xdr:rowOff>
    </xdr:from>
    <xdr:to>
      <xdr:col>14</xdr:col>
      <xdr:colOff>482329</xdr:colOff>
      <xdr:row>97</xdr:row>
      <xdr:rowOff>162127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57FEC9D2-4F87-4640-AF31-A229188B2C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883596</xdr:colOff>
      <xdr:row>33</xdr:row>
      <xdr:rowOff>40530</xdr:rowOff>
    </xdr:from>
    <xdr:to>
      <xdr:col>14</xdr:col>
      <xdr:colOff>818745</xdr:colOff>
      <xdr:row>64</xdr:row>
      <xdr:rowOff>61039</xdr:rowOff>
    </xdr:to>
    <xdr:graphicFrame macro="">
      <xdr:nvGraphicFramePr>
        <xdr:cNvPr id="13" name="Diagram 1">
          <a:extLst>
            <a:ext uri="{FF2B5EF4-FFF2-40B4-BE49-F238E27FC236}">
              <a16:creationId xmlns:a16="http://schemas.microsoft.com/office/drawing/2014/main" id="{F2E5BEB5-D3A8-411B-85FB-04878E38A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170234</xdr:colOff>
      <xdr:row>112</xdr:row>
      <xdr:rowOff>121595</xdr:rowOff>
    </xdr:from>
    <xdr:to>
      <xdr:col>15</xdr:col>
      <xdr:colOff>654866</xdr:colOff>
      <xdr:row>117</xdr:row>
      <xdr:rowOff>127238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F44F581F-DEF9-4F95-9D21-DCD0497C6FF0}"/>
            </a:ext>
          </a:extLst>
        </xdr:cNvPr>
        <xdr:cNvSpPr/>
      </xdr:nvSpPr>
      <xdr:spPr bwMode="auto">
        <a:xfrm>
          <a:off x="13910553" y="34253521"/>
          <a:ext cx="484632" cy="958143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792480</xdr:colOff>
      <xdr:row>0</xdr:row>
      <xdr:rowOff>182879</xdr:rowOff>
    </xdr:from>
    <xdr:to>
      <xdr:col>14</xdr:col>
      <xdr:colOff>678180</xdr:colOff>
      <xdr:row>31</xdr:row>
      <xdr:rowOff>30480</xdr:rowOff>
    </xdr:to>
    <xdr:graphicFrame macro="">
      <xdr:nvGraphicFramePr>
        <xdr:cNvPr id="2" name="Diagram 27">
          <a:extLst>
            <a:ext uri="{FF2B5EF4-FFF2-40B4-BE49-F238E27FC236}">
              <a16:creationId xmlns:a16="http://schemas.microsoft.com/office/drawing/2014/main" id="{DF596E72-5604-4F6F-859D-59E51D04C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902970</xdr:colOff>
      <xdr:row>129</xdr:row>
      <xdr:rowOff>0</xdr:rowOff>
    </xdr:from>
    <xdr:to>
      <xdr:col>13</xdr:col>
      <xdr:colOff>781050</xdr:colOff>
      <xdr:row>158</xdr:row>
      <xdr:rowOff>15240</xdr:rowOff>
    </xdr:to>
    <xdr:graphicFrame macro="">
      <xdr:nvGraphicFramePr>
        <xdr:cNvPr id="9" name="Diagram 29">
          <a:extLst>
            <a:ext uri="{FF2B5EF4-FFF2-40B4-BE49-F238E27FC236}">
              <a16:creationId xmlns:a16="http://schemas.microsoft.com/office/drawing/2014/main" id="{A69A5A8C-8996-4837-942D-1AD8CCB9F9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13</xdr:col>
      <xdr:colOff>739140</xdr:colOff>
      <xdr:row>126</xdr:row>
      <xdr:rowOff>83820</xdr:rowOff>
    </xdr:to>
    <xdr:graphicFrame macro="">
      <xdr:nvGraphicFramePr>
        <xdr:cNvPr id="10" name="Diagram 30">
          <a:extLst>
            <a:ext uri="{FF2B5EF4-FFF2-40B4-BE49-F238E27FC236}">
              <a16:creationId xmlns:a16="http://schemas.microsoft.com/office/drawing/2014/main" id="{7D132C9D-E8FF-4E04-ACC4-1A2FD5404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563880</xdr:colOff>
      <xdr:row>64</xdr:row>
      <xdr:rowOff>175260</xdr:rowOff>
    </xdr:from>
    <xdr:to>
      <xdr:col>14</xdr:col>
      <xdr:colOff>377189</xdr:colOff>
      <xdr:row>94</xdr:row>
      <xdr:rowOff>175260</xdr:rowOff>
    </xdr:to>
    <xdr:graphicFrame macro="">
      <xdr:nvGraphicFramePr>
        <xdr:cNvPr id="11" name="Diagram 34">
          <a:extLst>
            <a:ext uri="{FF2B5EF4-FFF2-40B4-BE49-F238E27FC236}">
              <a16:creationId xmlns:a16="http://schemas.microsoft.com/office/drawing/2014/main" id="{DF897D45-B747-4530-A9DA-79BA730362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13</xdr:col>
      <xdr:colOff>769620</xdr:colOff>
      <xdr:row>62</xdr:row>
      <xdr:rowOff>22860</xdr:rowOff>
    </xdr:to>
    <xdr:graphicFrame macro="">
      <xdr:nvGraphicFramePr>
        <xdr:cNvPr id="12" name="Diagram 34">
          <a:extLst>
            <a:ext uri="{FF2B5EF4-FFF2-40B4-BE49-F238E27FC236}">
              <a16:creationId xmlns:a16="http://schemas.microsoft.com/office/drawing/2014/main" id="{690BB852-D7D2-4C8B-96B5-5763A8F81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514889</xdr:colOff>
      <xdr:row>38</xdr:row>
      <xdr:rowOff>109484</xdr:rowOff>
    </xdr:from>
    <xdr:to>
      <xdr:col>44</xdr:col>
      <xdr:colOff>128160</xdr:colOff>
      <xdr:row>62</xdr:row>
      <xdr:rowOff>32845</xdr:rowOff>
    </xdr:to>
    <xdr:graphicFrame macro="">
      <xdr:nvGraphicFramePr>
        <xdr:cNvPr id="28693" name="Diagram 11">
          <a:extLst>
            <a:ext uri="{FF2B5EF4-FFF2-40B4-BE49-F238E27FC236}">
              <a16:creationId xmlns:a16="http://schemas.microsoft.com/office/drawing/2014/main" id="{00000000-0008-0000-0400-0000157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616899</xdr:colOff>
      <xdr:row>0</xdr:row>
      <xdr:rowOff>155947</xdr:rowOff>
    </xdr:from>
    <xdr:to>
      <xdr:col>14</xdr:col>
      <xdr:colOff>719667</xdr:colOff>
      <xdr:row>30</xdr:row>
      <xdr:rowOff>15395</xdr:rowOff>
    </xdr:to>
    <xdr:graphicFrame macro="">
      <xdr:nvGraphicFramePr>
        <xdr:cNvPr id="2" name="Diagram 7">
          <a:extLst>
            <a:ext uri="{FF2B5EF4-FFF2-40B4-BE49-F238E27FC236}">
              <a16:creationId xmlns:a16="http://schemas.microsoft.com/office/drawing/2014/main" id="{5CE301D7-E935-4637-9D18-4BF4CC9C19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7697</xdr:colOff>
      <xdr:row>161</xdr:row>
      <xdr:rowOff>84667</xdr:rowOff>
    </xdr:from>
    <xdr:to>
      <xdr:col>13</xdr:col>
      <xdr:colOff>900546</xdr:colOff>
      <xdr:row>189</xdr:row>
      <xdr:rowOff>184728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426A5AE6-49C7-41E0-8921-20836A215A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869757</xdr:colOff>
      <xdr:row>129</xdr:row>
      <xdr:rowOff>3849</xdr:rowOff>
    </xdr:from>
    <xdr:to>
      <xdr:col>14</xdr:col>
      <xdr:colOff>115454</xdr:colOff>
      <xdr:row>158</xdr:row>
      <xdr:rowOff>37</xdr:rowOff>
    </xdr:to>
    <xdr:graphicFrame macro="">
      <xdr:nvGraphicFramePr>
        <xdr:cNvPr id="12" name="Diagram 7">
          <a:extLst>
            <a:ext uri="{FF2B5EF4-FFF2-40B4-BE49-F238E27FC236}">
              <a16:creationId xmlns:a16="http://schemas.microsoft.com/office/drawing/2014/main" id="{2FA7482D-7578-40F8-80A0-D62889D5F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38485</xdr:colOff>
      <xdr:row>96</xdr:row>
      <xdr:rowOff>184727</xdr:rowOff>
    </xdr:from>
    <xdr:to>
      <xdr:col>14</xdr:col>
      <xdr:colOff>115454</xdr:colOff>
      <xdr:row>126</xdr:row>
      <xdr:rowOff>123150</xdr:rowOff>
    </xdr:to>
    <xdr:graphicFrame macro="">
      <xdr:nvGraphicFramePr>
        <xdr:cNvPr id="13" name="Diagram 7">
          <a:extLst>
            <a:ext uri="{FF2B5EF4-FFF2-40B4-BE49-F238E27FC236}">
              <a16:creationId xmlns:a16="http://schemas.microsoft.com/office/drawing/2014/main" id="{8341C2E8-A5FD-40B1-9637-42FD69606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877454</xdr:colOff>
      <xdr:row>64</xdr:row>
      <xdr:rowOff>184726</xdr:rowOff>
    </xdr:from>
    <xdr:to>
      <xdr:col>14</xdr:col>
      <xdr:colOff>507999</xdr:colOff>
      <xdr:row>94</xdr:row>
      <xdr:rowOff>107759</xdr:rowOff>
    </xdr:to>
    <xdr:graphicFrame macro="">
      <xdr:nvGraphicFramePr>
        <xdr:cNvPr id="16" name="Diagram 7">
          <a:extLst>
            <a:ext uri="{FF2B5EF4-FFF2-40B4-BE49-F238E27FC236}">
              <a16:creationId xmlns:a16="http://schemas.microsoft.com/office/drawing/2014/main" id="{A817CCC1-848D-4C9C-B3E6-09F6CAC81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32</xdr:row>
      <xdr:rowOff>134697</xdr:rowOff>
    </xdr:from>
    <xdr:to>
      <xdr:col>14</xdr:col>
      <xdr:colOff>69272</xdr:colOff>
      <xdr:row>62</xdr:row>
      <xdr:rowOff>96212</xdr:rowOff>
    </xdr:to>
    <xdr:graphicFrame macro="">
      <xdr:nvGraphicFramePr>
        <xdr:cNvPr id="17" name="Diagram 7">
          <a:extLst>
            <a:ext uri="{FF2B5EF4-FFF2-40B4-BE49-F238E27FC236}">
              <a16:creationId xmlns:a16="http://schemas.microsoft.com/office/drawing/2014/main" id="{CB21FEEA-B22D-4306-B356-19C97732C1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685030</xdr:colOff>
      <xdr:row>168</xdr:row>
      <xdr:rowOff>92364</xdr:rowOff>
    </xdr:from>
    <xdr:to>
      <xdr:col>15</xdr:col>
      <xdr:colOff>253723</xdr:colOff>
      <xdr:row>173</xdr:row>
      <xdr:rowOff>108651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0AACD63F-F9F2-4014-8A47-298076E86390}"/>
            </a:ext>
          </a:extLst>
        </xdr:cNvPr>
        <xdr:cNvSpPr/>
      </xdr:nvSpPr>
      <xdr:spPr bwMode="auto">
        <a:xfrm>
          <a:off x="13508182" y="32619758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47270</xdr:colOff>
      <xdr:row>0</xdr:row>
      <xdr:rowOff>121623</xdr:rowOff>
    </xdr:from>
    <xdr:to>
      <xdr:col>25</xdr:col>
      <xdr:colOff>323021</xdr:colOff>
      <xdr:row>31</xdr:row>
      <xdr:rowOff>41413</xdr:rowOff>
    </xdr:to>
    <xdr:graphicFrame macro="">
      <xdr:nvGraphicFramePr>
        <xdr:cNvPr id="2" name="Diagram 8">
          <a:extLst>
            <a:ext uri="{FF2B5EF4-FFF2-40B4-BE49-F238E27FC236}">
              <a16:creationId xmlns:a16="http://schemas.microsoft.com/office/drawing/2014/main" id="{60F2AEAC-E59B-47C2-A789-98E51E3C08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227772</xdr:colOff>
      <xdr:row>134</xdr:row>
      <xdr:rowOff>16566</xdr:rowOff>
    </xdr:from>
    <xdr:to>
      <xdr:col>25</xdr:col>
      <xdr:colOff>294033</xdr:colOff>
      <xdr:row>166</xdr:row>
      <xdr:rowOff>24848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8D656EB0-5134-47B4-8505-DE586473E1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219488</xdr:colOff>
      <xdr:row>100</xdr:row>
      <xdr:rowOff>91109</xdr:rowOff>
    </xdr:from>
    <xdr:to>
      <xdr:col>25</xdr:col>
      <xdr:colOff>459683</xdr:colOff>
      <xdr:row>131</xdr:row>
      <xdr:rowOff>182217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C4EC85DF-6EEC-42D5-B2CA-391DC37E9A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91108</xdr:colOff>
      <xdr:row>66</xdr:row>
      <xdr:rowOff>41413</xdr:rowOff>
    </xdr:from>
    <xdr:to>
      <xdr:col>26</xdr:col>
      <xdr:colOff>420856</xdr:colOff>
      <xdr:row>98</xdr:row>
      <xdr:rowOff>14493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ED3133B1-8DEB-4E00-8090-B63429BFD7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277467</xdr:colOff>
      <xdr:row>34</xdr:row>
      <xdr:rowOff>28989</xdr:rowOff>
    </xdr:from>
    <xdr:to>
      <xdr:col>25</xdr:col>
      <xdr:colOff>310597</xdr:colOff>
      <xdr:row>64</xdr:row>
      <xdr:rowOff>120098</xdr:rowOff>
    </xdr:to>
    <xdr:graphicFrame macro="">
      <xdr:nvGraphicFramePr>
        <xdr:cNvPr id="14" name="Diagram 8">
          <a:extLst>
            <a:ext uri="{FF2B5EF4-FFF2-40B4-BE49-F238E27FC236}">
              <a16:creationId xmlns:a16="http://schemas.microsoft.com/office/drawing/2014/main" id="{EEBC07AF-E498-40A7-8C03-0F471CA3A3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198782</xdr:colOff>
      <xdr:row>146</xdr:row>
      <xdr:rowOff>115956</xdr:rowOff>
    </xdr:from>
    <xdr:to>
      <xdr:col>26</xdr:col>
      <xdr:colOff>683414</xdr:colOff>
      <xdr:row>151</xdr:row>
      <xdr:rowOff>141864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C8BAF31E-B474-427A-97A6-5295BD88258F}"/>
            </a:ext>
          </a:extLst>
        </xdr:cNvPr>
        <xdr:cNvSpPr/>
      </xdr:nvSpPr>
      <xdr:spPr bwMode="auto">
        <a:xfrm>
          <a:off x="14544260" y="29245891"/>
          <a:ext cx="484632" cy="978408"/>
        </a:xfrm>
        <a:prstGeom prst="upArrow">
          <a:avLst/>
        </a:prstGeom>
        <a:solidFill>
          <a:schemeClr val="accent1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335280</xdr:colOff>
      <xdr:row>1</xdr:row>
      <xdr:rowOff>91440</xdr:rowOff>
    </xdr:from>
    <xdr:to>
      <xdr:col>14</xdr:col>
      <xdr:colOff>373380</xdr:colOff>
      <xdr:row>30</xdr:row>
      <xdr:rowOff>129540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67C8541A-6926-4150-A271-91C1A9B872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97</xdr:row>
      <xdr:rowOff>30480</xdr:rowOff>
    </xdr:from>
    <xdr:to>
      <xdr:col>13</xdr:col>
      <xdr:colOff>800100</xdr:colOff>
      <xdr:row>126</xdr:row>
      <xdr:rowOff>144780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97599FFE-0989-4EFA-9466-D9FC757EB5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14</xdr:col>
      <xdr:colOff>358140</xdr:colOff>
      <xdr:row>94</xdr:row>
      <xdr:rowOff>91440</xdr:rowOff>
    </xdr:to>
    <xdr:graphicFrame macro="">
      <xdr:nvGraphicFramePr>
        <xdr:cNvPr id="9" name="Diagram 1">
          <a:extLst>
            <a:ext uri="{FF2B5EF4-FFF2-40B4-BE49-F238E27FC236}">
              <a16:creationId xmlns:a16="http://schemas.microsoft.com/office/drawing/2014/main" id="{B278E4F4-9BB0-4DF7-8A5B-2EF9A4CC4F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13</xdr:col>
      <xdr:colOff>716280</xdr:colOff>
      <xdr:row>62</xdr:row>
      <xdr:rowOff>15240</xdr:rowOff>
    </xdr:to>
    <xdr:graphicFrame macro="">
      <xdr:nvGraphicFramePr>
        <xdr:cNvPr id="10" name="Diagram 3">
          <a:extLst>
            <a:ext uri="{FF2B5EF4-FFF2-40B4-BE49-F238E27FC236}">
              <a16:creationId xmlns:a16="http://schemas.microsoft.com/office/drawing/2014/main" id="{7CAB33D3-29D0-4CEC-8995-B38700D88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228600</xdr:colOff>
      <xdr:row>106</xdr:row>
      <xdr:rowOff>0</xdr:rowOff>
    </xdr:from>
    <xdr:to>
      <xdr:col>14</xdr:col>
      <xdr:colOff>713232</xdr:colOff>
      <xdr:row>111</xdr:row>
      <xdr:rowOff>25908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F32AAEB5-9808-432E-84F5-326AD9301CBA}"/>
            </a:ext>
          </a:extLst>
        </xdr:cNvPr>
        <xdr:cNvSpPr/>
      </xdr:nvSpPr>
      <xdr:spPr bwMode="auto">
        <a:xfrm>
          <a:off x="13030200" y="20193000"/>
          <a:ext cx="484632" cy="978408"/>
        </a:xfrm>
        <a:prstGeom prst="up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1</xdr:row>
      <xdr:rowOff>60961</xdr:rowOff>
    </xdr:from>
    <xdr:to>
      <xdr:col>14</xdr:col>
      <xdr:colOff>205740</xdr:colOff>
      <xdr:row>30</xdr:row>
      <xdr:rowOff>76200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6D2055C1-0273-4A2B-A7A5-D91969DE8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14</xdr:col>
      <xdr:colOff>99060</xdr:colOff>
      <xdr:row>126</xdr:row>
      <xdr:rowOff>175260</xdr:rowOff>
    </xdr:to>
    <xdr:graphicFrame macro="">
      <xdr:nvGraphicFramePr>
        <xdr:cNvPr id="10" name="Diagram 1">
          <a:extLst>
            <a:ext uri="{FF2B5EF4-FFF2-40B4-BE49-F238E27FC236}">
              <a16:creationId xmlns:a16="http://schemas.microsoft.com/office/drawing/2014/main" id="{DDF82C0C-8E14-49E5-A73F-C85F46B86D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14</xdr:col>
      <xdr:colOff>220980</xdr:colOff>
      <xdr:row>94</xdr:row>
      <xdr:rowOff>167640</xdr:rowOff>
    </xdr:to>
    <xdr:graphicFrame macro="">
      <xdr:nvGraphicFramePr>
        <xdr:cNvPr id="11" name="Diagram 3">
          <a:extLst>
            <a:ext uri="{FF2B5EF4-FFF2-40B4-BE49-F238E27FC236}">
              <a16:creationId xmlns:a16="http://schemas.microsoft.com/office/drawing/2014/main" id="{EAC44A18-5C71-4411-9B66-F80A3802F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14</xdr:col>
      <xdr:colOff>457200</xdr:colOff>
      <xdr:row>62</xdr:row>
      <xdr:rowOff>68580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D7A7032D-3C93-48C7-A624-41FD8FAF8E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128</xdr:row>
      <xdr:rowOff>152400</xdr:rowOff>
    </xdr:from>
    <xdr:to>
      <xdr:col>13</xdr:col>
      <xdr:colOff>754380</xdr:colOff>
      <xdr:row>158</xdr:row>
      <xdr:rowOff>152400</xdr:rowOff>
    </xdr:to>
    <xdr:graphicFrame macro="">
      <xdr:nvGraphicFramePr>
        <xdr:cNvPr id="13" name="Diagram 9">
          <a:extLst>
            <a:ext uri="{FF2B5EF4-FFF2-40B4-BE49-F238E27FC236}">
              <a16:creationId xmlns:a16="http://schemas.microsoft.com/office/drawing/2014/main" id="{49CC17C0-1453-4203-AFB5-72E8104F83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182880</xdr:colOff>
      <xdr:row>135</xdr:row>
      <xdr:rowOff>114300</xdr:rowOff>
    </xdr:from>
    <xdr:to>
      <xdr:col>14</xdr:col>
      <xdr:colOff>667512</xdr:colOff>
      <xdr:row>140</xdr:row>
      <xdr:rowOff>140208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A710F73C-9241-4537-AD58-E7219F25D93E}"/>
            </a:ext>
          </a:extLst>
        </xdr:cNvPr>
        <xdr:cNvSpPr/>
      </xdr:nvSpPr>
      <xdr:spPr bwMode="auto">
        <a:xfrm>
          <a:off x="12984480" y="25831800"/>
          <a:ext cx="484632" cy="978408"/>
        </a:xfrm>
        <a:prstGeom prst="upArrow">
          <a:avLst/>
        </a:prstGeom>
        <a:solidFill>
          <a:schemeClr val="accent1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140137</xdr:colOff>
      <xdr:row>0</xdr:row>
      <xdr:rowOff>148898</xdr:rowOff>
    </xdr:from>
    <xdr:to>
      <xdr:col>24</xdr:col>
      <xdr:colOff>687552</xdr:colOff>
      <xdr:row>32</xdr:row>
      <xdr:rowOff>157655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F6DD3E44-C6BF-49FC-8A38-15C5609AE7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144517</xdr:colOff>
      <xdr:row>147</xdr:row>
      <xdr:rowOff>43792</xdr:rowOff>
    </xdr:from>
    <xdr:to>
      <xdr:col>25</xdr:col>
      <xdr:colOff>608724</xdr:colOff>
      <xdr:row>180</xdr:row>
      <xdr:rowOff>175171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B4ECE06F-F195-40F8-B89E-3B1A9972AD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56931</xdr:colOff>
      <xdr:row>110</xdr:row>
      <xdr:rowOff>127568</xdr:rowOff>
    </xdr:from>
    <xdr:to>
      <xdr:col>26</xdr:col>
      <xdr:colOff>43793</xdr:colOff>
      <xdr:row>144</xdr:row>
      <xdr:rowOff>140137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21ACF476-36D5-4431-9D1B-D08E94DEEB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21896</xdr:colOff>
      <xdr:row>73</xdr:row>
      <xdr:rowOff>122622</xdr:rowOff>
    </xdr:from>
    <xdr:to>
      <xdr:col>26</xdr:col>
      <xdr:colOff>144517</xdr:colOff>
      <xdr:row>106</xdr:row>
      <xdr:rowOff>113862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DDCE4A5C-4DEE-447E-8729-AA8B7FD48E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36</xdr:row>
      <xdr:rowOff>8759</xdr:rowOff>
    </xdr:from>
    <xdr:to>
      <xdr:col>24</xdr:col>
      <xdr:colOff>718207</xdr:colOff>
      <xdr:row>69</xdr:row>
      <xdr:rowOff>100725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F430BBC9-60AD-48B6-817C-3954424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262759</xdr:colOff>
      <xdr:row>151</xdr:row>
      <xdr:rowOff>43794</xdr:rowOff>
    </xdr:from>
    <xdr:to>
      <xdr:col>27</xdr:col>
      <xdr:colOff>37943</xdr:colOff>
      <xdr:row>156</xdr:row>
      <xdr:rowOff>58753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F4DB807E-1297-40A0-997B-C978A513068C}"/>
            </a:ext>
          </a:extLst>
        </xdr:cNvPr>
        <xdr:cNvSpPr/>
      </xdr:nvSpPr>
      <xdr:spPr bwMode="auto">
        <a:xfrm>
          <a:off x="15476483" y="30033311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050_STATISTIKK/DYRESLAG/GRIS/GRIS%202021_3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Å"/>
      <sheetName val="Kategori"/>
      <sheetName val="Måned"/>
      <sheetName val="M"/>
      <sheetName val="Uke"/>
      <sheetName val="U"/>
      <sheetName val="Regioner"/>
      <sheetName val="R"/>
      <sheetName val="Organisasjon"/>
      <sheetName val="O"/>
      <sheetName val="Regorg"/>
      <sheetName val="RO"/>
      <sheetName val="Bedrifter"/>
      <sheetName val="B"/>
      <sheetName val="Slakteri"/>
      <sheetName val="S"/>
      <sheetName val="Slakteri per MÅNED"/>
      <sheetName val="S2"/>
      <sheetName val="Klasse"/>
      <sheetName val="KL"/>
      <sheetName val="Kjøtt%"/>
      <sheetName val="K"/>
      <sheetName val="Vektgrupper"/>
      <sheetName val="V"/>
      <sheetName val="Variant"/>
      <sheetName val="VA"/>
      <sheetName val="Variant per måned"/>
      <sheetName val="VM"/>
      <sheetName val="Fylker"/>
      <sheetName val="FY"/>
      <sheetName val="Kommuner"/>
      <sheetName val="Produksjon"/>
      <sheetName val="P"/>
      <sheetName val="K_nr"/>
    </sheetNames>
    <sheetDataSet>
      <sheetData sheetId="0"/>
      <sheetData sheetId="1">
        <row r="2">
          <cell r="B2" t="str">
            <v>GRIS</v>
          </cell>
        </row>
      </sheetData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1">
          <cell r="B11">
            <v>2021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1008"/>
  <sheetViews>
    <sheetView zoomScale="91" zoomScaleNormal="91" workbookViewId="0">
      <pane xSplit="8" ySplit="1" topLeftCell="I975" activePane="bottomRight" state="frozen"/>
      <selection pane="topRight" activeCell="I1" sqref="I1"/>
      <selection pane="bottomLeft" activeCell="A2" sqref="A2"/>
      <selection pane="bottomRight" sqref="A1:AM1008"/>
    </sheetView>
  </sheetViews>
  <sheetFormatPr baseColWidth="10" defaultColWidth="8.90625" defaultRowHeight="15"/>
  <cols>
    <col min="1" max="29" width="13" customWidth="1"/>
  </cols>
  <sheetData>
    <row r="1" spans="1:39">
      <c r="A1" t="s">
        <v>417</v>
      </c>
      <c r="B1" t="s">
        <v>367</v>
      </c>
      <c r="C1" t="s">
        <v>9</v>
      </c>
      <c r="D1" t="s">
        <v>44</v>
      </c>
      <c r="E1" t="s">
        <v>16</v>
      </c>
      <c r="F1" t="s">
        <v>382</v>
      </c>
      <c r="G1" t="s">
        <v>55</v>
      </c>
      <c r="H1" t="s">
        <v>18</v>
      </c>
      <c r="I1" t="s">
        <v>19</v>
      </c>
      <c r="J1" t="s">
        <v>25</v>
      </c>
      <c r="K1" t="s">
        <v>26</v>
      </c>
      <c r="L1" t="s">
        <v>20</v>
      </c>
      <c r="M1" t="s">
        <v>63</v>
      </c>
      <c r="N1" t="s">
        <v>64</v>
      </c>
      <c r="O1" t="s">
        <v>568</v>
      </c>
      <c r="P1" t="s">
        <v>490</v>
      </c>
      <c r="Q1" t="s">
        <v>45</v>
      </c>
      <c r="R1" t="s">
        <v>47</v>
      </c>
      <c r="S1" t="s">
        <v>385</v>
      </c>
      <c r="T1" t="s">
        <v>17</v>
      </c>
      <c r="U1" t="s">
        <v>48</v>
      </c>
      <c r="V1" t="s">
        <v>10</v>
      </c>
      <c r="W1" t="s">
        <v>11</v>
      </c>
      <c r="X1" t="s">
        <v>386</v>
      </c>
      <c r="Y1" t="s">
        <v>387</v>
      </c>
      <c r="Z1" t="s">
        <v>438</v>
      </c>
      <c r="AA1" t="s">
        <v>12</v>
      </c>
      <c r="AB1" t="s">
        <v>13</v>
      </c>
      <c r="AC1" t="s">
        <v>14</v>
      </c>
      <c r="AD1" t="s">
        <v>468</v>
      </c>
      <c r="AE1" t="s">
        <v>469</v>
      </c>
      <c r="AF1" t="s">
        <v>470</v>
      </c>
      <c r="AG1" t="s">
        <v>471</v>
      </c>
      <c r="AH1" t="s">
        <v>472</v>
      </c>
      <c r="AI1" t="s">
        <v>473</v>
      </c>
      <c r="AJ1" t="s">
        <v>474</v>
      </c>
      <c r="AK1" t="s">
        <v>475</v>
      </c>
      <c r="AL1" t="s">
        <v>476</v>
      </c>
      <c r="AM1" t="s">
        <v>477</v>
      </c>
    </row>
    <row r="2" spans="1:39">
      <c r="A2">
        <v>1</v>
      </c>
      <c r="B2">
        <v>1</v>
      </c>
      <c r="C2">
        <v>1996</v>
      </c>
      <c r="D2">
        <v>99</v>
      </c>
      <c r="E2">
        <v>99</v>
      </c>
      <c r="F2">
        <v>99</v>
      </c>
      <c r="G2">
        <v>99</v>
      </c>
      <c r="H2">
        <v>99</v>
      </c>
      <c r="I2">
        <v>99</v>
      </c>
      <c r="J2">
        <v>999</v>
      </c>
      <c r="K2">
        <v>99</v>
      </c>
      <c r="L2">
        <v>99</v>
      </c>
      <c r="M2">
        <v>99</v>
      </c>
      <c r="N2">
        <v>99</v>
      </c>
      <c r="O2">
        <v>99</v>
      </c>
      <c r="P2">
        <v>9999</v>
      </c>
      <c r="Q2">
        <v>3246</v>
      </c>
      <c r="R2">
        <v>19562.5</v>
      </c>
      <c r="S2">
        <v>14927</v>
      </c>
      <c r="T2">
        <v>100</v>
      </c>
      <c r="U2">
        <v>100</v>
      </c>
      <c r="V2">
        <v>17.208281150159745</v>
      </c>
      <c r="W2">
        <v>55.135526227641193</v>
      </c>
      <c r="X2">
        <v>137.09427862332612</v>
      </c>
      <c r="Y2">
        <v>126.53801916932861</v>
      </c>
      <c r="Z2">
        <v>125.79281838279591</v>
      </c>
      <c r="AA2">
        <v>27.872795505497145</v>
      </c>
      <c r="AB2">
        <v>4.4197573921811699</v>
      </c>
      <c r="AC2">
        <v>-41.459301421536779</v>
      </c>
    </row>
    <row r="3" spans="1:39">
      <c r="A3">
        <v>1</v>
      </c>
      <c r="B3">
        <v>2</v>
      </c>
      <c r="C3">
        <v>1997</v>
      </c>
      <c r="D3">
        <v>99</v>
      </c>
      <c r="E3">
        <v>99</v>
      </c>
      <c r="F3">
        <v>99</v>
      </c>
      <c r="G3">
        <v>99</v>
      </c>
      <c r="H3">
        <v>99</v>
      </c>
      <c r="I3">
        <v>99</v>
      </c>
      <c r="J3">
        <v>999</v>
      </c>
      <c r="K3">
        <v>99</v>
      </c>
      <c r="L3">
        <v>99</v>
      </c>
      <c r="M3">
        <v>99</v>
      </c>
      <c r="N3">
        <v>99</v>
      </c>
      <c r="O3">
        <v>99</v>
      </c>
      <c r="P3">
        <v>9999</v>
      </c>
      <c r="Q3">
        <v>3020</v>
      </c>
      <c r="R3">
        <v>18486.5</v>
      </c>
      <c r="S3">
        <v>14615.5</v>
      </c>
      <c r="T3">
        <v>100</v>
      </c>
      <c r="U3">
        <v>100</v>
      </c>
      <c r="V3">
        <v>17.002894003732454</v>
      </c>
      <c r="W3">
        <v>54.994013205158915</v>
      </c>
      <c r="X3">
        <v>137.3638325106142</v>
      </c>
      <c r="Y3">
        <v>126.78681740729722</v>
      </c>
      <c r="Z3">
        <v>126.2139030481334</v>
      </c>
      <c r="AA3">
        <v>28.043796703308296</v>
      </c>
      <c r="AB3">
        <v>4.2155495575645903</v>
      </c>
      <c r="AC3">
        <v>-43.087767976415755</v>
      </c>
    </row>
    <row r="4" spans="1:39">
      <c r="A4">
        <v>1</v>
      </c>
      <c r="B4">
        <v>3</v>
      </c>
      <c r="C4">
        <v>1998</v>
      </c>
      <c r="D4">
        <v>99</v>
      </c>
      <c r="E4">
        <v>99</v>
      </c>
      <c r="F4">
        <v>99</v>
      </c>
      <c r="G4">
        <v>99</v>
      </c>
      <c r="H4">
        <v>99</v>
      </c>
      <c r="I4">
        <v>99</v>
      </c>
      <c r="J4">
        <v>999</v>
      </c>
      <c r="K4">
        <v>99</v>
      </c>
      <c r="L4">
        <v>99</v>
      </c>
      <c r="M4">
        <v>99</v>
      </c>
      <c r="N4">
        <v>99</v>
      </c>
      <c r="O4">
        <v>99</v>
      </c>
      <c r="P4">
        <v>9999</v>
      </c>
      <c r="Q4">
        <v>2711</v>
      </c>
      <c r="R4">
        <v>17452.5</v>
      </c>
      <c r="S4">
        <v>13130.5</v>
      </c>
      <c r="T4">
        <v>100</v>
      </c>
      <c r="U4">
        <v>100</v>
      </c>
      <c r="V4">
        <v>16.692680131786275</v>
      </c>
      <c r="W4">
        <v>54.880926088115473</v>
      </c>
      <c r="X4">
        <v>137.08278917718638</v>
      </c>
      <c r="Y4">
        <v>126.52741441054228</v>
      </c>
      <c r="Z4">
        <v>125.70973687216735</v>
      </c>
      <c r="AA4">
        <v>28.271400920076804</v>
      </c>
      <c r="AB4">
        <v>4.1587287920398532</v>
      </c>
      <c r="AC4">
        <v>-43.249738397755472</v>
      </c>
    </row>
    <row r="5" spans="1:39">
      <c r="A5">
        <v>1</v>
      </c>
      <c r="B5">
        <v>4</v>
      </c>
      <c r="C5">
        <v>1999</v>
      </c>
      <c r="D5">
        <v>99</v>
      </c>
      <c r="E5">
        <v>99</v>
      </c>
      <c r="F5">
        <v>99</v>
      </c>
      <c r="G5">
        <v>99</v>
      </c>
      <c r="H5">
        <v>99</v>
      </c>
      <c r="I5">
        <v>99</v>
      </c>
      <c r="J5">
        <v>999</v>
      </c>
      <c r="K5">
        <v>99</v>
      </c>
      <c r="L5">
        <v>99</v>
      </c>
      <c r="M5">
        <v>99</v>
      </c>
      <c r="N5">
        <v>99</v>
      </c>
      <c r="O5">
        <v>99</v>
      </c>
      <c r="P5">
        <v>9999</v>
      </c>
      <c r="Q5">
        <v>3379</v>
      </c>
      <c r="R5">
        <v>22605.75</v>
      </c>
      <c r="S5">
        <v>18212</v>
      </c>
      <c r="T5">
        <v>100</v>
      </c>
      <c r="U5">
        <v>100</v>
      </c>
      <c r="V5">
        <v>15.60001327095982</v>
      </c>
      <c r="W5">
        <v>55.176257412694923</v>
      </c>
      <c r="X5">
        <v>139.88109742402648</v>
      </c>
      <c r="Y5">
        <v>129.11025292237639</v>
      </c>
      <c r="Z5">
        <v>128.04097298484541</v>
      </c>
      <c r="AA5">
        <v>28.407212063670048</v>
      </c>
      <c r="AB5">
        <v>4.2080947436947929</v>
      </c>
      <c r="AC5">
        <v>-46.200327969968995</v>
      </c>
    </row>
    <row r="6" spans="1:39">
      <c r="A6">
        <v>1</v>
      </c>
      <c r="B6">
        <v>5</v>
      </c>
      <c r="C6">
        <v>2000</v>
      </c>
      <c r="D6">
        <v>99</v>
      </c>
      <c r="E6">
        <v>99</v>
      </c>
      <c r="F6">
        <v>99</v>
      </c>
      <c r="G6">
        <v>99</v>
      </c>
      <c r="H6">
        <v>99</v>
      </c>
      <c r="I6">
        <v>99</v>
      </c>
      <c r="J6">
        <v>999</v>
      </c>
      <c r="K6">
        <v>99</v>
      </c>
      <c r="L6">
        <v>99</v>
      </c>
      <c r="M6">
        <v>99</v>
      </c>
      <c r="N6">
        <v>99</v>
      </c>
      <c r="O6">
        <v>99</v>
      </c>
      <c r="P6">
        <v>9999</v>
      </c>
      <c r="Q6">
        <v>2382</v>
      </c>
      <c r="R6">
        <v>20033.75</v>
      </c>
      <c r="S6">
        <v>19637.5</v>
      </c>
      <c r="T6">
        <v>100</v>
      </c>
      <c r="U6">
        <v>100</v>
      </c>
      <c r="V6">
        <v>14.231234791289699</v>
      </c>
      <c r="W6">
        <v>55.564863144493934</v>
      </c>
      <c r="X6">
        <v>138.10475429430139</v>
      </c>
      <c r="Y6">
        <v>127.47068821364024</v>
      </c>
      <c r="Z6">
        <v>127.6661438574165</v>
      </c>
      <c r="AA6">
        <v>28.361719294882899</v>
      </c>
      <c r="AB6">
        <v>3.7991573696040808</v>
      </c>
      <c r="AC6">
        <v>-51.45201964464988</v>
      </c>
    </row>
    <row r="7" spans="1:39">
      <c r="A7">
        <v>1</v>
      </c>
      <c r="B7">
        <v>6</v>
      </c>
      <c r="C7">
        <v>2001</v>
      </c>
      <c r="D7">
        <v>99</v>
      </c>
      <c r="E7">
        <v>99</v>
      </c>
      <c r="F7">
        <v>99</v>
      </c>
      <c r="G7">
        <v>99</v>
      </c>
      <c r="H7">
        <v>99</v>
      </c>
      <c r="I7">
        <v>99</v>
      </c>
      <c r="J7">
        <v>999</v>
      </c>
      <c r="K7">
        <v>99</v>
      </c>
      <c r="L7">
        <v>99</v>
      </c>
      <c r="M7">
        <v>99</v>
      </c>
      <c r="N7">
        <v>99</v>
      </c>
      <c r="O7">
        <v>99</v>
      </c>
      <c r="P7">
        <v>9999</v>
      </c>
      <c r="Q7">
        <v>1883</v>
      </c>
      <c r="R7">
        <v>21298</v>
      </c>
      <c r="S7">
        <v>20936</v>
      </c>
      <c r="T7">
        <v>100</v>
      </c>
      <c r="U7">
        <v>100</v>
      </c>
      <c r="V7">
        <v>14.29293830406611</v>
      </c>
      <c r="W7">
        <v>56.063765762323264</v>
      </c>
      <c r="X7">
        <v>139.27274286661378</v>
      </c>
      <c r="Y7">
        <v>128.54874166588431</v>
      </c>
      <c r="Z7">
        <v>128.75843523118101</v>
      </c>
      <c r="AA7">
        <v>28.428801796871287</v>
      </c>
      <c r="AB7">
        <v>3.948499862103136</v>
      </c>
      <c r="AC7">
        <v>-55.935292687242978</v>
      </c>
    </row>
    <row r="8" spans="1:39">
      <c r="A8">
        <v>1</v>
      </c>
      <c r="B8">
        <v>7</v>
      </c>
      <c r="C8">
        <v>2002</v>
      </c>
      <c r="D8">
        <v>99</v>
      </c>
      <c r="E8">
        <v>99</v>
      </c>
      <c r="F8">
        <v>99</v>
      </c>
      <c r="G8">
        <v>99</v>
      </c>
      <c r="H8">
        <v>99</v>
      </c>
      <c r="I8">
        <v>99</v>
      </c>
      <c r="J8">
        <v>999</v>
      </c>
      <c r="K8">
        <v>99</v>
      </c>
      <c r="L8">
        <v>99</v>
      </c>
      <c r="M8">
        <v>99</v>
      </c>
      <c r="N8">
        <v>99</v>
      </c>
      <c r="O8">
        <v>99</v>
      </c>
      <c r="P8">
        <v>9999</v>
      </c>
      <c r="Q8">
        <v>1846</v>
      </c>
      <c r="R8">
        <v>24977</v>
      </c>
      <c r="S8">
        <v>24592</v>
      </c>
      <c r="T8">
        <v>100</v>
      </c>
      <c r="U8">
        <v>100</v>
      </c>
      <c r="V8">
        <v>14.12343355887417</v>
      </c>
      <c r="W8">
        <v>55.927903383214051</v>
      </c>
      <c r="X8">
        <v>143.22824235566523</v>
      </c>
      <c r="Y8">
        <v>132.19966769427879</v>
      </c>
      <c r="Z8">
        <v>132.52852553675984</v>
      </c>
      <c r="AA8">
        <v>29.059167102975369</v>
      </c>
      <c r="AB8">
        <v>4.0217021302549654</v>
      </c>
      <c r="AC8">
        <v>-57.931094281410942</v>
      </c>
    </row>
    <row r="9" spans="1:39">
      <c r="A9">
        <v>1</v>
      </c>
      <c r="B9">
        <v>8</v>
      </c>
      <c r="C9">
        <v>2003</v>
      </c>
      <c r="D9">
        <v>99</v>
      </c>
      <c r="E9">
        <v>99</v>
      </c>
      <c r="F9">
        <v>99</v>
      </c>
      <c r="G9">
        <v>99</v>
      </c>
      <c r="H9">
        <v>99</v>
      </c>
      <c r="I9">
        <v>99</v>
      </c>
      <c r="J9">
        <v>999</v>
      </c>
      <c r="K9">
        <v>99</v>
      </c>
      <c r="L9">
        <v>99</v>
      </c>
      <c r="M9">
        <v>99</v>
      </c>
      <c r="N9">
        <v>99</v>
      </c>
      <c r="O9">
        <v>99</v>
      </c>
      <c r="P9">
        <v>9999</v>
      </c>
      <c r="Q9">
        <v>1776</v>
      </c>
      <c r="R9">
        <v>23589</v>
      </c>
      <c r="S9">
        <v>23272</v>
      </c>
      <c r="T9">
        <v>100</v>
      </c>
      <c r="U9">
        <v>100</v>
      </c>
      <c r="V9">
        <v>14.342447751070411</v>
      </c>
      <c r="W9">
        <v>56.251246132691648</v>
      </c>
      <c r="X9">
        <v>145.28717615272137</v>
      </c>
      <c r="Y9">
        <v>134.10006358896203</v>
      </c>
      <c r="Z9">
        <v>134.41379769680404</v>
      </c>
      <c r="AA9">
        <v>29.758506818489259</v>
      </c>
      <c r="AB9">
        <v>4.0147971185757028</v>
      </c>
      <c r="AC9">
        <v>-57.797358387114002</v>
      </c>
    </row>
    <row r="10" spans="1:39">
      <c r="A10">
        <v>1</v>
      </c>
      <c r="B10">
        <v>9</v>
      </c>
      <c r="C10">
        <v>2004</v>
      </c>
      <c r="D10">
        <v>99</v>
      </c>
      <c r="E10">
        <v>99</v>
      </c>
      <c r="F10">
        <v>99</v>
      </c>
      <c r="G10">
        <v>99</v>
      </c>
      <c r="H10">
        <v>99</v>
      </c>
      <c r="I10">
        <v>99</v>
      </c>
      <c r="J10">
        <v>999</v>
      </c>
      <c r="K10">
        <v>99</v>
      </c>
      <c r="L10">
        <v>99</v>
      </c>
      <c r="M10">
        <v>99</v>
      </c>
      <c r="N10">
        <v>99</v>
      </c>
      <c r="O10">
        <v>99</v>
      </c>
      <c r="P10">
        <v>9999</v>
      </c>
      <c r="Q10">
        <v>1688</v>
      </c>
      <c r="R10">
        <v>24466</v>
      </c>
      <c r="S10">
        <v>24080</v>
      </c>
      <c r="T10">
        <v>100</v>
      </c>
      <c r="U10">
        <v>100</v>
      </c>
      <c r="V10">
        <v>15.300089920706288</v>
      </c>
      <c r="W10">
        <v>56.197591362126246</v>
      </c>
      <c r="X10">
        <v>145.90027383613781</v>
      </c>
      <c r="Y10">
        <v>134.66595275075616</v>
      </c>
      <c r="Z10">
        <v>134.99289451827249</v>
      </c>
      <c r="AA10">
        <v>29.608689640932472</v>
      </c>
      <c r="AB10">
        <v>4.0701278901672788</v>
      </c>
      <c r="AC10">
        <v>-56.851711512234864</v>
      </c>
    </row>
    <row r="11" spans="1:39">
      <c r="A11">
        <v>1</v>
      </c>
      <c r="B11">
        <v>10</v>
      </c>
      <c r="C11">
        <v>2005</v>
      </c>
      <c r="D11">
        <v>99</v>
      </c>
      <c r="E11">
        <v>99</v>
      </c>
      <c r="F11">
        <v>99</v>
      </c>
      <c r="G11">
        <v>99</v>
      </c>
      <c r="H11">
        <v>99</v>
      </c>
      <c r="I11">
        <v>99</v>
      </c>
      <c r="J11">
        <v>999</v>
      </c>
      <c r="K11">
        <v>99</v>
      </c>
      <c r="L11">
        <v>99</v>
      </c>
      <c r="M11">
        <v>99</v>
      </c>
      <c r="N11">
        <v>99</v>
      </c>
      <c r="O11">
        <v>99</v>
      </c>
      <c r="P11">
        <v>9999</v>
      </c>
      <c r="Q11">
        <v>1572</v>
      </c>
      <c r="R11">
        <v>25102</v>
      </c>
      <c r="S11">
        <v>24748</v>
      </c>
      <c r="T11">
        <v>100</v>
      </c>
      <c r="U11">
        <v>100</v>
      </c>
      <c r="V11">
        <v>15.633654688869411</v>
      </c>
      <c r="W11">
        <v>55.830289316308402</v>
      </c>
      <c r="X11">
        <v>146.80917026462777</v>
      </c>
      <c r="Y11">
        <v>135.50486415425027</v>
      </c>
      <c r="Z11">
        <v>135.67345240019355</v>
      </c>
      <c r="AA11">
        <v>29.753499466325099</v>
      </c>
      <c r="AB11">
        <v>4.2500022111275788</v>
      </c>
      <c r="AC11">
        <v>-53.425183296996707</v>
      </c>
    </row>
    <row r="12" spans="1:39">
      <c r="A12">
        <v>1</v>
      </c>
      <c r="B12">
        <v>11</v>
      </c>
      <c r="C12">
        <v>2006</v>
      </c>
      <c r="D12">
        <v>99</v>
      </c>
      <c r="E12">
        <v>99</v>
      </c>
      <c r="F12">
        <v>99</v>
      </c>
      <c r="G12">
        <v>99</v>
      </c>
      <c r="H12">
        <v>99</v>
      </c>
      <c r="I12">
        <v>99</v>
      </c>
      <c r="J12">
        <v>999</v>
      </c>
      <c r="K12">
        <v>99</v>
      </c>
      <c r="L12">
        <v>99</v>
      </c>
      <c r="M12">
        <v>99</v>
      </c>
      <c r="N12">
        <v>99</v>
      </c>
      <c r="O12">
        <v>99</v>
      </c>
      <c r="P12">
        <v>9999</v>
      </c>
      <c r="Q12">
        <v>1311</v>
      </c>
      <c r="R12">
        <v>21255</v>
      </c>
      <c r="S12">
        <v>20864</v>
      </c>
      <c r="T12">
        <v>100</v>
      </c>
      <c r="U12">
        <v>100</v>
      </c>
      <c r="V12">
        <v>15.770171724300164</v>
      </c>
      <c r="W12">
        <v>55.703891871165638</v>
      </c>
      <c r="X12">
        <v>147.3824908446752</v>
      </c>
      <c r="Y12">
        <v>136.0340390496344</v>
      </c>
      <c r="Z12">
        <v>136.10112634202343</v>
      </c>
      <c r="AA12">
        <v>30.262158709950665</v>
      </c>
      <c r="AB12">
        <v>4.2920747740002012</v>
      </c>
      <c r="AC12">
        <v>-50.550447953990066</v>
      </c>
    </row>
    <row r="13" spans="1:39">
      <c r="A13">
        <v>1</v>
      </c>
      <c r="B13">
        <v>12</v>
      </c>
      <c r="C13">
        <v>2007</v>
      </c>
      <c r="D13">
        <v>99</v>
      </c>
      <c r="E13">
        <v>99</v>
      </c>
      <c r="F13">
        <v>99</v>
      </c>
      <c r="G13">
        <v>99</v>
      </c>
      <c r="H13">
        <v>99</v>
      </c>
      <c r="I13">
        <v>99</v>
      </c>
      <c r="J13">
        <v>999</v>
      </c>
      <c r="K13">
        <v>99</v>
      </c>
      <c r="L13">
        <v>99</v>
      </c>
      <c r="M13">
        <v>99</v>
      </c>
      <c r="N13">
        <v>99</v>
      </c>
      <c r="O13">
        <v>99</v>
      </c>
      <c r="P13">
        <v>9999</v>
      </c>
      <c r="Q13">
        <v>1160</v>
      </c>
      <c r="R13">
        <v>21882</v>
      </c>
      <c r="S13">
        <v>21669</v>
      </c>
      <c r="T13">
        <v>100</v>
      </c>
      <c r="U13">
        <v>100</v>
      </c>
      <c r="V13">
        <v>15.538753313225484</v>
      </c>
      <c r="W13">
        <v>56.126955558632147</v>
      </c>
      <c r="X13">
        <v>148.43121428506981</v>
      </c>
      <c r="Y13">
        <v>137.00201078512009</v>
      </c>
      <c r="Z13">
        <v>137.11680280585165</v>
      </c>
      <c r="AA13">
        <v>30.511225473241176</v>
      </c>
      <c r="AB13">
        <v>4.169500140958899</v>
      </c>
      <c r="AC13">
        <v>-53.987110917731101</v>
      </c>
    </row>
    <row r="14" spans="1:39">
      <c r="A14">
        <v>1</v>
      </c>
      <c r="B14">
        <v>13</v>
      </c>
      <c r="C14">
        <v>2008</v>
      </c>
      <c r="D14">
        <v>99</v>
      </c>
      <c r="E14">
        <v>99</v>
      </c>
      <c r="F14">
        <v>99</v>
      </c>
      <c r="G14">
        <v>99</v>
      </c>
      <c r="H14">
        <v>99</v>
      </c>
      <c r="I14">
        <v>99</v>
      </c>
      <c r="J14">
        <v>999</v>
      </c>
      <c r="K14">
        <v>99</v>
      </c>
      <c r="L14">
        <v>99</v>
      </c>
      <c r="M14">
        <v>99</v>
      </c>
      <c r="N14">
        <v>99</v>
      </c>
      <c r="O14">
        <v>99</v>
      </c>
      <c r="P14">
        <v>9999</v>
      </c>
      <c r="Q14">
        <v>1072</v>
      </c>
      <c r="R14">
        <v>24562</v>
      </c>
      <c r="S14">
        <v>24261</v>
      </c>
      <c r="T14">
        <v>100</v>
      </c>
      <c r="U14">
        <v>100</v>
      </c>
      <c r="V14">
        <v>15.908110088754983</v>
      </c>
      <c r="W14">
        <v>56.356539301760009</v>
      </c>
      <c r="X14">
        <v>147.11917033446522</v>
      </c>
      <c r="Y14">
        <v>135.79099421871078</v>
      </c>
      <c r="Z14">
        <v>136.32965252874877</v>
      </c>
      <c r="AA14">
        <v>30.369468157709058</v>
      </c>
      <c r="AB14">
        <v>3.8207860829376945</v>
      </c>
      <c r="AC14">
        <v>-52.829481125535594</v>
      </c>
    </row>
    <row r="15" spans="1:39">
      <c r="A15">
        <v>1</v>
      </c>
      <c r="B15">
        <v>14</v>
      </c>
      <c r="C15">
        <v>2009</v>
      </c>
      <c r="D15">
        <v>99</v>
      </c>
      <c r="E15">
        <v>99</v>
      </c>
      <c r="F15">
        <v>99</v>
      </c>
      <c r="G15">
        <v>99</v>
      </c>
      <c r="H15">
        <v>99</v>
      </c>
      <c r="I15">
        <v>99</v>
      </c>
      <c r="J15">
        <v>999</v>
      </c>
      <c r="K15">
        <v>99</v>
      </c>
      <c r="L15">
        <v>99</v>
      </c>
      <c r="M15">
        <v>99</v>
      </c>
      <c r="N15">
        <v>99</v>
      </c>
      <c r="O15">
        <v>99</v>
      </c>
      <c r="P15">
        <v>9999</v>
      </c>
      <c r="Q15">
        <v>939</v>
      </c>
      <c r="R15">
        <v>22265.07</v>
      </c>
      <c r="S15">
        <v>22061.07</v>
      </c>
      <c r="T15">
        <v>100</v>
      </c>
      <c r="U15">
        <v>100</v>
      </c>
      <c r="V15">
        <v>16.114074646969446</v>
      </c>
      <c r="W15">
        <v>57.452063748494517</v>
      </c>
      <c r="X15">
        <v>147.14015790172422</v>
      </c>
      <c r="Y15">
        <v>135.81036574329195</v>
      </c>
      <c r="Z15">
        <v>136.15573949948921</v>
      </c>
      <c r="AA15">
        <v>30.968240471722311</v>
      </c>
      <c r="AB15">
        <v>10.743404423199483</v>
      </c>
      <c r="AC15">
        <v>-14.238573561174144</v>
      </c>
    </row>
    <row r="16" spans="1:39">
      <c r="A16">
        <v>1</v>
      </c>
      <c r="B16">
        <v>15</v>
      </c>
      <c r="C16">
        <v>2010</v>
      </c>
      <c r="D16">
        <v>99</v>
      </c>
      <c r="E16">
        <v>99</v>
      </c>
      <c r="F16">
        <v>99</v>
      </c>
      <c r="G16">
        <v>99</v>
      </c>
      <c r="H16">
        <v>99</v>
      </c>
      <c r="I16">
        <v>99</v>
      </c>
      <c r="J16">
        <v>999</v>
      </c>
      <c r="K16">
        <v>99</v>
      </c>
      <c r="L16">
        <v>99</v>
      </c>
      <c r="M16">
        <v>99</v>
      </c>
      <c r="N16">
        <v>99</v>
      </c>
      <c r="O16">
        <v>99</v>
      </c>
      <c r="P16">
        <v>9999</v>
      </c>
      <c r="Q16">
        <v>825</v>
      </c>
      <c r="R16">
        <v>25699</v>
      </c>
      <c r="S16">
        <v>25526</v>
      </c>
      <c r="T16">
        <v>100</v>
      </c>
      <c r="U16">
        <v>100</v>
      </c>
      <c r="V16">
        <v>15.289972372465856</v>
      </c>
      <c r="W16">
        <v>58.363864295228389</v>
      </c>
      <c r="X16">
        <v>145.80936727411412</v>
      </c>
      <c r="Y16">
        <v>134.58204599400727</v>
      </c>
      <c r="Z16">
        <v>134.72669435085763</v>
      </c>
      <c r="AA16">
        <v>29.58504981222514</v>
      </c>
      <c r="AB16">
        <v>3.7170734636029623</v>
      </c>
      <c r="AC16">
        <v>-54.362131912976061</v>
      </c>
    </row>
    <row r="17" spans="1:39">
      <c r="A17">
        <v>1</v>
      </c>
      <c r="B17">
        <v>16</v>
      </c>
      <c r="C17">
        <v>2011</v>
      </c>
      <c r="D17">
        <v>99</v>
      </c>
      <c r="E17">
        <v>99</v>
      </c>
      <c r="F17">
        <v>99</v>
      </c>
      <c r="G17">
        <v>99</v>
      </c>
      <c r="H17">
        <v>99</v>
      </c>
      <c r="I17">
        <v>99</v>
      </c>
      <c r="J17">
        <v>999</v>
      </c>
      <c r="K17">
        <v>99</v>
      </c>
      <c r="L17">
        <v>99</v>
      </c>
      <c r="M17">
        <v>99</v>
      </c>
      <c r="N17">
        <v>99</v>
      </c>
      <c r="O17">
        <v>99</v>
      </c>
      <c r="P17">
        <v>9999</v>
      </c>
      <c r="Q17">
        <v>721</v>
      </c>
      <c r="R17">
        <v>27165</v>
      </c>
      <c r="S17">
        <v>27034</v>
      </c>
      <c r="T17">
        <v>100</v>
      </c>
      <c r="U17">
        <v>100</v>
      </c>
      <c r="V17">
        <v>16.17754463464016</v>
      </c>
      <c r="W17">
        <v>58.819967448398309</v>
      </c>
      <c r="X17">
        <v>146.52735908862371</v>
      </c>
      <c r="Y17">
        <v>135.24475243880008</v>
      </c>
      <c r="Z17">
        <v>135.40895908855521</v>
      </c>
      <c r="AA17">
        <v>29.72636939551052</v>
      </c>
      <c r="AB17">
        <v>3.9985329741701214</v>
      </c>
      <c r="AC17">
        <v>-54.862532353255851</v>
      </c>
    </row>
    <row r="18" spans="1:39">
      <c r="A18">
        <v>1</v>
      </c>
      <c r="B18">
        <v>17</v>
      </c>
      <c r="C18">
        <v>2012</v>
      </c>
      <c r="D18">
        <v>99</v>
      </c>
      <c r="E18">
        <v>99</v>
      </c>
      <c r="F18">
        <v>99</v>
      </c>
      <c r="G18">
        <v>99</v>
      </c>
      <c r="H18">
        <v>99</v>
      </c>
      <c r="I18">
        <v>99</v>
      </c>
      <c r="J18">
        <v>999</v>
      </c>
      <c r="K18">
        <v>99</v>
      </c>
      <c r="L18">
        <v>99</v>
      </c>
      <c r="M18">
        <v>99</v>
      </c>
      <c r="N18">
        <v>99</v>
      </c>
      <c r="O18">
        <v>99</v>
      </c>
      <c r="P18">
        <v>9999</v>
      </c>
      <c r="Q18">
        <v>738</v>
      </c>
      <c r="R18">
        <v>27887</v>
      </c>
      <c r="S18">
        <v>27730</v>
      </c>
      <c r="T18">
        <v>100</v>
      </c>
      <c r="U18">
        <v>100</v>
      </c>
      <c r="V18">
        <v>16.11363717861369</v>
      </c>
      <c r="W18">
        <v>58.956004327443218</v>
      </c>
      <c r="X18">
        <v>145.7982165371686</v>
      </c>
      <c r="Y18">
        <v>134.57175386380857</v>
      </c>
      <c r="Z18">
        <v>134.73170934006595</v>
      </c>
      <c r="AA18">
        <v>29.047254813283317</v>
      </c>
      <c r="AB18">
        <v>3.82815751357928</v>
      </c>
      <c r="AC18">
        <v>-49.658487355097314</v>
      </c>
    </row>
    <row r="19" spans="1:39">
      <c r="A19">
        <v>1</v>
      </c>
      <c r="B19">
        <v>18</v>
      </c>
      <c r="C19">
        <v>2013</v>
      </c>
      <c r="D19">
        <v>99</v>
      </c>
      <c r="E19">
        <v>99</v>
      </c>
      <c r="F19">
        <v>99</v>
      </c>
      <c r="G19">
        <v>99</v>
      </c>
      <c r="H19">
        <v>99</v>
      </c>
      <c r="I19">
        <v>99</v>
      </c>
      <c r="J19">
        <v>999</v>
      </c>
      <c r="K19">
        <v>99</v>
      </c>
      <c r="L19">
        <v>99</v>
      </c>
      <c r="M19">
        <v>99</v>
      </c>
      <c r="N19">
        <v>99</v>
      </c>
      <c r="O19">
        <v>99</v>
      </c>
      <c r="P19">
        <v>9999</v>
      </c>
      <c r="Q19">
        <v>572</v>
      </c>
      <c r="R19">
        <v>27944</v>
      </c>
      <c r="S19">
        <v>27804</v>
      </c>
      <c r="T19">
        <v>100</v>
      </c>
      <c r="U19">
        <v>100</v>
      </c>
      <c r="V19">
        <v>15.998532779845412</v>
      </c>
      <c r="W19">
        <v>59.079520932239959</v>
      </c>
      <c r="X19">
        <v>146.75828983458271</v>
      </c>
      <c r="Y19">
        <v>135.45790151732109</v>
      </c>
      <c r="Z19">
        <v>135.57845633721848</v>
      </c>
      <c r="AA19">
        <v>28.779112783235245</v>
      </c>
      <c r="AB19">
        <v>3.7333439588070321</v>
      </c>
      <c r="AC19">
        <v>-55.224760046133888</v>
      </c>
    </row>
    <row r="20" spans="1:39">
      <c r="A20">
        <v>1</v>
      </c>
      <c r="B20">
        <v>19</v>
      </c>
      <c r="C20">
        <v>2014</v>
      </c>
      <c r="D20">
        <v>99</v>
      </c>
      <c r="E20">
        <v>99</v>
      </c>
      <c r="F20">
        <v>99</v>
      </c>
      <c r="G20">
        <v>99</v>
      </c>
      <c r="H20">
        <v>99</v>
      </c>
      <c r="I20">
        <v>99</v>
      </c>
      <c r="J20">
        <v>999</v>
      </c>
      <c r="K20">
        <v>99</v>
      </c>
      <c r="L20">
        <v>99</v>
      </c>
      <c r="M20">
        <v>99</v>
      </c>
      <c r="N20">
        <v>99</v>
      </c>
      <c r="O20">
        <v>99</v>
      </c>
      <c r="P20">
        <v>9999</v>
      </c>
      <c r="Q20">
        <v>542</v>
      </c>
      <c r="R20">
        <v>27453</v>
      </c>
      <c r="S20">
        <v>27165</v>
      </c>
      <c r="T20">
        <v>100</v>
      </c>
      <c r="U20">
        <v>100</v>
      </c>
      <c r="V20">
        <v>15.950934324117579</v>
      </c>
      <c r="W20">
        <v>58.963629670531944</v>
      </c>
      <c r="X20">
        <v>146.45573510270822</v>
      </c>
      <c r="Y20">
        <v>135.17864349979905</v>
      </c>
      <c r="Z20">
        <v>135.46153874470764</v>
      </c>
      <c r="AA20">
        <v>29.288627966635403</v>
      </c>
      <c r="AB20">
        <v>4.2710832652798327</v>
      </c>
      <c r="AC20">
        <v>-50.677216375388888</v>
      </c>
    </row>
    <row r="21" spans="1:39">
      <c r="A21">
        <v>1</v>
      </c>
      <c r="B21">
        <v>20</v>
      </c>
      <c r="C21">
        <v>2015</v>
      </c>
      <c r="D21">
        <v>99</v>
      </c>
      <c r="E21">
        <v>99</v>
      </c>
      <c r="F21">
        <v>99</v>
      </c>
      <c r="G21">
        <v>99</v>
      </c>
      <c r="H21">
        <v>99</v>
      </c>
      <c r="I21">
        <v>99</v>
      </c>
      <c r="J21">
        <v>999</v>
      </c>
      <c r="K21">
        <v>99</v>
      </c>
      <c r="L21">
        <v>99</v>
      </c>
      <c r="M21">
        <v>99</v>
      </c>
      <c r="N21">
        <v>99</v>
      </c>
      <c r="O21">
        <v>99</v>
      </c>
      <c r="P21">
        <v>9999</v>
      </c>
      <c r="Q21">
        <v>511</v>
      </c>
      <c r="R21">
        <v>27270</v>
      </c>
      <c r="S21">
        <v>27153</v>
      </c>
      <c r="T21">
        <v>100</v>
      </c>
      <c r="U21">
        <v>100</v>
      </c>
      <c r="V21">
        <v>15.067290062339572</v>
      </c>
      <c r="W21">
        <v>58.959194195853122</v>
      </c>
      <c r="X21">
        <v>146.30961759953556</v>
      </c>
      <c r="Y21">
        <v>135.04377704437155</v>
      </c>
      <c r="Z21">
        <v>135.21572938533549</v>
      </c>
      <c r="AA21">
        <v>28.597502241620319</v>
      </c>
      <c r="AB21">
        <v>4.1919903842816382</v>
      </c>
      <c r="AC21">
        <v>-50.224897886041248</v>
      </c>
      <c r="AD21">
        <v>1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423</v>
      </c>
      <c r="AM21">
        <v>6</v>
      </c>
    </row>
    <row r="22" spans="1:39">
      <c r="A22">
        <v>1</v>
      </c>
      <c r="B22">
        <v>21</v>
      </c>
      <c r="C22">
        <v>2016</v>
      </c>
      <c r="D22">
        <v>99</v>
      </c>
      <c r="E22">
        <v>99</v>
      </c>
      <c r="F22">
        <v>99</v>
      </c>
      <c r="G22">
        <v>99</v>
      </c>
      <c r="H22">
        <v>99</v>
      </c>
      <c r="I22">
        <v>99</v>
      </c>
      <c r="J22">
        <v>999</v>
      </c>
      <c r="K22">
        <v>99</v>
      </c>
      <c r="L22">
        <v>99</v>
      </c>
      <c r="M22">
        <v>99</v>
      </c>
      <c r="N22">
        <v>99</v>
      </c>
      <c r="O22">
        <v>99</v>
      </c>
      <c r="P22">
        <v>9999</v>
      </c>
      <c r="Q22">
        <v>488</v>
      </c>
      <c r="R22">
        <v>26728</v>
      </c>
      <c r="S22">
        <v>26637</v>
      </c>
      <c r="T22">
        <v>100</v>
      </c>
      <c r="U22">
        <v>100</v>
      </c>
      <c r="V22">
        <v>15.022822508231068</v>
      </c>
      <c r="W22">
        <v>58.828847092390291</v>
      </c>
      <c r="X22">
        <v>148.83247404209786</v>
      </c>
      <c r="Y22">
        <v>137.3723735408561</v>
      </c>
      <c r="Z22">
        <v>137.48817434395764</v>
      </c>
      <c r="AA22">
        <v>27.543251182409339</v>
      </c>
      <c r="AB22">
        <v>3.7293799386313591</v>
      </c>
      <c r="AC22">
        <v>-53.753173459190606</v>
      </c>
      <c r="AD22">
        <v>392</v>
      </c>
      <c r="AE22">
        <v>82</v>
      </c>
      <c r="AF22">
        <v>0</v>
      </c>
      <c r="AG22">
        <v>57</v>
      </c>
      <c r="AH22">
        <v>483</v>
      </c>
      <c r="AI22">
        <v>99</v>
      </c>
      <c r="AJ22">
        <v>42</v>
      </c>
      <c r="AK22">
        <v>149</v>
      </c>
      <c r="AL22">
        <v>51</v>
      </c>
      <c r="AM22">
        <v>3</v>
      </c>
    </row>
    <row r="23" spans="1:39">
      <c r="A23">
        <v>1</v>
      </c>
      <c r="B23">
        <v>22</v>
      </c>
      <c r="C23">
        <v>2017</v>
      </c>
      <c r="D23">
        <v>99</v>
      </c>
      <c r="E23">
        <v>99</v>
      </c>
      <c r="F23">
        <v>99</v>
      </c>
      <c r="G23">
        <v>99</v>
      </c>
      <c r="H23">
        <v>99</v>
      </c>
      <c r="I23">
        <v>99</v>
      </c>
      <c r="J23">
        <v>999</v>
      </c>
      <c r="K23">
        <v>99</v>
      </c>
      <c r="L23">
        <v>99</v>
      </c>
      <c r="M23">
        <v>99</v>
      </c>
      <c r="N23">
        <v>99</v>
      </c>
      <c r="O23">
        <v>99</v>
      </c>
      <c r="P23">
        <v>9999</v>
      </c>
      <c r="Q23">
        <v>458</v>
      </c>
      <c r="R23">
        <v>26455</v>
      </c>
      <c r="S23">
        <v>26335</v>
      </c>
      <c r="T23">
        <v>100</v>
      </c>
      <c r="U23">
        <v>100</v>
      </c>
      <c r="V23">
        <v>14.84501984501985</v>
      </c>
      <c r="W23">
        <v>58.556597683690896</v>
      </c>
      <c r="X23">
        <v>149.6176810803025</v>
      </c>
      <c r="Y23">
        <v>138.09711963711973</v>
      </c>
      <c r="Z23">
        <v>138.27675716726779</v>
      </c>
      <c r="AA23">
        <v>28.060943537829377</v>
      </c>
      <c r="AB23">
        <v>3.8903784239413568</v>
      </c>
      <c r="AC23">
        <v>-54.184084893957809</v>
      </c>
      <c r="AD23">
        <v>481</v>
      </c>
      <c r="AE23">
        <v>156</v>
      </c>
      <c r="AF23">
        <v>1</v>
      </c>
      <c r="AG23">
        <v>61</v>
      </c>
      <c r="AH23">
        <v>841</v>
      </c>
      <c r="AI23">
        <v>347</v>
      </c>
      <c r="AJ23">
        <v>194</v>
      </c>
      <c r="AK23">
        <v>345</v>
      </c>
      <c r="AL23">
        <v>2</v>
      </c>
      <c r="AM23">
        <v>3</v>
      </c>
    </row>
    <row r="24" spans="1:39">
      <c r="A24">
        <v>1</v>
      </c>
      <c r="B24">
        <v>23</v>
      </c>
      <c r="C24">
        <v>2018</v>
      </c>
      <c r="D24">
        <v>99</v>
      </c>
      <c r="E24">
        <v>99</v>
      </c>
      <c r="F24">
        <v>99</v>
      </c>
      <c r="G24">
        <v>99</v>
      </c>
      <c r="H24">
        <v>99</v>
      </c>
      <c r="I24">
        <v>99</v>
      </c>
      <c r="J24">
        <v>999</v>
      </c>
      <c r="K24">
        <v>99</v>
      </c>
      <c r="L24">
        <v>99</v>
      </c>
      <c r="M24">
        <v>99</v>
      </c>
      <c r="N24">
        <v>99</v>
      </c>
      <c r="O24">
        <v>99</v>
      </c>
      <c r="P24">
        <v>9999</v>
      </c>
      <c r="Q24">
        <v>457</v>
      </c>
      <c r="R24">
        <v>28609</v>
      </c>
      <c r="S24">
        <v>28550</v>
      </c>
      <c r="T24">
        <v>100</v>
      </c>
      <c r="U24">
        <v>100</v>
      </c>
      <c r="V24">
        <v>14.866790170925237</v>
      </c>
      <c r="W24">
        <v>58.595341506129614</v>
      </c>
      <c r="X24">
        <v>147.28351286314151</v>
      </c>
      <c r="Y24">
        <v>135.9426823726794</v>
      </c>
      <c r="Z24">
        <v>136.01031523642678</v>
      </c>
      <c r="AA24">
        <v>28.634120689773752</v>
      </c>
      <c r="AB24">
        <v>3.9085786489466954</v>
      </c>
      <c r="AC24">
        <v>-52.390739508923517</v>
      </c>
      <c r="AD24">
        <v>668</v>
      </c>
      <c r="AE24">
        <v>154</v>
      </c>
      <c r="AF24">
        <v>1</v>
      </c>
      <c r="AG24">
        <v>54</v>
      </c>
      <c r="AH24">
        <v>1460</v>
      </c>
      <c r="AI24">
        <v>564</v>
      </c>
      <c r="AJ24">
        <v>241</v>
      </c>
      <c r="AK24">
        <v>482</v>
      </c>
      <c r="AL24">
        <v>0</v>
      </c>
      <c r="AM24">
        <v>13</v>
      </c>
    </row>
    <row r="25" spans="1:39">
      <c r="A25">
        <v>1</v>
      </c>
      <c r="B25">
        <v>24</v>
      </c>
      <c r="C25">
        <v>2019</v>
      </c>
      <c r="D25">
        <v>99</v>
      </c>
      <c r="E25">
        <v>99</v>
      </c>
      <c r="F25">
        <v>99</v>
      </c>
      <c r="G25">
        <v>99</v>
      </c>
      <c r="H25">
        <v>99</v>
      </c>
      <c r="I25">
        <v>99</v>
      </c>
      <c r="J25">
        <v>999</v>
      </c>
      <c r="K25">
        <v>99</v>
      </c>
      <c r="L25">
        <v>99</v>
      </c>
      <c r="M25">
        <v>99</v>
      </c>
      <c r="N25">
        <v>99</v>
      </c>
      <c r="O25">
        <v>99</v>
      </c>
      <c r="P25">
        <v>9999</v>
      </c>
      <c r="Q25">
        <v>418</v>
      </c>
      <c r="R25">
        <v>23700</v>
      </c>
      <c r="S25">
        <v>23661</v>
      </c>
      <c r="T25">
        <v>100</v>
      </c>
      <c r="U25">
        <v>100</v>
      </c>
      <c r="V25">
        <v>14.605991561181437</v>
      </c>
      <c r="W25">
        <v>58.132327458687293</v>
      </c>
      <c r="X25">
        <v>145.80584911611879</v>
      </c>
      <c r="Y25">
        <v>134.5787987341775</v>
      </c>
      <c r="Z25">
        <v>134.61449051181299</v>
      </c>
      <c r="AA25">
        <v>28.186737513988255</v>
      </c>
      <c r="AB25">
        <v>3.7773203981691794</v>
      </c>
      <c r="AC25">
        <v>-57.639971646766867</v>
      </c>
      <c r="AD25">
        <v>606</v>
      </c>
      <c r="AE25">
        <v>23</v>
      </c>
      <c r="AF25">
        <v>0</v>
      </c>
      <c r="AG25">
        <v>79</v>
      </c>
      <c r="AH25">
        <v>930</v>
      </c>
      <c r="AI25">
        <v>327</v>
      </c>
      <c r="AJ25">
        <v>157</v>
      </c>
      <c r="AK25">
        <v>336</v>
      </c>
      <c r="AL25">
        <v>0</v>
      </c>
      <c r="AM25">
        <v>8</v>
      </c>
    </row>
    <row r="26" spans="1:39">
      <c r="A26">
        <v>1</v>
      </c>
      <c r="B26">
        <v>25</v>
      </c>
      <c r="C26">
        <v>2020</v>
      </c>
      <c r="D26">
        <v>99</v>
      </c>
      <c r="E26">
        <v>99</v>
      </c>
      <c r="F26">
        <v>99</v>
      </c>
      <c r="G26">
        <v>99</v>
      </c>
      <c r="H26">
        <v>99</v>
      </c>
      <c r="I26">
        <v>99</v>
      </c>
      <c r="J26">
        <v>999</v>
      </c>
      <c r="K26">
        <v>99</v>
      </c>
      <c r="L26">
        <v>99</v>
      </c>
      <c r="M26">
        <v>99</v>
      </c>
      <c r="N26">
        <v>99</v>
      </c>
      <c r="O26">
        <v>99</v>
      </c>
      <c r="P26">
        <v>9999</v>
      </c>
      <c r="Q26">
        <v>334</v>
      </c>
      <c r="R26">
        <v>20015</v>
      </c>
      <c r="S26">
        <v>19993</v>
      </c>
      <c r="T26">
        <v>100</v>
      </c>
      <c r="U26">
        <v>100</v>
      </c>
      <c r="V26">
        <v>14.469497876592561</v>
      </c>
      <c r="W26">
        <v>57.896163657280063</v>
      </c>
      <c r="X26">
        <v>145.42115244552451</v>
      </c>
      <c r="Y26">
        <v>134.22372370721993</v>
      </c>
      <c r="Z26">
        <v>134.2103711298958</v>
      </c>
      <c r="AA26">
        <v>28.274144150297239</v>
      </c>
      <c r="AB26">
        <v>3.9536429707403991</v>
      </c>
      <c r="AC26">
        <v>-55.570106135595559</v>
      </c>
      <c r="AD26">
        <v>516</v>
      </c>
      <c r="AE26">
        <v>28</v>
      </c>
      <c r="AF26">
        <v>0</v>
      </c>
      <c r="AG26">
        <v>46</v>
      </c>
      <c r="AH26">
        <v>846</v>
      </c>
      <c r="AI26">
        <v>213</v>
      </c>
      <c r="AJ26">
        <v>78</v>
      </c>
      <c r="AK26">
        <v>281</v>
      </c>
      <c r="AL26">
        <v>4</v>
      </c>
      <c r="AM26">
        <v>6</v>
      </c>
    </row>
    <row r="27" spans="1:39">
      <c r="A27">
        <v>1</v>
      </c>
      <c r="B27">
        <v>26</v>
      </c>
      <c r="C27">
        <v>2021</v>
      </c>
      <c r="D27">
        <v>99</v>
      </c>
      <c r="E27">
        <v>99</v>
      </c>
      <c r="F27">
        <v>99</v>
      </c>
      <c r="G27">
        <v>99</v>
      </c>
      <c r="H27">
        <v>99</v>
      </c>
      <c r="I27">
        <v>99</v>
      </c>
      <c r="J27">
        <v>999</v>
      </c>
      <c r="K27">
        <v>99</v>
      </c>
      <c r="L27">
        <v>99</v>
      </c>
      <c r="M27">
        <v>99</v>
      </c>
      <c r="N27">
        <v>99</v>
      </c>
      <c r="O27">
        <v>99</v>
      </c>
      <c r="P27">
        <v>9999</v>
      </c>
      <c r="Q27">
        <v>334</v>
      </c>
      <c r="R27">
        <v>19636.400000000001</v>
      </c>
      <c r="S27">
        <v>19617.400000000001</v>
      </c>
      <c r="T27">
        <v>100</v>
      </c>
      <c r="U27">
        <v>100</v>
      </c>
      <c r="V27">
        <v>14.894522417551084</v>
      </c>
      <c r="W27">
        <v>58.82895796588744</v>
      </c>
      <c r="X27">
        <v>148.56469654063829</v>
      </c>
      <c r="Y27">
        <v>137.12521490701047</v>
      </c>
      <c r="Z27">
        <v>137.11419403182998</v>
      </c>
      <c r="AA27">
        <v>29.504028355941657</v>
      </c>
      <c r="AB27">
        <v>4.2944582200660149</v>
      </c>
      <c r="AC27">
        <v>-57.508852702687008</v>
      </c>
      <c r="AD27">
        <v>418.4</v>
      </c>
      <c r="AE27">
        <v>31</v>
      </c>
      <c r="AF27">
        <v>1</v>
      </c>
      <c r="AG27">
        <v>60</v>
      </c>
      <c r="AH27">
        <v>863.87</v>
      </c>
      <c r="AI27">
        <v>178</v>
      </c>
      <c r="AJ27">
        <v>102</v>
      </c>
      <c r="AK27">
        <v>134</v>
      </c>
      <c r="AL27">
        <v>0</v>
      </c>
      <c r="AM27">
        <v>0</v>
      </c>
    </row>
    <row r="28" spans="1:39">
      <c r="A28">
        <v>1</v>
      </c>
      <c r="B28">
        <v>27</v>
      </c>
      <c r="C28">
        <v>2022</v>
      </c>
      <c r="D28">
        <v>99</v>
      </c>
      <c r="E28">
        <v>99</v>
      </c>
      <c r="F28">
        <v>99</v>
      </c>
      <c r="G28">
        <v>99</v>
      </c>
      <c r="H28">
        <v>99</v>
      </c>
      <c r="I28">
        <v>99</v>
      </c>
      <c r="J28">
        <v>999</v>
      </c>
      <c r="K28">
        <v>99</v>
      </c>
      <c r="L28">
        <v>99</v>
      </c>
      <c r="M28">
        <v>99</v>
      </c>
      <c r="N28">
        <v>99</v>
      </c>
      <c r="O28">
        <v>99</v>
      </c>
      <c r="P28">
        <v>9999</v>
      </c>
      <c r="Q28">
        <v>309</v>
      </c>
      <c r="R28">
        <v>18105</v>
      </c>
      <c r="S28">
        <v>18044</v>
      </c>
      <c r="T28">
        <v>100</v>
      </c>
      <c r="U28">
        <v>100</v>
      </c>
      <c r="V28">
        <v>5.3151615575807778</v>
      </c>
      <c r="W28">
        <v>59.712646863223249</v>
      </c>
      <c r="X28">
        <v>149.86568120297369</v>
      </c>
      <c r="Y28">
        <v>138.3260237503456</v>
      </c>
      <c r="Z28">
        <v>138.36352582575964</v>
      </c>
      <c r="AA28">
        <v>29.597855264164838</v>
      </c>
      <c r="AB28">
        <v>4.220697975218787</v>
      </c>
      <c r="AC28">
        <v>-56.728103336829001</v>
      </c>
      <c r="AD28">
        <v>469</v>
      </c>
      <c r="AE28">
        <v>26</v>
      </c>
      <c r="AF28">
        <v>0</v>
      </c>
      <c r="AG28">
        <v>47</v>
      </c>
      <c r="AH28">
        <v>731</v>
      </c>
      <c r="AI28">
        <v>172</v>
      </c>
      <c r="AJ28">
        <v>71</v>
      </c>
      <c r="AK28">
        <v>154</v>
      </c>
      <c r="AL28">
        <v>2</v>
      </c>
      <c r="AM28">
        <v>4</v>
      </c>
    </row>
    <row r="29" spans="1:39" s="271" customFormat="1">
      <c r="A29" s="271">
        <v>1</v>
      </c>
      <c r="B29" s="271">
        <v>28</v>
      </c>
      <c r="C29" s="271">
        <v>2023</v>
      </c>
      <c r="D29" s="271">
        <v>99</v>
      </c>
      <c r="E29" s="271">
        <v>99</v>
      </c>
      <c r="F29" s="271">
        <v>99</v>
      </c>
      <c r="G29" s="271">
        <v>99</v>
      </c>
      <c r="H29" s="271">
        <v>99</v>
      </c>
      <c r="I29" s="271">
        <v>99</v>
      </c>
      <c r="J29" s="271">
        <v>999</v>
      </c>
      <c r="K29" s="271">
        <v>99</v>
      </c>
      <c r="L29" s="271">
        <v>99</v>
      </c>
      <c r="M29" s="271">
        <v>99</v>
      </c>
      <c r="N29" s="271">
        <v>99</v>
      </c>
      <c r="O29" s="271">
        <v>99</v>
      </c>
      <c r="P29" s="271">
        <v>9999</v>
      </c>
      <c r="Q29" s="271">
        <v>310</v>
      </c>
      <c r="R29" s="271">
        <v>18063</v>
      </c>
      <c r="S29" s="271">
        <v>17999</v>
      </c>
      <c r="T29" s="271">
        <v>100</v>
      </c>
      <c r="U29" s="271">
        <v>100</v>
      </c>
      <c r="V29" s="271">
        <v>5.0388639760837073</v>
      </c>
      <c r="W29" s="271">
        <v>60.004500250013905</v>
      </c>
      <c r="X29" s="271">
        <v>149.49489115050491</v>
      </c>
      <c r="Y29" s="271">
        <v>137.98378453191603</v>
      </c>
      <c r="Z29" s="271">
        <v>138.01074504139132</v>
      </c>
      <c r="AA29" s="271">
        <v>30.169085552775449</v>
      </c>
      <c r="AB29" s="271">
        <v>4.0446878397574304</v>
      </c>
      <c r="AC29" s="271">
        <v>-56.633095785756687</v>
      </c>
      <c r="AD29" s="271">
        <v>359</v>
      </c>
      <c r="AE29" s="271">
        <v>27</v>
      </c>
      <c r="AF29" s="271">
        <v>2</v>
      </c>
      <c r="AG29" s="271">
        <v>23</v>
      </c>
      <c r="AH29" s="271">
        <v>664</v>
      </c>
      <c r="AI29" s="271">
        <v>139</v>
      </c>
      <c r="AJ29" s="271">
        <v>82</v>
      </c>
      <c r="AK29" s="271">
        <v>125</v>
      </c>
      <c r="AL29" s="271">
        <v>2</v>
      </c>
      <c r="AM29" s="271">
        <v>2</v>
      </c>
    </row>
    <row r="30" spans="1:39">
      <c r="A30">
        <v>1</v>
      </c>
      <c r="B30">
        <v>29</v>
      </c>
      <c r="C30">
        <v>2024</v>
      </c>
      <c r="D30">
        <v>99</v>
      </c>
      <c r="E30">
        <v>99</v>
      </c>
      <c r="F30">
        <v>99</v>
      </c>
      <c r="G30">
        <v>99</v>
      </c>
      <c r="H30">
        <v>99</v>
      </c>
      <c r="I30">
        <v>99</v>
      </c>
      <c r="J30">
        <v>999</v>
      </c>
      <c r="K30">
        <v>99</v>
      </c>
      <c r="L30">
        <v>99</v>
      </c>
      <c r="M30">
        <v>99</v>
      </c>
      <c r="N30">
        <v>99</v>
      </c>
      <c r="O30">
        <v>99</v>
      </c>
      <c r="P30">
        <v>9999</v>
      </c>
      <c r="Q30">
        <v>286</v>
      </c>
      <c r="R30">
        <v>17698</v>
      </c>
      <c r="S30">
        <v>17659</v>
      </c>
      <c r="T30">
        <v>100</v>
      </c>
      <c r="U30">
        <v>100</v>
      </c>
      <c r="V30">
        <v>5.1096169058650691</v>
      </c>
      <c r="W30">
        <v>59.975423296902413</v>
      </c>
      <c r="X30">
        <v>149.98724231652545</v>
      </c>
      <c r="Y30">
        <v>138.43822465815353</v>
      </c>
      <c r="Z30">
        <v>138.45046152103737</v>
      </c>
      <c r="AA30">
        <v>30.788839641247009</v>
      </c>
      <c r="AB30">
        <v>4.0851083162969379</v>
      </c>
      <c r="AC30">
        <v>-60.079599897438449</v>
      </c>
      <c r="AD30">
        <v>367</v>
      </c>
      <c r="AE30">
        <v>36</v>
      </c>
      <c r="AF30">
        <v>0</v>
      </c>
      <c r="AG30">
        <v>37</v>
      </c>
      <c r="AH30">
        <v>610</v>
      </c>
      <c r="AI30">
        <v>156</v>
      </c>
      <c r="AJ30">
        <v>64</v>
      </c>
      <c r="AK30">
        <v>107</v>
      </c>
      <c r="AL30">
        <v>0</v>
      </c>
      <c r="AM30">
        <v>4</v>
      </c>
    </row>
    <row r="31" spans="1:39">
      <c r="A31">
        <v>2</v>
      </c>
      <c r="B31">
        <v>1</v>
      </c>
      <c r="C31">
        <v>2024</v>
      </c>
      <c r="D31">
        <v>1</v>
      </c>
      <c r="E31">
        <v>99</v>
      </c>
      <c r="F31">
        <v>99</v>
      </c>
      <c r="G31">
        <v>99</v>
      </c>
      <c r="H31">
        <v>99</v>
      </c>
      <c r="I31">
        <v>99</v>
      </c>
      <c r="J31">
        <v>999</v>
      </c>
      <c r="K31">
        <v>99</v>
      </c>
      <c r="L31">
        <v>99</v>
      </c>
      <c r="M31">
        <v>99</v>
      </c>
      <c r="N31">
        <v>99</v>
      </c>
      <c r="O31">
        <v>99</v>
      </c>
      <c r="P31">
        <v>9999</v>
      </c>
      <c r="Q31">
        <v>199</v>
      </c>
      <c r="R31">
        <v>1831</v>
      </c>
      <c r="S31">
        <v>1826</v>
      </c>
      <c r="T31">
        <v>10.345801785512482</v>
      </c>
      <c r="U31">
        <v>10.329602064578022</v>
      </c>
      <c r="V31">
        <v>5.4866193336974334</v>
      </c>
      <c r="W31">
        <v>59.923877327491773</v>
      </c>
      <c r="X31">
        <v>149.76878876079644</v>
      </c>
      <c r="Y31">
        <v>138.23659202621522</v>
      </c>
      <c r="Z31">
        <v>138.30673603504931</v>
      </c>
      <c r="AA31">
        <v>29.995842968161561</v>
      </c>
      <c r="AB31">
        <v>3.8224862845646737</v>
      </c>
      <c r="AC31">
        <v>-55.716175185875201</v>
      </c>
      <c r="AD31">
        <v>39</v>
      </c>
      <c r="AE31">
        <v>0</v>
      </c>
      <c r="AF31">
        <v>0</v>
      </c>
      <c r="AG31">
        <v>1</v>
      </c>
      <c r="AH31">
        <v>53</v>
      </c>
      <c r="AI31">
        <v>15</v>
      </c>
      <c r="AJ31">
        <v>3</v>
      </c>
      <c r="AK31">
        <v>17</v>
      </c>
      <c r="AL31">
        <v>0</v>
      </c>
      <c r="AM31">
        <v>0</v>
      </c>
    </row>
    <row r="32" spans="1:39">
      <c r="A32">
        <v>2</v>
      </c>
      <c r="B32">
        <v>2</v>
      </c>
      <c r="C32">
        <v>2024</v>
      </c>
      <c r="D32">
        <v>2</v>
      </c>
      <c r="E32">
        <v>99</v>
      </c>
      <c r="F32">
        <v>99</v>
      </c>
      <c r="G32">
        <v>99</v>
      </c>
      <c r="H32">
        <v>99</v>
      </c>
      <c r="I32">
        <v>99</v>
      </c>
      <c r="J32">
        <v>999</v>
      </c>
      <c r="K32">
        <v>99</v>
      </c>
      <c r="L32">
        <v>99</v>
      </c>
      <c r="M32">
        <v>99</v>
      </c>
      <c r="N32">
        <v>99</v>
      </c>
      <c r="O32">
        <v>99</v>
      </c>
      <c r="P32">
        <v>9999</v>
      </c>
      <c r="Q32">
        <v>164</v>
      </c>
      <c r="R32">
        <v>1625</v>
      </c>
      <c r="S32">
        <v>1623</v>
      </c>
      <c r="T32">
        <v>9.1818284551926777</v>
      </c>
      <c r="U32">
        <v>9.2076364616958912</v>
      </c>
      <c r="V32">
        <v>5.6406153846153826</v>
      </c>
      <c r="W32">
        <v>59.717806531115215</v>
      </c>
      <c r="X32">
        <v>150.302991915993</v>
      </c>
      <c r="Y32">
        <v>138.72966153846141</v>
      </c>
      <c r="Z32">
        <v>138.70437461491051</v>
      </c>
      <c r="AA32">
        <v>30.556068671876375</v>
      </c>
      <c r="AB32">
        <v>3.8570222577802822</v>
      </c>
      <c r="AC32">
        <v>-53.890230898924443</v>
      </c>
      <c r="AD32">
        <v>31</v>
      </c>
      <c r="AE32">
        <v>0</v>
      </c>
      <c r="AF32">
        <v>0</v>
      </c>
      <c r="AG32">
        <v>8</v>
      </c>
      <c r="AH32">
        <v>51</v>
      </c>
      <c r="AI32">
        <v>18</v>
      </c>
      <c r="AJ32">
        <v>9</v>
      </c>
      <c r="AK32">
        <v>9</v>
      </c>
      <c r="AL32">
        <v>0</v>
      </c>
      <c r="AM32">
        <v>0</v>
      </c>
    </row>
    <row r="33" spans="1:39">
      <c r="A33">
        <v>2</v>
      </c>
      <c r="B33">
        <v>3</v>
      </c>
      <c r="C33">
        <v>2024</v>
      </c>
      <c r="D33">
        <v>3</v>
      </c>
      <c r="E33">
        <v>99</v>
      </c>
      <c r="F33">
        <v>99</v>
      </c>
      <c r="G33">
        <v>99</v>
      </c>
      <c r="H33">
        <v>99</v>
      </c>
      <c r="I33">
        <v>99</v>
      </c>
      <c r="J33">
        <v>999</v>
      </c>
      <c r="K33">
        <v>99</v>
      </c>
      <c r="L33">
        <v>99</v>
      </c>
      <c r="M33">
        <v>99</v>
      </c>
      <c r="N33">
        <v>99</v>
      </c>
      <c r="O33">
        <v>99</v>
      </c>
      <c r="P33">
        <v>9999</v>
      </c>
      <c r="Q33">
        <v>161</v>
      </c>
      <c r="R33">
        <v>1488</v>
      </c>
      <c r="S33">
        <v>1486</v>
      </c>
      <c r="T33">
        <v>8.4077296869702778</v>
      </c>
      <c r="U33">
        <v>8.3659240081595119</v>
      </c>
      <c r="V33">
        <v>5.262768817204301</v>
      </c>
      <c r="W33">
        <v>60.026917900403795</v>
      </c>
      <c r="X33">
        <v>149.11396626242151</v>
      </c>
      <c r="Y33">
        <v>137.63219086021488</v>
      </c>
      <c r="Z33">
        <v>137.64347240915197</v>
      </c>
      <c r="AA33">
        <v>29.775710602986599</v>
      </c>
      <c r="AB33">
        <v>3.9855833136345176</v>
      </c>
      <c r="AC33">
        <v>-62.898446305336243</v>
      </c>
      <c r="AD33">
        <v>19</v>
      </c>
      <c r="AE33">
        <v>5</v>
      </c>
      <c r="AF33">
        <v>0</v>
      </c>
      <c r="AG33">
        <v>5</v>
      </c>
      <c r="AH33">
        <v>95</v>
      </c>
      <c r="AI33">
        <v>9</v>
      </c>
      <c r="AJ33">
        <v>5</v>
      </c>
      <c r="AK33">
        <v>3</v>
      </c>
      <c r="AL33">
        <v>0</v>
      </c>
      <c r="AM33">
        <v>0</v>
      </c>
    </row>
    <row r="34" spans="1:39">
      <c r="A34">
        <v>2</v>
      </c>
      <c r="B34">
        <v>4</v>
      </c>
      <c r="C34">
        <v>2024</v>
      </c>
      <c r="D34">
        <v>4</v>
      </c>
      <c r="E34">
        <v>99</v>
      </c>
      <c r="F34">
        <v>99</v>
      </c>
      <c r="G34">
        <v>99</v>
      </c>
      <c r="H34">
        <v>99</v>
      </c>
      <c r="I34">
        <v>99</v>
      </c>
      <c r="J34">
        <v>999</v>
      </c>
      <c r="K34">
        <v>99</v>
      </c>
      <c r="L34">
        <v>99</v>
      </c>
      <c r="M34">
        <v>99</v>
      </c>
      <c r="N34">
        <v>99</v>
      </c>
      <c r="O34">
        <v>99</v>
      </c>
      <c r="P34">
        <v>9999</v>
      </c>
      <c r="Q34">
        <v>193</v>
      </c>
      <c r="R34">
        <v>1796</v>
      </c>
      <c r="S34">
        <v>1792</v>
      </c>
      <c r="T34">
        <v>10.148039326477562</v>
      </c>
      <c r="U34">
        <v>10.107780831803648</v>
      </c>
      <c r="V34">
        <v>4.8724944320712691</v>
      </c>
      <c r="W34">
        <v>60.099330357142847</v>
      </c>
      <c r="X34">
        <v>149.38788978517331</v>
      </c>
      <c r="Y34">
        <v>137.88502227171497</v>
      </c>
      <c r="Z34">
        <v>137.90446428571431</v>
      </c>
      <c r="AA34">
        <v>31.435931197416792</v>
      </c>
      <c r="AB34">
        <v>4.2175970115195609</v>
      </c>
      <c r="AC34">
        <v>-65.162778780568431</v>
      </c>
      <c r="AD34">
        <v>41</v>
      </c>
      <c r="AE34">
        <v>7</v>
      </c>
      <c r="AF34">
        <v>0</v>
      </c>
      <c r="AG34">
        <v>2</v>
      </c>
      <c r="AH34">
        <v>65</v>
      </c>
      <c r="AI34">
        <v>18</v>
      </c>
      <c r="AJ34">
        <v>11</v>
      </c>
      <c r="AK34">
        <v>11</v>
      </c>
      <c r="AL34">
        <v>0</v>
      </c>
      <c r="AM34">
        <v>1</v>
      </c>
    </row>
    <row r="35" spans="1:39">
      <c r="A35">
        <v>2</v>
      </c>
      <c r="B35">
        <v>5</v>
      </c>
      <c r="C35">
        <v>2024</v>
      </c>
      <c r="D35">
        <v>5</v>
      </c>
      <c r="E35">
        <v>99</v>
      </c>
      <c r="F35">
        <v>99</v>
      </c>
      <c r="G35">
        <v>99</v>
      </c>
      <c r="H35">
        <v>99</v>
      </c>
      <c r="I35">
        <v>99</v>
      </c>
      <c r="J35">
        <v>999</v>
      </c>
      <c r="K35">
        <v>99</v>
      </c>
      <c r="L35">
        <v>99</v>
      </c>
      <c r="M35">
        <v>99</v>
      </c>
      <c r="N35">
        <v>99</v>
      </c>
      <c r="O35">
        <v>99</v>
      </c>
      <c r="P35">
        <v>9999</v>
      </c>
      <c r="Q35">
        <v>166</v>
      </c>
      <c r="R35">
        <v>1295</v>
      </c>
      <c r="S35">
        <v>1291</v>
      </c>
      <c r="T35">
        <v>7.3172109842920108</v>
      </c>
      <c r="U35">
        <v>7.1723480178119603</v>
      </c>
      <c r="V35">
        <v>4.9073359073359075</v>
      </c>
      <c r="W35">
        <v>60.174283501161881</v>
      </c>
      <c r="X35">
        <v>147.06760312394118</v>
      </c>
      <c r="Y35">
        <v>135.74339768339777</v>
      </c>
      <c r="Z35">
        <v>135.82997676219998</v>
      </c>
      <c r="AA35">
        <v>28.55212377725239</v>
      </c>
      <c r="AB35">
        <v>3.9984298053121856</v>
      </c>
      <c r="AC35">
        <v>-57.975151796160496</v>
      </c>
      <c r="AD35">
        <v>24</v>
      </c>
      <c r="AE35">
        <v>1</v>
      </c>
      <c r="AF35">
        <v>0</v>
      </c>
      <c r="AG35">
        <v>3</v>
      </c>
      <c r="AH35">
        <v>54</v>
      </c>
      <c r="AI35">
        <v>6</v>
      </c>
      <c r="AJ35">
        <v>4</v>
      </c>
      <c r="AK35">
        <v>2</v>
      </c>
      <c r="AL35">
        <v>0</v>
      </c>
      <c r="AM35">
        <v>0</v>
      </c>
    </row>
    <row r="36" spans="1:39">
      <c r="A36">
        <v>2</v>
      </c>
      <c r="B36">
        <v>6</v>
      </c>
      <c r="C36">
        <v>2024</v>
      </c>
      <c r="D36">
        <v>6</v>
      </c>
      <c r="E36">
        <v>99</v>
      </c>
      <c r="F36">
        <v>99</v>
      </c>
      <c r="G36">
        <v>99</v>
      </c>
      <c r="H36">
        <v>99</v>
      </c>
      <c r="I36">
        <v>99</v>
      </c>
      <c r="J36">
        <v>999</v>
      </c>
      <c r="K36">
        <v>99</v>
      </c>
      <c r="L36">
        <v>99</v>
      </c>
      <c r="M36">
        <v>99</v>
      </c>
      <c r="N36">
        <v>99</v>
      </c>
      <c r="O36">
        <v>99</v>
      </c>
      <c r="P36">
        <v>9999</v>
      </c>
      <c r="Q36">
        <v>176</v>
      </c>
      <c r="R36">
        <v>1314</v>
      </c>
      <c r="S36">
        <v>1310</v>
      </c>
      <c r="T36">
        <v>7.4245677477681102</v>
      </c>
      <c r="U36">
        <v>7.3685689869842017</v>
      </c>
      <c r="V36">
        <v>5.1582952815829515</v>
      </c>
      <c r="W36">
        <v>59.938931297709935</v>
      </c>
      <c r="X36">
        <v>149.093683986603</v>
      </c>
      <c r="Y36">
        <v>137.61347031963481</v>
      </c>
      <c r="Z36">
        <v>137.52206106870244</v>
      </c>
      <c r="AA36">
        <v>32.402905727245432</v>
      </c>
      <c r="AB36">
        <v>4.4143342589204906</v>
      </c>
      <c r="AC36">
        <v>-62.288973507195287</v>
      </c>
      <c r="AD36">
        <v>31</v>
      </c>
      <c r="AE36">
        <v>1</v>
      </c>
      <c r="AF36">
        <v>0</v>
      </c>
      <c r="AG36">
        <v>2</v>
      </c>
      <c r="AH36">
        <v>48</v>
      </c>
      <c r="AI36">
        <v>10</v>
      </c>
      <c r="AJ36">
        <v>2</v>
      </c>
      <c r="AK36">
        <v>12</v>
      </c>
      <c r="AL36">
        <v>0</v>
      </c>
      <c r="AM36">
        <v>0</v>
      </c>
    </row>
    <row r="37" spans="1:39">
      <c r="A37">
        <v>2</v>
      </c>
      <c r="B37">
        <v>7</v>
      </c>
      <c r="C37">
        <v>2024</v>
      </c>
      <c r="D37">
        <v>7</v>
      </c>
      <c r="E37">
        <v>99</v>
      </c>
      <c r="F37">
        <v>99</v>
      </c>
      <c r="G37">
        <v>99</v>
      </c>
      <c r="H37">
        <v>99</v>
      </c>
      <c r="I37">
        <v>99</v>
      </c>
      <c r="J37">
        <v>999</v>
      </c>
      <c r="K37">
        <v>99</v>
      </c>
      <c r="L37">
        <v>99</v>
      </c>
      <c r="M37">
        <v>99</v>
      </c>
      <c r="N37">
        <v>99</v>
      </c>
      <c r="O37">
        <v>99</v>
      </c>
      <c r="P37">
        <v>9999</v>
      </c>
      <c r="Q37">
        <v>167</v>
      </c>
      <c r="R37">
        <v>1443</v>
      </c>
      <c r="S37">
        <v>1440</v>
      </c>
      <c r="T37">
        <v>8.1534636682110975</v>
      </c>
      <c r="U37">
        <v>8.1491704741554258</v>
      </c>
      <c r="V37">
        <v>5.0485100485100478</v>
      </c>
      <c r="W37">
        <v>59.909722222222221</v>
      </c>
      <c r="X37">
        <v>150.0156544576912</v>
      </c>
      <c r="Y37">
        <v>138.46444906444941</v>
      </c>
      <c r="Z37">
        <v>138.36027777777809</v>
      </c>
      <c r="AA37">
        <v>29.854410476891623</v>
      </c>
      <c r="AB37">
        <v>4.0335626560916786</v>
      </c>
      <c r="AC37">
        <v>-57.864181291634253</v>
      </c>
      <c r="AD37">
        <v>34</v>
      </c>
      <c r="AE37">
        <v>4</v>
      </c>
      <c r="AF37">
        <v>0</v>
      </c>
      <c r="AG37">
        <v>3</v>
      </c>
      <c r="AH37">
        <v>54</v>
      </c>
      <c r="AI37">
        <v>25</v>
      </c>
      <c r="AJ37">
        <v>3</v>
      </c>
      <c r="AK37">
        <v>28</v>
      </c>
      <c r="AL37">
        <v>0</v>
      </c>
      <c r="AM37">
        <v>0</v>
      </c>
    </row>
    <row r="38" spans="1:39">
      <c r="A38">
        <v>2</v>
      </c>
      <c r="B38">
        <v>8</v>
      </c>
      <c r="C38">
        <v>2024</v>
      </c>
      <c r="D38">
        <v>8</v>
      </c>
      <c r="E38">
        <v>99</v>
      </c>
      <c r="F38">
        <v>99</v>
      </c>
      <c r="G38">
        <v>99</v>
      </c>
      <c r="H38">
        <v>99</v>
      </c>
      <c r="I38">
        <v>99</v>
      </c>
      <c r="J38">
        <v>999</v>
      </c>
      <c r="K38">
        <v>99</v>
      </c>
      <c r="L38">
        <v>99</v>
      </c>
      <c r="M38">
        <v>99</v>
      </c>
      <c r="N38">
        <v>99</v>
      </c>
      <c r="O38">
        <v>99</v>
      </c>
      <c r="P38">
        <v>9999</v>
      </c>
      <c r="Q38">
        <v>169</v>
      </c>
      <c r="R38">
        <v>1282</v>
      </c>
      <c r="S38">
        <v>1280</v>
      </c>
      <c r="T38">
        <v>7.2437563566504686</v>
      </c>
      <c r="U38">
        <v>7.3755017952292095</v>
      </c>
      <c r="V38">
        <v>4.8120124804992193</v>
      </c>
      <c r="W38">
        <v>59.825000000000003</v>
      </c>
      <c r="X38">
        <v>152.58787816301381</v>
      </c>
      <c r="Y38">
        <v>140.83861154446163</v>
      </c>
      <c r="Z38">
        <v>140.8776562499998</v>
      </c>
      <c r="AA38">
        <v>31.119171655217038</v>
      </c>
      <c r="AB38">
        <v>4.2511763077999776</v>
      </c>
      <c r="AC38">
        <v>-61.834477683457962</v>
      </c>
      <c r="AD38">
        <v>31</v>
      </c>
      <c r="AE38">
        <v>0</v>
      </c>
      <c r="AF38">
        <v>0</v>
      </c>
      <c r="AG38">
        <v>4</v>
      </c>
      <c r="AH38">
        <v>51</v>
      </c>
      <c r="AI38">
        <v>10</v>
      </c>
      <c r="AJ38">
        <v>4</v>
      </c>
      <c r="AK38">
        <v>10</v>
      </c>
      <c r="AL38">
        <v>0</v>
      </c>
      <c r="AM38">
        <v>2</v>
      </c>
    </row>
    <row r="39" spans="1:39">
      <c r="A39">
        <v>2</v>
      </c>
      <c r="B39">
        <v>9</v>
      </c>
      <c r="C39">
        <v>2024</v>
      </c>
      <c r="D39">
        <v>9</v>
      </c>
      <c r="E39">
        <v>99</v>
      </c>
      <c r="F39">
        <v>99</v>
      </c>
      <c r="G39">
        <v>99</v>
      </c>
      <c r="H39">
        <v>99</v>
      </c>
      <c r="I39">
        <v>99</v>
      </c>
      <c r="J39">
        <v>999</v>
      </c>
      <c r="K39">
        <v>99</v>
      </c>
      <c r="L39">
        <v>99</v>
      </c>
      <c r="M39">
        <v>99</v>
      </c>
      <c r="N39">
        <v>99</v>
      </c>
      <c r="O39">
        <v>99</v>
      </c>
      <c r="P39">
        <v>9999</v>
      </c>
      <c r="Q39">
        <v>164</v>
      </c>
      <c r="R39">
        <v>1399</v>
      </c>
      <c r="S39">
        <v>1397</v>
      </c>
      <c r="T39">
        <v>7.9048480054243422</v>
      </c>
      <c r="U39">
        <v>7.9016958057982558</v>
      </c>
      <c r="V39">
        <v>6.0328806290207284</v>
      </c>
      <c r="W39">
        <v>59.541159627773808</v>
      </c>
      <c r="X39">
        <v>149.77723602294481</v>
      </c>
      <c r="Y39">
        <v>138.24438884917802</v>
      </c>
      <c r="Z39">
        <v>138.28797423049397</v>
      </c>
      <c r="AA39">
        <v>33.254122708948046</v>
      </c>
      <c r="AB39">
        <v>4.1743398675198762</v>
      </c>
      <c r="AC39">
        <v>-58.719650267188818</v>
      </c>
      <c r="AD39">
        <v>31</v>
      </c>
      <c r="AE39">
        <v>3</v>
      </c>
      <c r="AF39">
        <v>0</v>
      </c>
      <c r="AG39">
        <v>3</v>
      </c>
      <c r="AH39">
        <v>24</v>
      </c>
      <c r="AI39">
        <v>9</v>
      </c>
      <c r="AJ39">
        <v>7</v>
      </c>
      <c r="AK39">
        <v>3</v>
      </c>
      <c r="AL39">
        <v>0</v>
      </c>
      <c r="AM39">
        <v>0</v>
      </c>
    </row>
    <row r="40" spans="1:39">
      <c r="A40">
        <v>2</v>
      </c>
      <c r="B40">
        <v>10</v>
      </c>
      <c r="C40">
        <v>2024</v>
      </c>
      <c r="D40">
        <v>10</v>
      </c>
      <c r="E40">
        <v>99</v>
      </c>
      <c r="F40">
        <v>99</v>
      </c>
      <c r="G40">
        <v>99</v>
      </c>
      <c r="H40">
        <v>99</v>
      </c>
      <c r="I40">
        <v>99</v>
      </c>
      <c r="J40">
        <v>999</v>
      </c>
      <c r="K40">
        <v>99</v>
      </c>
      <c r="L40">
        <v>99</v>
      </c>
      <c r="M40">
        <v>99</v>
      </c>
      <c r="N40">
        <v>99</v>
      </c>
      <c r="O40">
        <v>99</v>
      </c>
      <c r="P40">
        <v>9999</v>
      </c>
      <c r="Q40">
        <v>177</v>
      </c>
      <c r="R40">
        <v>1554</v>
      </c>
      <c r="S40">
        <v>1551</v>
      </c>
      <c r="T40">
        <v>8.7806531811504094</v>
      </c>
      <c r="U40">
        <v>8.9302995909806793</v>
      </c>
      <c r="V40">
        <v>4.9787644787644787</v>
      </c>
      <c r="W40">
        <v>60.15925209542231</v>
      </c>
      <c r="X40">
        <v>152.48511164004131</v>
      </c>
      <c r="Y40">
        <v>140.74375804375819</v>
      </c>
      <c r="Z40">
        <v>140.77150225660878</v>
      </c>
      <c r="AA40">
        <v>30.149785756672394</v>
      </c>
      <c r="AB40">
        <v>3.9223330808566654</v>
      </c>
      <c r="AC40">
        <v>-60.093028065576512</v>
      </c>
      <c r="AD40">
        <v>34</v>
      </c>
      <c r="AE40">
        <v>13</v>
      </c>
      <c r="AF40">
        <v>0</v>
      </c>
      <c r="AG40">
        <v>2</v>
      </c>
      <c r="AH40">
        <v>54</v>
      </c>
      <c r="AI40">
        <v>9</v>
      </c>
      <c r="AJ40">
        <v>10</v>
      </c>
      <c r="AK40">
        <v>2</v>
      </c>
      <c r="AL40">
        <v>0</v>
      </c>
      <c r="AM40">
        <v>1</v>
      </c>
    </row>
    <row r="41" spans="1:39">
      <c r="A41">
        <v>2</v>
      </c>
      <c r="B41">
        <v>11</v>
      </c>
      <c r="C41">
        <v>2024</v>
      </c>
      <c r="D41">
        <v>11</v>
      </c>
      <c r="E41">
        <v>99</v>
      </c>
      <c r="F41">
        <v>99</v>
      </c>
      <c r="G41">
        <v>99</v>
      </c>
      <c r="H41">
        <v>99</v>
      </c>
      <c r="I41">
        <v>99</v>
      </c>
      <c r="J41">
        <v>999</v>
      </c>
      <c r="K41">
        <v>99</v>
      </c>
      <c r="L41">
        <v>99</v>
      </c>
      <c r="M41">
        <v>99</v>
      </c>
      <c r="N41">
        <v>99</v>
      </c>
      <c r="O41">
        <v>99</v>
      </c>
      <c r="P41">
        <v>9999</v>
      </c>
      <c r="Q41">
        <v>178</v>
      </c>
      <c r="R41">
        <v>1345</v>
      </c>
      <c r="S41">
        <v>1341</v>
      </c>
      <c r="T41">
        <v>7.5997287829133251</v>
      </c>
      <c r="U41">
        <v>7.7111315173356845</v>
      </c>
      <c r="V41">
        <v>5.1881040892193298</v>
      </c>
      <c r="W41">
        <v>59.648023862788975</v>
      </c>
      <c r="X41">
        <v>152.30648402856397</v>
      </c>
      <c r="Y41">
        <v>140.57888475836444</v>
      </c>
      <c r="Z41">
        <v>140.58851603281141</v>
      </c>
      <c r="AA41">
        <v>31.349697796574283</v>
      </c>
      <c r="AB41">
        <v>4.4221551953926239</v>
      </c>
      <c r="AC41">
        <v>-60.122117077696046</v>
      </c>
      <c r="AD41">
        <v>19</v>
      </c>
      <c r="AE41">
        <v>1</v>
      </c>
      <c r="AF41">
        <v>0</v>
      </c>
      <c r="AG41">
        <v>3</v>
      </c>
      <c r="AH41">
        <v>29</v>
      </c>
      <c r="AI41">
        <v>13</v>
      </c>
      <c r="AJ41">
        <v>2</v>
      </c>
      <c r="AK41">
        <v>5</v>
      </c>
      <c r="AL41">
        <v>0</v>
      </c>
      <c r="AM41">
        <v>0</v>
      </c>
    </row>
    <row r="42" spans="1:39">
      <c r="A42">
        <v>2</v>
      </c>
      <c r="B42">
        <v>12</v>
      </c>
      <c r="C42">
        <v>2024</v>
      </c>
      <c r="D42">
        <v>12</v>
      </c>
      <c r="E42">
        <v>99</v>
      </c>
      <c r="F42">
        <v>99</v>
      </c>
      <c r="G42">
        <v>99</v>
      </c>
      <c r="H42">
        <v>99</v>
      </c>
      <c r="I42">
        <v>99</v>
      </c>
      <c r="J42">
        <v>999</v>
      </c>
      <c r="K42">
        <v>99</v>
      </c>
      <c r="L42">
        <v>99</v>
      </c>
      <c r="M42">
        <v>99</v>
      </c>
      <c r="N42">
        <v>99</v>
      </c>
      <c r="O42">
        <v>99</v>
      </c>
      <c r="P42">
        <v>9999</v>
      </c>
      <c r="Q42">
        <v>152</v>
      </c>
      <c r="R42">
        <v>1326</v>
      </c>
      <c r="S42">
        <v>1322</v>
      </c>
      <c r="T42">
        <v>7.4923720194372256</v>
      </c>
      <c r="U42">
        <v>7.3803404454674899</v>
      </c>
      <c r="V42">
        <v>3.6907993966817503</v>
      </c>
      <c r="W42">
        <v>60.771558245083199</v>
      </c>
      <c r="X42">
        <v>147.82702480108662</v>
      </c>
      <c r="Y42">
        <v>136.44434389140281</v>
      </c>
      <c r="Z42">
        <v>136.49145234493199</v>
      </c>
      <c r="AA42">
        <v>30.513608399992918</v>
      </c>
      <c r="AB42">
        <v>3.8605623223556398</v>
      </c>
      <c r="AC42">
        <v>-65.666218795160944</v>
      </c>
      <c r="AD42">
        <v>33</v>
      </c>
      <c r="AE42">
        <v>1</v>
      </c>
      <c r="AF42">
        <v>0</v>
      </c>
      <c r="AG42">
        <v>1</v>
      </c>
      <c r="AH42">
        <v>32</v>
      </c>
      <c r="AI42">
        <v>14</v>
      </c>
      <c r="AJ42">
        <v>4</v>
      </c>
      <c r="AK42">
        <v>5</v>
      </c>
      <c r="AL42">
        <v>0</v>
      </c>
      <c r="AM42">
        <v>0</v>
      </c>
    </row>
    <row r="43" spans="1:39">
      <c r="A43">
        <v>2</v>
      </c>
      <c r="B43">
        <v>13</v>
      </c>
      <c r="C43">
        <v>2023</v>
      </c>
      <c r="D43">
        <v>1</v>
      </c>
      <c r="E43">
        <v>99</v>
      </c>
      <c r="F43">
        <v>99</v>
      </c>
      <c r="G43">
        <v>99</v>
      </c>
      <c r="H43">
        <v>99</v>
      </c>
      <c r="I43">
        <v>99</v>
      </c>
      <c r="J43">
        <v>999</v>
      </c>
      <c r="K43">
        <v>99</v>
      </c>
      <c r="L43">
        <v>99</v>
      </c>
      <c r="M43">
        <v>99</v>
      </c>
      <c r="N43">
        <v>99</v>
      </c>
      <c r="O43">
        <v>99</v>
      </c>
      <c r="P43">
        <v>9999</v>
      </c>
      <c r="Q43">
        <v>184</v>
      </c>
      <c r="R43">
        <v>1621</v>
      </c>
      <c r="S43">
        <v>1616</v>
      </c>
      <c r="T43">
        <v>8.9741460444001575</v>
      </c>
      <c r="U43">
        <v>8.9538582754635989</v>
      </c>
      <c r="V43">
        <v>5.0172732880937687</v>
      </c>
      <c r="W43">
        <v>59.826113861386133</v>
      </c>
      <c r="X43">
        <v>149.08376849623338</v>
      </c>
      <c r="Y43">
        <v>137.60431832202372</v>
      </c>
      <c r="Z43">
        <v>137.63539603960422</v>
      </c>
      <c r="AA43">
        <v>29.399190853880441</v>
      </c>
      <c r="AB43">
        <v>4.1157553169035275</v>
      </c>
      <c r="AC43">
        <v>-53.2007713459328</v>
      </c>
      <c r="AD43">
        <v>47</v>
      </c>
      <c r="AE43">
        <v>4</v>
      </c>
      <c r="AF43">
        <v>0</v>
      </c>
      <c r="AG43">
        <v>1</v>
      </c>
      <c r="AH43">
        <v>57</v>
      </c>
      <c r="AI43">
        <v>18</v>
      </c>
      <c r="AJ43">
        <v>4</v>
      </c>
      <c r="AK43">
        <v>12</v>
      </c>
      <c r="AL43">
        <v>0</v>
      </c>
      <c r="AM43">
        <v>0</v>
      </c>
    </row>
    <row r="44" spans="1:39">
      <c r="A44">
        <v>2</v>
      </c>
      <c r="B44">
        <v>14</v>
      </c>
      <c r="C44">
        <v>2023</v>
      </c>
      <c r="D44">
        <v>2</v>
      </c>
      <c r="E44">
        <v>99</v>
      </c>
      <c r="F44">
        <v>99</v>
      </c>
      <c r="G44">
        <v>99</v>
      </c>
      <c r="H44">
        <v>99</v>
      </c>
      <c r="I44">
        <v>99</v>
      </c>
      <c r="J44">
        <v>999</v>
      </c>
      <c r="K44">
        <v>99</v>
      </c>
      <c r="L44">
        <v>99</v>
      </c>
      <c r="M44">
        <v>99</v>
      </c>
      <c r="N44">
        <v>99</v>
      </c>
      <c r="O44">
        <v>99</v>
      </c>
      <c r="P44">
        <v>9999</v>
      </c>
      <c r="Q44">
        <v>168</v>
      </c>
      <c r="R44">
        <v>1358</v>
      </c>
      <c r="S44">
        <v>1357</v>
      </c>
      <c r="T44">
        <v>7.5181309859934684</v>
      </c>
      <c r="U44">
        <v>7.5564417766205905</v>
      </c>
      <c r="V44">
        <v>4.9624447717231206</v>
      </c>
      <c r="W44">
        <v>59.955784819454699</v>
      </c>
      <c r="X44">
        <v>149.82312590850421</v>
      </c>
      <c r="Y44">
        <v>138.28674521354921</v>
      </c>
      <c r="Z44">
        <v>138.32439204126737</v>
      </c>
      <c r="AA44">
        <v>29.568803675344395</v>
      </c>
      <c r="AB44">
        <v>4.1943699403061965</v>
      </c>
      <c r="AC44">
        <v>-58.449550319816659</v>
      </c>
      <c r="AD44">
        <v>17</v>
      </c>
      <c r="AE44">
        <v>5</v>
      </c>
      <c r="AF44">
        <v>0</v>
      </c>
      <c r="AG44">
        <v>3</v>
      </c>
      <c r="AH44">
        <v>47</v>
      </c>
      <c r="AI44">
        <v>11</v>
      </c>
      <c r="AJ44">
        <v>6</v>
      </c>
      <c r="AK44">
        <v>2</v>
      </c>
      <c r="AL44">
        <v>1</v>
      </c>
      <c r="AM44">
        <v>0</v>
      </c>
    </row>
    <row r="45" spans="1:39">
      <c r="A45">
        <v>2</v>
      </c>
      <c r="B45">
        <v>15</v>
      </c>
      <c r="C45">
        <v>2023</v>
      </c>
      <c r="D45">
        <v>3</v>
      </c>
      <c r="E45">
        <v>99</v>
      </c>
      <c r="F45">
        <v>99</v>
      </c>
      <c r="G45">
        <v>99</v>
      </c>
      <c r="H45">
        <v>99</v>
      </c>
      <c r="I45">
        <v>99</v>
      </c>
      <c r="J45">
        <v>999</v>
      </c>
      <c r="K45">
        <v>99</v>
      </c>
      <c r="L45">
        <v>99</v>
      </c>
      <c r="M45">
        <v>99</v>
      </c>
      <c r="N45">
        <v>99</v>
      </c>
      <c r="O45">
        <v>99</v>
      </c>
      <c r="P45">
        <v>9999</v>
      </c>
      <c r="Q45">
        <v>198</v>
      </c>
      <c r="R45">
        <v>1666</v>
      </c>
      <c r="S45">
        <v>1661</v>
      </c>
      <c r="T45">
        <v>9.2232740962187876</v>
      </c>
      <c r="U45">
        <v>9.357166510859626</v>
      </c>
      <c r="V45">
        <v>5.0954381752701092</v>
      </c>
      <c r="W45">
        <v>59.959060806742926</v>
      </c>
      <c r="X45">
        <v>151.56699732980957</v>
      </c>
      <c r="Y45">
        <v>139.89633853541429</v>
      </c>
      <c r="Z45">
        <v>139.93810957254675</v>
      </c>
      <c r="AA45">
        <v>29.420299152216245</v>
      </c>
      <c r="AB45">
        <v>4.0101628973009076</v>
      </c>
      <c r="AC45">
        <v>-60.396932473290725</v>
      </c>
      <c r="AD45">
        <v>35</v>
      </c>
      <c r="AE45">
        <v>2</v>
      </c>
      <c r="AF45">
        <v>0</v>
      </c>
      <c r="AG45">
        <v>1</v>
      </c>
      <c r="AH45">
        <v>60</v>
      </c>
      <c r="AI45">
        <v>8</v>
      </c>
      <c r="AJ45">
        <v>7</v>
      </c>
      <c r="AK45">
        <v>12</v>
      </c>
      <c r="AL45">
        <v>0</v>
      </c>
      <c r="AM45">
        <v>2</v>
      </c>
    </row>
    <row r="46" spans="1:39">
      <c r="A46">
        <v>2</v>
      </c>
      <c r="B46">
        <v>16</v>
      </c>
      <c r="C46">
        <v>2023</v>
      </c>
      <c r="D46">
        <v>4</v>
      </c>
      <c r="E46">
        <v>99</v>
      </c>
      <c r="F46">
        <v>99</v>
      </c>
      <c r="G46">
        <v>99</v>
      </c>
      <c r="H46">
        <v>99</v>
      </c>
      <c r="I46">
        <v>99</v>
      </c>
      <c r="J46">
        <v>999</v>
      </c>
      <c r="K46">
        <v>99</v>
      </c>
      <c r="L46">
        <v>99</v>
      </c>
      <c r="M46">
        <v>99</v>
      </c>
      <c r="N46">
        <v>99</v>
      </c>
      <c r="O46">
        <v>99</v>
      </c>
      <c r="P46">
        <v>9999</v>
      </c>
      <c r="Q46">
        <v>166</v>
      </c>
      <c r="R46">
        <v>1260</v>
      </c>
      <c r="S46">
        <v>1257</v>
      </c>
      <c r="T46">
        <v>6.9755854509217716</v>
      </c>
      <c r="U46">
        <v>6.8971851432943057</v>
      </c>
      <c r="V46">
        <v>5.1658730158730162</v>
      </c>
      <c r="W46">
        <v>60.184566428003187</v>
      </c>
      <c r="X46">
        <v>147.67347675798388</v>
      </c>
      <c r="Y46">
        <v>136.30261904761898</v>
      </c>
      <c r="Z46">
        <v>136.30063643595861</v>
      </c>
      <c r="AA46">
        <v>30.094740347308299</v>
      </c>
      <c r="AB46">
        <v>3.9199610128984799</v>
      </c>
      <c r="AC46">
        <v>-57.322798154430117</v>
      </c>
      <c r="AD46">
        <v>21</v>
      </c>
      <c r="AE46">
        <v>5</v>
      </c>
      <c r="AF46">
        <v>2</v>
      </c>
      <c r="AG46">
        <v>3</v>
      </c>
      <c r="AH46">
        <v>40</v>
      </c>
      <c r="AI46">
        <v>13</v>
      </c>
      <c r="AJ46">
        <v>4</v>
      </c>
      <c r="AK46">
        <v>6</v>
      </c>
      <c r="AL46">
        <v>0</v>
      </c>
      <c r="AM46">
        <v>0</v>
      </c>
    </row>
    <row r="47" spans="1:39">
      <c r="A47">
        <v>2</v>
      </c>
      <c r="B47">
        <v>17</v>
      </c>
      <c r="C47">
        <v>2023</v>
      </c>
      <c r="D47">
        <v>5</v>
      </c>
      <c r="E47">
        <v>99</v>
      </c>
      <c r="F47">
        <v>99</v>
      </c>
      <c r="G47">
        <v>99</v>
      </c>
      <c r="H47">
        <v>99</v>
      </c>
      <c r="I47">
        <v>99</v>
      </c>
      <c r="J47">
        <v>999</v>
      </c>
      <c r="K47">
        <v>99</v>
      </c>
      <c r="L47">
        <v>99</v>
      </c>
      <c r="M47">
        <v>99</v>
      </c>
      <c r="N47">
        <v>99</v>
      </c>
      <c r="O47">
        <v>99</v>
      </c>
      <c r="P47">
        <v>9999</v>
      </c>
      <c r="Q47">
        <v>183</v>
      </c>
      <c r="R47">
        <v>1502</v>
      </c>
      <c r="S47">
        <v>1489</v>
      </c>
      <c r="T47">
        <v>8.315340751813098</v>
      </c>
      <c r="U47">
        <v>8.2724080952461865</v>
      </c>
      <c r="V47">
        <v>5.0852197070572567</v>
      </c>
      <c r="W47">
        <v>59.983881799865713</v>
      </c>
      <c r="X47">
        <v>149.23417386424464</v>
      </c>
      <c r="Y47">
        <v>137.74314247669781</v>
      </c>
      <c r="Z47">
        <v>138.00617864338491</v>
      </c>
      <c r="AA47">
        <v>29.841620472005609</v>
      </c>
      <c r="AB47">
        <v>4.0219021894815619</v>
      </c>
      <c r="AC47">
        <v>-57.61938948146112</v>
      </c>
      <c r="AD47">
        <v>22</v>
      </c>
      <c r="AE47">
        <v>1</v>
      </c>
      <c r="AF47">
        <v>0</v>
      </c>
      <c r="AG47">
        <v>2</v>
      </c>
      <c r="AH47">
        <v>45</v>
      </c>
      <c r="AI47">
        <v>7</v>
      </c>
      <c r="AJ47">
        <v>5</v>
      </c>
      <c r="AK47">
        <v>7</v>
      </c>
      <c r="AL47">
        <v>0</v>
      </c>
      <c r="AM47">
        <v>0</v>
      </c>
    </row>
    <row r="48" spans="1:39">
      <c r="A48">
        <v>2</v>
      </c>
      <c r="B48">
        <v>18</v>
      </c>
      <c r="C48">
        <v>2023</v>
      </c>
      <c r="D48">
        <v>6</v>
      </c>
      <c r="E48">
        <v>99</v>
      </c>
      <c r="F48">
        <v>99</v>
      </c>
      <c r="G48">
        <v>99</v>
      </c>
      <c r="H48">
        <v>99</v>
      </c>
      <c r="I48">
        <v>99</v>
      </c>
      <c r="J48">
        <v>999</v>
      </c>
      <c r="K48">
        <v>99</v>
      </c>
      <c r="L48">
        <v>99</v>
      </c>
      <c r="M48">
        <v>99</v>
      </c>
      <c r="N48">
        <v>99</v>
      </c>
      <c r="O48">
        <v>99</v>
      </c>
      <c r="P48">
        <v>9999</v>
      </c>
      <c r="Q48">
        <v>179</v>
      </c>
      <c r="R48">
        <v>1524</v>
      </c>
      <c r="S48">
        <v>1516</v>
      </c>
      <c r="T48">
        <v>8.4371366882577625</v>
      </c>
      <c r="U48">
        <v>8.214200858805313</v>
      </c>
      <c r="V48">
        <v>4.9435695538057747</v>
      </c>
      <c r="W48">
        <v>60.152374670184706</v>
      </c>
      <c r="X48">
        <v>145.78502714246309</v>
      </c>
      <c r="Y48">
        <v>134.55958005249337</v>
      </c>
      <c r="Z48">
        <v>134.59452506596296</v>
      </c>
      <c r="AA48">
        <v>30.002418378316168</v>
      </c>
      <c r="AB48">
        <v>3.8342816793794601</v>
      </c>
      <c r="AC48">
        <v>-52.708610848962003</v>
      </c>
      <c r="AD48">
        <v>35</v>
      </c>
      <c r="AE48">
        <v>1</v>
      </c>
      <c r="AF48">
        <v>0</v>
      </c>
      <c r="AG48">
        <v>1</v>
      </c>
      <c r="AH48">
        <v>35</v>
      </c>
      <c r="AI48">
        <v>10</v>
      </c>
      <c r="AJ48">
        <v>8</v>
      </c>
      <c r="AK48">
        <v>16</v>
      </c>
      <c r="AL48">
        <v>1</v>
      </c>
      <c r="AM48">
        <v>0</v>
      </c>
    </row>
    <row r="49" spans="1:39">
      <c r="A49">
        <v>2</v>
      </c>
      <c r="B49">
        <v>19</v>
      </c>
      <c r="C49">
        <v>2023</v>
      </c>
      <c r="D49">
        <v>7</v>
      </c>
      <c r="E49">
        <v>99</v>
      </c>
      <c r="F49">
        <v>99</v>
      </c>
      <c r="G49">
        <v>99</v>
      </c>
      <c r="H49">
        <v>99</v>
      </c>
      <c r="I49">
        <v>99</v>
      </c>
      <c r="J49">
        <v>999</v>
      </c>
      <c r="K49">
        <v>99</v>
      </c>
      <c r="L49">
        <v>99</v>
      </c>
      <c r="M49">
        <v>99</v>
      </c>
      <c r="N49">
        <v>99</v>
      </c>
      <c r="O49">
        <v>99</v>
      </c>
      <c r="P49">
        <v>9999</v>
      </c>
      <c r="Q49">
        <v>175</v>
      </c>
      <c r="R49">
        <v>1347</v>
      </c>
      <c r="S49">
        <v>1343</v>
      </c>
      <c r="T49">
        <v>7.4572330177711343</v>
      </c>
      <c r="U49">
        <v>7.4349710557985116</v>
      </c>
      <c r="V49">
        <v>4.6377134372680038</v>
      </c>
      <c r="W49">
        <v>60.230826507818321</v>
      </c>
      <c r="X49">
        <v>149.03034792617285</v>
      </c>
      <c r="Y49">
        <v>137.55501113585751</v>
      </c>
      <c r="Z49">
        <v>137.51958302308273</v>
      </c>
      <c r="AA49">
        <v>30.407306443640845</v>
      </c>
      <c r="AB49">
        <v>3.9436125893758391</v>
      </c>
      <c r="AC49">
        <v>-55.984706742024798</v>
      </c>
      <c r="AD49">
        <v>37</v>
      </c>
      <c r="AE49">
        <v>2</v>
      </c>
      <c r="AF49">
        <v>0</v>
      </c>
      <c r="AG49">
        <v>3</v>
      </c>
      <c r="AH49">
        <v>53</v>
      </c>
      <c r="AI49">
        <v>9</v>
      </c>
      <c r="AJ49">
        <v>7</v>
      </c>
      <c r="AK49">
        <v>18</v>
      </c>
      <c r="AL49">
        <v>0</v>
      </c>
      <c r="AM49">
        <v>0</v>
      </c>
    </row>
    <row r="50" spans="1:39">
      <c r="A50">
        <v>2</v>
      </c>
      <c r="B50">
        <v>20</v>
      </c>
      <c r="C50">
        <v>2023</v>
      </c>
      <c r="D50">
        <v>8</v>
      </c>
      <c r="E50">
        <v>99</v>
      </c>
      <c r="F50">
        <v>99</v>
      </c>
      <c r="G50">
        <v>99</v>
      </c>
      <c r="H50">
        <v>99</v>
      </c>
      <c r="I50">
        <v>99</v>
      </c>
      <c r="J50">
        <v>999</v>
      </c>
      <c r="K50">
        <v>99</v>
      </c>
      <c r="L50">
        <v>99</v>
      </c>
      <c r="M50">
        <v>99</v>
      </c>
      <c r="N50">
        <v>99</v>
      </c>
      <c r="O50">
        <v>99</v>
      </c>
      <c r="P50">
        <v>9999</v>
      </c>
      <c r="Q50">
        <v>184</v>
      </c>
      <c r="R50">
        <v>1690</v>
      </c>
      <c r="S50">
        <v>1688</v>
      </c>
      <c r="T50">
        <v>9.3561423905220629</v>
      </c>
      <c r="U50">
        <v>9.3146674587048164</v>
      </c>
      <c r="V50">
        <v>4.7804733727810653</v>
      </c>
      <c r="W50">
        <v>60.023696682464461</v>
      </c>
      <c r="X50">
        <v>148.51853039035291</v>
      </c>
      <c r="Y50">
        <v>137.0826035502958</v>
      </c>
      <c r="Z50">
        <v>137.07434834123217</v>
      </c>
      <c r="AA50">
        <v>30.613439294730455</v>
      </c>
      <c r="AB50">
        <v>3.9920724265361183</v>
      </c>
      <c r="AC50">
        <v>-57.105614138275442</v>
      </c>
      <c r="AD50">
        <v>39</v>
      </c>
      <c r="AE50">
        <v>0</v>
      </c>
      <c r="AF50">
        <v>0</v>
      </c>
      <c r="AG50">
        <v>1</v>
      </c>
      <c r="AH50">
        <v>74</v>
      </c>
      <c r="AI50">
        <v>14</v>
      </c>
      <c r="AJ50">
        <v>12</v>
      </c>
      <c r="AK50">
        <v>15</v>
      </c>
      <c r="AL50">
        <v>0</v>
      </c>
      <c r="AM50">
        <v>0</v>
      </c>
    </row>
    <row r="51" spans="1:39">
      <c r="A51">
        <v>2</v>
      </c>
      <c r="B51">
        <v>21</v>
      </c>
      <c r="C51">
        <v>2023</v>
      </c>
      <c r="D51">
        <v>9</v>
      </c>
      <c r="E51">
        <v>99</v>
      </c>
      <c r="F51">
        <v>99</v>
      </c>
      <c r="G51">
        <v>99</v>
      </c>
      <c r="H51">
        <v>99</v>
      </c>
      <c r="I51">
        <v>99</v>
      </c>
      <c r="J51">
        <v>999</v>
      </c>
      <c r="K51">
        <v>99</v>
      </c>
      <c r="L51">
        <v>99</v>
      </c>
      <c r="M51">
        <v>99</v>
      </c>
      <c r="N51">
        <v>99</v>
      </c>
      <c r="O51">
        <v>99</v>
      </c>
      <c r="P51">
        <v>9999</v>
      </c>
      <c r="Q51">
        <v>174</v>
      </c>
      <c r="R51">
        <v>1566</v>
      </c>
      <c r="S51">
        <v>1549</v>
      </c>
      <c r="T51">
        <v>8.6696562032884898</v>
      </c>
      <c r="U51">
        <v>8.5664595081091992</v>
      </c>
      <c r="V51">
        <v>4.9782886334610472</v>
      </c>
      <c r="W51">
        <v>60.114912846998067</v>
      </c>
      <c r="X51">
        <v>148.97137021954907</v>
      </c>
      <c r="Y51">
        <v>137.50057471264375</v>
      </c>
      <c r="Z51">
        <v>137.37611362169145</v>
      </c>
      <c r="AA51">
        <v>30.956725832103078</v>
      </c>
      <c r="AB51">
        <v>4.0549442608788286</v>
      </c>
      <c r="AC51">
        <v>-54.012222900240893</v>
      </c>
      <c r="AD51">
        <v>28</v>
      </c>
      <c r="AE51">
        <v>1</v>
      </c>
      <c r="AF51">
        <v>0</v>
      </c>
      <c r="AG51">
        <v>4</v>
      </c>
      <c r="AH51">
        <v>65</v>
      </c>
      <c r="AI51">
        <v>22</v>
      </c>
      <c r="AJ51">
        <v>12</v>
      </c>
      <c r="AK51">
        <v>10</v>
      </c>
      <c r="AL51">
        <v>0</v>
      </c>
      <c r="AM51">
        <v>0</v>
      </c>
    </row>
    <row r="52" spans="1:39">
      <c r="A52">
        <v>2</v>
      </c>
      <c r="B52">
        <v>22</v>
      </c>
      <c r="C52">
        <v>2023</v>
      </c>
      <c r="D52">
        <v>10</v>
      </c>
      <c r="E52">
        <v>99</v>
      </c>
      <c r="F52">
        <v>99</v>
      </c>
      <c r="G52">
        <v>99</v>
      </c>
      <c r="H52">
        <v>99</v>
      </c>
      <c r="I52">
        <v>99</v>
      </c>
      <c r="J52">
        <v>999</v>
      </c>
      <c r="K52">
        <v>99</v>
      </c>
      <c r="L52">
        <v>99</v>
      </c>
      <c r="M52">
        <v>99</v>
      </c>
      <c r="N52">
        <v>99</v>
      </c>
      <c r="O52">
        <v>99</v>
      </c>
      <c r="P52">
        <v>9999</v>
      </c>
      <c r="Q52">
        <v>188</v>
      </c>
      <c r="R52">
        <v>1632</v>
      </c>
      <c r="S52">
        <v>1630</v>
      </c>
      <c r="T52">
        <v>9.0350440126224871</v>
      </c>
      <c r="U52">
        <v>9.1979269061390632</v>
      </c>
      <c r="V52">
        <v>5.5398284313725492</v>
      </c>
      <c r="W52">
        <v>59.734355828220849</v>
      </c>
      <c r="X52">
        <v>151.85941250823203</v>
      </c>
      <c r="Y52">
        <v>140.16623774509819</v>
      </c>
      <c r="Z52">
        <v>140.17276073619652</v>
      </c>
      <c r="AA52">
        <v>30.508594892536639</v>
      </c>
      <c r="AB52">
        <v>4.259379838613051</v>
      </c>
      <c r="AC52">
        <v>-59.734272450790016</v>
      </c>
      <c r="AD52">
        <v>31</v>
      </c>
      <c r="AE52">
        <v>2</v>
      </c>
      <c r="AF52">
        <v>0</v>
      </c>
      <c r="AG52">
        <v>1</v>
      </c>
      <c r="AH52">
        <v>49</v>
      </c>
      <c r="AI52">
        <v>14</v>
      </c>
      <c r="AJ52">
        <v>5</v>
      </c>
      <c r="AK52">
        <v>6</v>
      </c>
      <c r="AL52">
        <v>0</v>
      </c>
      <c r="AM52">
        <v>0</v>
      </c>
    </row>
    <row r="53" spans="1:39">
      <c r="A53">
        <v>2</v>
      </c>
      <c r="B53">
        <v>23</v>
      </c>
      <c r="C53">
        <v>2023</v>
      </c>
      <c r="D53">
        <v>11</v>
      </c>
      <c r="E53">
        <v>99</v>
      </c>
      <c r="F53">
        <v>99</v>
      </c>
      <c r="G53">
        <v>99</v>
      </c>
      <c r="H53">
        <v>99</v>
      </c>
      <c r="I53">
        <v>99</v>
      </c>
      <c r="J53">
        <v>999</v>
      </c>
      <c r="K53">
        <v>99</v>
      </c>
      <c r="L53">
        <v>99</v>
      </c>
      <c r="M53">
        <v>99</v>
      </c>
      <c r="N53">
        <v>99</v>
      </c>
      <c r="O53">
        <v>99</v>
      </c>
      <c r="P53">
        <v>9999</v>
      </c>
      <c r="Q53">
        <v>189</v>
      </c>
      <c r="R53">
        <v>1615</v>
      </c>
      <c r="S53">
        <v>1613</v>
      </c>
      <c r="T53">
        <v>8.9409289708243396</v>
      </c>
      <c r="U53">
        <v>9.0348669357374174</v>
      </c>
      <c r="V53">
        <v>5.8030959752321998</v>
      </c>
      <c r="W53">
        <v>59.62554246745195</v>
      </c>
      <c r="X53">
        <v>150.74762938191199</v>
      </c>
      <c r="Y53">
        <v>139.14006191950463</v>
      </c>
      <c r="Z53">
        <v>139.13893366398011</v>
      </c>
      <c r="AA53">
        <v>31.032642204393863</v>
      </c>
      <c r="AB53">
        <v>4.0628835476602365</v>
      </c>
      <c r="AC53">
        <v>-56.373911441378162</v>
      </c>
      <c r="AD53">
        <v>22</v>
      </c>
      <c r="AE53">
        <v>1</v>
      </c>
      <c r="AF53">
        <v>0</v>
      </c>
      <c r="AG53">
        <v>1</v>
      </c>
      <c r="AH53">
        <v>60</v>
      </c>
      <c r="AI53">
        <v>10</v>
      </c>
      <c r="AJ53">
        <v>5</v>
      </c>
      <c r="AK53">
        <v>14</v>
      </c>
      <c r="AL53">
        <v>0</v>
      </c>
      <c r="AM53">
        <v>0</v>
      </c>
    </row>
    <row r="54" spans="1:39">
      <c r="A54">
        <v>2</v>
      </c>
      <c r="B54">
        <v>24</v>
      </c>
      <c r="C54">
        <v>2023</v>
      </c>
      <c r="D54">
        <v>12</v>
      </c>
      <c r="E54">
        <v>99</v>
      </c>
      <c r="F54">
        <v>99</v>
      </c>
      <c r="G54">
        <v>99</v>
      </c>
      <c r="H54">
        <v>99</v>
      </c>
      <c r="I54">
        <v>99</v>
      </c>
      <c r="J54">
        <v>999</v>
      </c>
      <c r="K54">
        <v>99</v>
      </c>
      <c r="L54">
        <v>99</v>
      </c>
      <c r="M54">
        <v>99</v>
      </c>
      <c r="N54">
        <v>99</v>
      </c>
      <c r="O54">
        <v>99</v>
      </c>
      <c r="P54">
        <v>9999</v>
      </c>
      <c r="Q54">
        <v>170</v>
      </c>
      <c r="R54">
        <v>1282</v>
      </c>
      <c r="S54">
        <v>1280</v>
      </c>
      <c r="T54">
        <v>7.0973813873664398</v>
      </c>
      <c r="U54">
        <v>7.1998474752213681</v>
      </c>
      <c r="V54">
        <v>4.2433697347893906</v>
      </c>
      <c r="W54">
        <v>60.4375</v>
      </c>
      <c r="X54">
        <v>151.30653113448474</v>
      </c>
      <c r="Y54">
        <v>139.65592823712959</v>
      </c>
      <c r="Z54">
        <v>139.72515625000003</v>
      </c>
      <c r="AA54">
        <v>29.446278812662808</v>
      </c>
      <c r="AB54">
        <v>4.0059526020660812</v>
      </c>
      <c r="AC54">
        <v>-57.514924989319056</v>
      </c>
      <c r="AD54">
        <v>25</v>
      </c>
      <c r="AE54">
        <v>3</v>
      </c>
      <c r="AF54">
        <v>0</v>
      </c>
      <c r="AG54">
        <v>2</v>
      </c>
      <c r="AH54">
        <v>79</v>
      </c>
      <c r="AI54">
        <v>3</v>
      </c>
      <c r="AJ54">
        <v>7</v>
      </c>
      <c r="AK54">
        <v>7</v>
      </c>
      <c r="AL54">
        <v>0</v>
      </c>
      <c r="AM54">
        <v>0</v>
      </c>
    </row>
    <row r="55" spans="1:39">
      <c r="A55">
        <v>2</v>
      </c>
      <c r="B55">
        <v>25</v>
      </c>
      <c r="C55">
        <v>2022</v>
      </c>
      <c r="D55">
        <v>1</v>
      </c>
      <c r="E55">
        <v>99</v>
      </c>
      <c r="F55">
        <v>99</v>
      </c>
      <c r="G55">
        <v>99</v>
      </c>
      <c r="H55">
        <v>99</v>
      </c>
      <c r="I55">
        <v>99</v>
      </c>
      <c r="J55">
        <v>999</v>
      </c>
      <c r="K55">
        <v>99</v>
      </c>
      <c r="L55">
        <v>99</v>
      </c>
      <c r="M55">
        <v>99</v>
      </c>
      <c r="N55">
        <v>99</v>
      </c>
      <c r="O55">
        <v>99</v>
      </c>
      <c r="P55">
        <v>9999</v>
      </c>
      <c r="Q55">
        <v>193</v>
      </c>
      <c r="R55">
        <v>1802</v>
      </c>
      <c r="S55">
        <v>1799</v>
      </c>
      <c r="T55">
        <v>9.953051643192488</v>
      </c>
      <c r="U55">
        <v>9.8517127553940131</v>
      </c>
      <c r="V55">
        <v>5.022752497225305</v>
      </c>
      <c r="W55">
        <v>59.957754307948846</v>
      </c>
      <c r="X55">
        <v>148.05967367424921</v>
      </c>
      <c r="Y55">
        <v>136.65907880133173</v>
      </c>
      <c r="Z55">
        <v>136.72093385213995</v>
      </c>
      <c r="AA55">
        <v>29.276576763479095</v>
      </c>
      <c r="AB55">
        <v>4.2181210846700488</v>
      </c>
      <c r="AC55">
        <v>-57.495519573079207</v>
      </c>
      <c r="AD55">
        <v>44</v>
      </c>
      <c r="AE55">
        <v>9</v>
      </c>
      <c r="AF55">
        <v>0</v>
      </c>
      <c r="AG55">
        <v>4</v>
      </c>
      <c r="AH55">
        <v>55</v>
      </c>
      <c r="AI55">
        <v>9</v>
      </c>
      <c r="AJ55">
        <v>10</v>
      </c>
      <c r="AK55">
        <v>9</v>
      </c>
      <c r="AL55">
        <v>1</v>
      </c>
      <c r="AM55">
        <v>1</v>
      </c>
    </row>
    <row r="56" spans="1:39">
      <c r="A56">
        <v>2</v>
      </c>
      <c r="B56">
        <v>26</v>
      </c>
      <c r="C56">
        <v>2022</v>
      </c>
      <c r="D56">
        <v>2</v>
      </c>
      <c r="E56">
        <v>99</v>
      </c>
      <c r="F56">
        <v>99</v>
      </c>
      <c r="G56">
        <v>99</v>
      </c>
      <c r="H56">
        <v>99</v>
      </c>
      <c r="I56">
        <v>99</v>
      </c>
      <c r="J56">
        <v>999</v>
      </c>
      <c r="K56">
        <v>99</v>
      </c>
      <c r="L56">
        <v>99</v>
      </c>
      <c r="M56">
        <v>99</v>
      </c>
      <c r="N56">
        <v>99</v>
      </c>
      <c r="O56">
        <v>99</v>
      </c>
      <c r="P56">
        <v>9999</v>
      </c>
      <c r="Q56">
        <v>177</v>
      </c>
      <c r="R56">
        <v>1574</v>
      </c>
      <c r="S56">
        <v>1572</v>
      </c>
      <c r="T56">
        <v>8.6937310135321741</v>
      </c>
      <c r="U56">
        <v>8.5152856321052663</v>
      </c>
      <c r="V56">
        <v>4.9047013977128318</v>
      </c>
      <c r="W56">
        <v>59.681297709923633</v>
      </c>
      <c r="X56">
        <v>146.47040684140029</v>
      </c>
      <c r="Y56">
        <v>135.19218551461248</v>
      </c>
      <c r="Z56">
        <v>135.23874045801523</v>
      </c>
      <c r="AA56">
        <v>28.6235633405729</v>
      </c>
      <c r="AB56">
        <v>4.2641271082530228</v>
      </c>
      <c r="AC56">
        <v>-56.342087739063267</v>
      </c>
      <c r="AD56">
        <v>28</v>
      </c>
      <c r="AE56">
        <v>0</v>
      </c>
      <c r="AF56">
        <v>0</v>
      </c>
      <c r="AG56">
        <v>4</v>
      </c>
      <c r="AH56">
        <v>78</v>
      </c>
      <c r="AI56">
        <v>22</v>
      </c>
      <c r="AJ56">
        <v>5</v>
      </c>
      <c r="AK56">
        <v>9</v>
      </c>
      <c r="AL56">
        <v>1</v>
      </c>
      <c r="AM56">
        <v>1</v>
      </c>
    </row>
    <row r="57" spans="1:39">
      <c r="A57">
        <v>2</v>
      </c>
      <c r="B57">
        <v>27</v>
      </c>
      <c r="C57">
        <v>2022</v>
      </c>
      <c r="D57">
        <v>3</v>
      </c>
      <c r="E57">
        <v>99</v>
      </c>
      <c r="F57">
        <v>99</v>
      </c>
      <c r="G57">
        <v>99</v>
      </c>
      <c r="H57">
        <v>99</v>
      </c>
      <c r="I57">
        <v>99</v>
      </c>
      <c r="J57">
        <v>999</v>
      </c>
      <c r="K57">
        <v>99</v>
      </c>
      <c r="L57">
        <v>99</v>
      </c>
      <c r="M57">
        <v>99</v>
      </c>
      <c r="N57">
        <v>99</v>
      </c>
      <c r="O57">
        <v>99</v>
      </c>
      <c r="P57">
        <v>9999</v>
      </c>
      <c r="Q57">
        <v>201</v>
      </c>
      <c r="R57">
        <v>1875</v>
      </c>
      <c r="S57">
        <v>1871</v>
      </c>
      <c r="T57">
        <v>10.35625517812759</v>
      </c>
      <c r="U57">
        <v>10.266805658212759</v>
      </c>
      <c r="V57">
        <v>5.4325333333333319</v>
      </c>
      <c r="W57">
        <v>59.75253874933189</v>
      </c>
      <c r="X57">
        <v>148.36847959552188</v>
      </c>
      <c r="Y57">
        <v>136.94410666666661</v>
      </c>
      <c r="Z57">
        <v>136.99855692143228</v>
      </c>
      <c r="AA57">
        <v>28.559588105290459</v>
      </c>
      <c r="AB57">
        <v>3.9645964934564706</v>
      </c>
      <c r="AC57">
        <v>-53.877816078901112</v>
      </c>
      <c r="AD57">
        <v>51</v>
      </c>
      <c r="AE57">
        <v>0</v>
      </c>
      <c r="AF57">
        <v>0</v>
      </c>
      <c r="AG57">
        <v>3</v>
      </c>
      <c r="AH57">
        <v>65</v>
      </c>
      <c r="AI57">
        <v>24</v>
      </c>
      <c r="AJ57">
        <v>7</v>
      </c>
      <c r="AK57">
        <v>17</v>
      </c>
      <c r="AL57">
        <v>0</v>
      </c>
      <c r="AM57">
        <v>0</v>
      </c>
    </row>
    <row r="58" spans="1:39">
      <c r="A58">
        <v>2</v>
      </c>
      <c r="B58">
        <v>28</v>
      </c>
      <c r="C58">
        <v>2022</v>
      </c>
      <c r="D58">
        <v>4</v>
      </c>
      <c r="E58">
        <v>99</v>
      </c>
      <c r="F58">
        <v>99</v>
      </c>
      <c r="G58">
        <v>99</v>
      </c>
      <c r="H58">
        <v>99</v>
      </c>
      <c r="I58">
        <v>99</v>
      </c>
      <c r="J58">
        <v>999</v>
      </c>
      <c r="K58">
        <v>99</v>
      </c>
      <c r="L58">
        <v>99</v>
      </c>
      <c r="M58">
        <v>99</v>
      </c>
      <c r="N58">
        <v>99</v>
      </c>
      <c r="O58">
        <v>99</v>
      </c>
      <c r="P58">
        <v>9999</v>
      </c>
      <c r="Q58">
        <v>171</v>
      </c>
      <c r="R58">
        <v>1431</v>
      </c>
      <c r="S58">
        <v>1423</v>
      </c>
      <c r="T58">
        <v>7.9038939519469746</v>
      </c>
      <c r="U58">
        <v>7.843220080227626</v>
      </c>
      <c r="V58">
        <v>5.1635220125786141</v>
      </c>
      <c r="W58">
        <v>59.696416022487696</v>
      </c>
      <c r="X58">
        <v>149.16418902600125</v>
      </c>
      <c r="Y58">
        <v>137.67854647099941</v>
      </c>
      <c r="Z58">
        <v>137.60808151791997</v>
      </c>
      <c r="AA58">
        <v>30.761650028606326</v>
      </c>
      <c r="AB58">
        <v>4.4457257751806489</v>
      </c>
      <c r="AC58">
        <v>-61.834393375220714</v>
      </c>
      <c r="AD58">
        <v>36</v>
      </c>
      <c r="AE58">
        <v>2</v>
      </c>
      <c r="AF58">
        <v>0</v>
      </c>
      <c r="AG58">
        <v>4</v>
      </c>
      <c r="AH58">
        <v>69</v>
      </c>
      <c r="AI58">
        <v>26</v>
      </c>
      <c r="AJ58">
        <v>6</v>
      </c>
      <c r="AK58">
        <v>8</v>
      </c>
      <c r="AL58">
        <v>0</v>
      </c>
      <c r="AM58">
        <v>0</v>
      </c>
    </row>
    <row r="59" spans="1:39">
      <c r="A59">
        <v>2</v>
      </c>
      <c r="B59">
        <v>29</v>
      </c>
      <c r="C59">
        <v>2022</v>
      </c>
      <c r="D59">
        <v>5</v>
      </c>
      <c r="E59">
        <v>99</v>
      </c>
      <c r="F59">
        <v>99</v>
      </c>
      <c r="G59">
        <v>99</v>
      </c>
      <c r="H59">
        <v>99</v>
      </c>
      <c r="I59">
        <v>99</v>
      </c>
      <c r="J59">
        <v>999</v>
      </c>
      <c r="K59">
        <v>99</v>
      </c>
      <c r="L59">
        <v>99</v>
      </c>
      <c r="M59">
        <v>99</v>
      </c>
      <c r="N59">
        <v>99</v>
      </c>
      <c r="O59">
        <v>99</v>
      </c>
      <c r="P59">
        <v>9999</v>
      </c>
      <c r="Q59">
        <v>201</v>
      </c>
      <c r="R59">
        <v>1713</v>
      </c>
      <c r="S59">
        <v>1702</v>
      </c>
      <c r="T59">
        <v>9.461474730737363</v>
      </c>
      <c r="U59">
        <v>9.3939936173038561</v>
      </c>
      <c r="V59">
        <v>5.358435493286632</v>
      </c>
      <c r="W59">
        <v>59.649236192714447</v>
      </c>
      <c r="X59">
        <v>149.12646203684901</v>
      </c>
      <c r="Y59">
        <v>137.64372446001173</v>
      </c>
      <c r="Z59">
        <v>137.79870740305523</v>
      </c>
      <c r="AA59">
        <v>29.659258983538024</v>
      </c>
      <c r="AB59">
        <v>4.0723187820530384</v>
      </c>
      <c r="AC59">
        <v>-58.147129095458006</v>
      </c>
      <c r="AD59">
        <v>51</v>
      </c>
      <c r="AE59">
        <v>0</v>
      </c>
      <c r="AF59">
        <v>0</v>
      </c>
      <c r="AG59">
        <v>9</v>
      </c>
      <c r="AH59">
        <v>79</v>
      </c>
      <c r="AI59">
        <v>10</v>
      </c>
      <c r="AJ59">
        <v>7</v>
      </c>
      <c r="AK59">
        <v>14</v>
      </c>
      <c r="AL59">
        <v>0</v>
      </c>
      <c r="AM59">
        <v>1</v>
      </c>
    </row>
    <row r="60" spans="1:39">
      <c r="A60">
        <v>2</v>
      </c>
      <c r="B60">
        <v>30</v>
      </c>
      <c r="C60">
        <v>2022</v>
      </c>
      <c r="D60">
        <v>6</v>
      </c>
      <c r="E60">
        <v>99</v>
      </c>
      <c r="F60">
        <v>99</v>
      </c>
      <c r="G60">
        <v>99</v>
      </c>
      <c r="H60">
        <v>99</v>
      </c>
      <c r="I60">
        <v>99</v>
      </c>
      <c r="J60">
        <v>999</v>
      </c>
      <c r="K60">
        <v>99</v>
      </c>
      <c r="L60">
        <v>99</v>
      </c>
      <c r="M60">
        <v>99</v>
      </c>
      <c r="N60">
        <v>99</v>
      </c>
      <c r="O60">
        <v>99</v>
      </c>
      <c r="P60">
        <v>9999</v>
      </c>
      <c r="Q60">
        <v>168</v>
      </c>
      <c r="R60">
        <v>1223</v>
      </c>
      <c r="S60">
        <v>1218</v>
      </c>
      <c r="T60">
        <v>6.75504004418669</v>
      </c>
      <c r="U60">
        <v>6.7645426530033363</v>
      </c>
      <c r="V60">
        <v>5.9860997547015531</v>
      </c>
      <c r="W60">
        <v>59.461412151067286</v>
      </c>
      <c r="X60">
        <v>150.20866756612412</v>
      </c>
      <c r="Y60">
        <v>138.64260016353225</v>
      </c>
      <c r="Z60">
        <v>138.658210180624</v>
      </c>
      <c r="AA60">
        <v>29.311402967496523</v>
      </c>
      <c r="AB60">
        <v>3.8880776854290282</v>
      </c>
      <c r="AC60">
        <v>-54.175670079662098</v>
      </c>
      <c r="AD60">
        <v>34</v>
      </c>
      <c r="AE60">
        <v>1</v>
      </c>
      <c r="AF60">
        <v>0</v>
      </c>
      <c r="AG60">
        <v>3</v>
      </c>
      <c r="AH60">
        <v>60</v>
      </c>
      <c r="AI60">
        <v>9</v>
      </c>
      <c r="AJ60">
        <v>10</v>
      </c>
      <c r="AK60">
        <v>32</v>
      </c>
      <c r="AL60">
        <v>0</v>
      </c>
      <c r="AM60">
        <v>0</v>
      </c>
    </row>
    <row r="61" spans="1:39">
      <c r="A61">
        <v>2</v>
      </c>
      <c r="B61">
        <v>31</v>
      </c>
      <c r="C61">
        <v>2022</v>
      </c>
      <c r="D61">
        <v>7</v>
      </c>
      <c r="E61">
        <v>99</v>
      </c>
      <c r="F61">
        <v>99</v>
      </c>
      <c r="G61">
        <v>99</v>
      </c>
      <c r="H61">
        <v>99</v>
      </c>
      <c r="I61">
        <v>99</v>
      </c>
      <c r="J61">
        <v>999</v>
      </c>
      <c r="K61">
        <v>99</v>
      </c>
      <c r="L61">
        <v>99</v>
      </c>
      <c r="M61">
        <v>99</v>
      </c>
      <c r="N61">
        <v>99</v>
      </c>
      <c r="O61">
        <v>99</v>
      </c>
      <c r="P61">
        <v>9999</v>
      </c>
      <c r="Q61">
        <v>177</v>
      </c>
      <c r="R61">
        <v>1259</v>
      </c>
      <c r="S61">
        <v>1252</v>
      </c>
      <c r="T61">
        <v>6.9538801436067388</v>
      </c>
      <c r="U61">
        <v>7.1028464890048362</v>
      </c>
      <c r="V61">
        <v>4.2033359809372506</v>
      </c>
      <c r="W61">
        <v>60.275559105431299</v>
      </c>
      <c r="X61">
        <v>153.50219481488443</v>
      </c>
      <c r="Y61">
        <v>141.6825258141383</v>
      </c>
      <c r="Z61">
        <v>141.6388977635784</v>
      </c>
      <c r="AA61">
        <v>29.131084367403787</v>
      </c>
      <c r="AB61">
        <v>4.1304538066733194</v>
      </c>
      <c r="AC61">
        <v>-61.590201636589846</v>
      </c>
      <c r="AD61">
        <v>40</v>
      </c>
      <c r="AE61">
        <v>0</v>
      </c>
      <c r="AF61">
        <v>0</v>
      </c>
      <c r="AG61">
        <v>4</v>
      </c>
      <c r="AH61">
        <v>58</v>
      </c>
      <c r="AI61">
        <v>10</v>
      </c>
      <c r="AJ61">
        <v>6</v>
      </c>
      <c r="AK61">
        <v>12</v>
      </c>
      <c r="AL61">
        <v>0</v>
      </c>
      <c r="AM61">
        <v>1</v>
      </c>
    </row>
    <row r="62" spans="1:39">
      <c r="A62">
        <v>2</v>
      </c>
      <c r="B62">
        <v>32</v>
      </c>
      <c r="C62">
        <v>2022</v>
      </c>
      <c r="D62">
        <v>8</v>
      </c>
      <c r="E62">
        <v>99</v>
      </c>
      <c r="F62">
        <v>99</v>
      </c>
      <c r="G62">
        <v>99</v>
      </c>
      <c r="H62">
        <v>99</v>
      </c>
      <c r="I62">
        <v>99</v>
      </c>
      <c r="J62">
        <v>999</v>
      </c>
      <c r="K62">
        <v>99</v>
      </c>
      <c r="L62">
        <v>99</v>
      </c>
      <c r="M62">
        <v>99</v>
      </c>
      <c r="N62">
        <v>99</v>
      </c>
      <c r="O62">
        <v>99</v>
      </c>
      <c r="P62">
        <v>9999</v>
      </c>
      <c r="Q62">
        <v>196</v>
      </c>
      <c r="R62">
        <v>1720</v>
      </c>
      <c r="S62">
        <v>1714</v>
      </c>
      <c r="T62">
        <v>9.5001380834023763</v>
      </c>
      <c r="U62">
        <v>9.4932793965513884</v>
      </c>
      <c r="V62">
        <v>6.4279069767441843</v>
      </c>
      <c r="W62">
        <v>59.337222870478399</v>
      </c>
      <c r="X62">
        <v>149.70470407417679</v>
      </c>
      <c r="Y62">
        <v>138.17744186046517</v>
      </c>
      <c r="Z62">
        <v>138.28016336056018</v>
      </c>
      <c r="AA62">
        <v>30.0593796391525</v>
      </c>
      <c r="AB62">
        <v>4.2965540166789111</v>
      </c>
      <c r="AC62">
        <v>-53.292141938889472</v>
      </c>
      <c r="AD62">
        <v>52</v>
      </c>
      <c r="AE62">
        <v>5</v>
      </c>
      <c r="AF62">
        <v>0</v>
      </c>
      <c r="AG62">
        <v>4</v>
      </c>
      <c r="AH62">
        <v>75</v>
      </c>
      <c r="AI62">
        <v>11</v>
      </c>
      <c r="AJ62">
        <v>6</v>
      </c>
      <c r="AK62">
        <v>20</v>
      </c>
      <c r="AL62">
        <v>0</v>
      </c>
      <c r="AM62">
        <v>0</v>
      </c>
    </row>
    <row r="63" spans="1:39">
      <c r="A63">
        <v>2</v>
      </c>
      <c r="B63">
        <v>33</v>
      </c>
      <c r="C63">
        <v>2022</v>
      </c>
      <c r="D63">
        <v>9</v>
      </c>
      <c r="E63">
        <v>99</v>
      </c>
      <c r="F63">
        <v>99</v>
      </c>
      <c r="G63">
        <v>99</v>
      </c>
      <c r="H63">
        <v>99</v>
      </c>
      <c r="I63">
        <v>99</v>
      </c>
      <c r="J63">
        <v>999</v>
      </c>
      <c r="K63">
        <v>99</v>
      </c>
      <c r="L63">
        <v>99</v>
      </c>
      <c r="M63">
        <v>99</v>
      </c>
      <c r="N63">
        <v>99</v>
      </c>
      <c r="O63">
        <v>99</v>
      </c>
      <c r="P63">
        <v>9999</v>
      </c>
      <c r="Q63">
        <v>168</v>
      </c>
      <c r="R63">
        <v>1364</v>
      </c>
      <c r="S63">
        <v>1363</v>
      </c>
      <c r="T63">
        <v>7.533830433581886</v>
      </c>
      <c r="U63">
        <v>7.672490035834131</v>
      </c>
      <c r="V63">
        <v>5.629032258064516</v>
      </c>
      <c r="W63">
        <v>59.711665443873791</v>
      </c>
      <c r="X63">
        <v>152.2311060134775</v>
      </c>
      <c r="Y63">
        <v>140.50931085044004</v>
      </c>
      <c r="Z63">
        <v>140.53837123991215</v>
      </c>
      <c r="AA63">
        <v>29.708694553109481</v>
      </c>
      <c r="AB63">
        <v>4.2061413123118276</v>
      </c>
      <c r="AC63">
        <v>-56.560794148463053</v>
      </c>
      <c r="AD63">
        <v>30</v>
      </c>
      <c r="AE63">
        <v>2</v>
      </c>
      <c r="AF63">
        <v>0</v>
      </c>
      <c r="AG63">
        <v>3</v>
      </c>
      <c r="AH63">
        <v>52</v>
      </c>
      <c r="AI63">
        <v>7</v>
      </c>
      <c r="AJ63">
        <v>4</v>
      </c>
      <c r="AK63">
        <v>10</v>
      </c>
      <c r="AL63">
        <v>0</v>
      </c>
      <c r="AM63">
        <v>0</v>
      </c>
    </row>
    <row r="64" spans="1:39">
      <c r="A64">
        <v>2</v>
      </c>
      <c r="B64">
        <v>34</v>
      </c>
      <c r="C64">
        <v>2022</v>
      </c>
      <c r="D64">
        <v>10</v>
      </c>
      <c r="E64">
        <v>99</v>
      </c>
      <c r="F64">
        <v>99</v>
      </c>
      <c r="G64">
        <v>99</v>
      </c>
      <c r="H64">
        <v>99</v>
      </c>
      <c r="I64">
        <v>99</v>
      </c>
      <c r="J64">
        <v>999</v>
      </c>
      <c r="K64">
        <v>99</v>
      </c>
      <c r="L64">
        <v>99</v>
      </c>
      <c r="M64">
        <v>99</v>
      </c>
      <c r="N64">
        <v>99</v>
      </c>
      <c r="O64">
        <v>99</v>
      </c>
      <c r="P64">
        <v>9999</v>
      </c>
      <c r="Q64">
        <v>177</v>
      </c>
      <c r="R64">
        <v>1506</v>
      </c>
      <c r="S64">
        <v>1501</v>
      </c>
      <c r="T64">
        <v>8.3181441590720802</v>
      </c>
      <c r="U64">
        <v>8.2972758822801982</v>
      </c>
      <c r="V64">
        <v>5.2629482071713136</v>
      </c>
      <c r="W64">
        <v>59.743504330446385</v>
      </c>
      <c r="X64">
        <v>149.42411646300317</v>
      </c>
      <c r="Y64">
        <v>137.91845949535184</v>
      </c>
      <c r="Z64">
        <v>138.00959360426387</v>
      </c>
      <c r="AA64">
        <v>29.12914662520366</v>
      </c>
      <c r="AB64">
        <v>4.3444504767405459</v>
      </c>
      <c r="AC64">
        <v>-57.435956761719517</v>
      </c>
      <c r="AD64">
        <v>38</v>
      </c>
      <c r="AE64">
        <v>1</v>
      </c>
      <c r="AF64">
        <v>0</v>
      </c>
      <c r="AG64">
        <v>6</v>
      </c>
      <c r="AH64">
        <v>59</v>
      </c>
      <c r="AI64">
        <v>19</v>
      </c>
      <c r="AJ64">
        <v>3</v>
      </c>
      <c r="AK64">
        <v>7</v>
      </c>
      <c r="AL64">
        <v>0</v>
      </c>
      <c r="AM64">
        <v>0</v>
      </c>
    </row>
    <row r="65" spans="1:39">
      <c r="A65">
        <v>2</v>
      </c>
      <c r="B65">
        <v>35</v>
      </c>
      <c r="C65">
        <v>2022</v>
      </c>
      <c r="D65">
        <v>11</v>
      </c>
      <c r="E65">
        <v>99</v>
      </c>
      <c r="F65">
        <v>99</v>
      </c>
      <c r="G65">
        <v>99</v>
      </c>
      <c r="H65">
        <v>99</v>
      </c>
      <c r="I65">
        <v>99</v>
      </c>
      <c r="J65">
        <v>999</v>
      </c>
      <c r="K65">
        <v>99</v>
      </c>
      <c r="L65">
        <v>99</v>
      </c>
      <c r="M65">
        <v>99</v>
      </c>
      <c r="N65">
        <v>99</v>
      </c>
      <c r="O65">
        <v>99</v>
      </c>
      <c r="P65">
        <v>9999</v>
      </c>
      <c r="Q65">
        <v>187</v>
      </c>
      <c r="R65">
        <v>1555</v>
      </c>
      <c r="S65">
        <v>1549</v>
      </c>
      <c r="T65">
        <v>8.5887876277271484</v>
      </c>
      <c r="U65">
        <v>8.6338493868053767</v>
      </c>
      <c r="V65">
        <v>5.2861736334405123</v>
      </c>
      <c r="W65">
        <v>59.621045836023249</v>
      </c>
      <c r="X65">
        <v>150.83082218266279</v>
      </c>
      <c r="Y65">
        <v>139.21684887459816</v>
      </c>
      <c r="Z65">
        <v>139.15777921239516</v>
      </c>
      <c r="AA65">
        <v>30.878130664982823</v>
      </c>
      <c r="AB65">
        <v>4.2628724214962723</v>
      </c>
      <c r="AC65">
        <v>-55.147676689350966</v>
      </c>
      <c r="AD65">
        <v>35</v>
      </c>
      <c r="AE65">
        <v>6</v>
      </c>
      <c r="AF65">
        <v>0</v>
      </c>
      <c r="AG65">
        <v>2</v>
      </c>
      <c r="AH65">
        <v>50</v>
      </c>
      <c r="AI65">
        <v>18</v>
      </c>
      <c r="AJ65">
        <v>6</v>
      </c>
      <c r="AK65">
        <v>9</v>
      </c>
      <c r="AL65">
        <v>0</v>
      </c>
      <c r="AM65">
        <v>0</v>
      </c>
    </row>
    <row r="66" spans="1:39">
      <c r="A66">
        <v>2</v>
      </c>
      <c r="B66">
        <v>36</v>
      </c>
      <c r="C66">
        <v>2022</v>
      </c>
      <c r="D66">
        <v>12</v>
      </c>
      <c r="E66">
        <v>99</v>
      </c>
      <c r="F66">
        <v>99</v>
      </c>
      <c r="G66">
        <v>99</v>
      </c>
      <c r="H66">
        <v>99</v>
      </c>
      <c r="I66">
        <v>99</v>
      </c>
      <c r="J66">
        <v>999</v>
      </c>
      <c r="K66">
        <v>99</v>
      </c>
      <c r="L66">
        <v>99</v>
      </c>
      <c r="M66">
        <v>99</v>
      </c>
      <c r="N66">
        <v>99</v>
      </c>
      <c r="O66">
        <v>99</v>
      </c>
      <c r="P66">
        <v>9999</v>
      </c>
      <c r="Q66">
        <v>167</v>
      </c>
      <c r="R66">
        <v>1083</v>
      </c>
      <c r="S66">
        <v>1080</v>
      </c>
      <c r="T66">
        <v>5.9817729908864958</v>
      </c>
      <c r="U66">
        <v>6.16469841327722</v>
      </c>
      <c r="V66">
        <v>4.8134810710988001</v>
      </c>
      <c r="W66">
        <v>59.718518518518515</v>
      </c>
      <c r="X66">
        <v>154.38346393439846</v>
      </c>
      <c r="Y66">
        <v>142.49593721144961</v>
      </c>
      <c r="Z66">
        <v>142.50907407407405</v>
      </c>
      <c r="AA66">
        <v>29.368014395138616</v>
      </c>
      <c r="AB66">
        <v>4.5373378585079021</v>
      </c>
      <c r="AC66">
        <v>-60.187234466043712</v>
      </c>
      <c r="AD66">
        <v>30</v>
      </c>
      <c r="AE66">
        <v>0</v>
      </c>
      <c r="AF66">
        <v>0</v>
      </c>
      <c r="AG66">
        <v>1</v>
      </c>
      <c r="AH66">
        <v>31</v>
      </c>
      <c r="AI66">
        <v>7</v>
      </c>
      <c r="AJ66">
        <v>1</v>
      </c>
      <c r="AK66">
        <v>7</v>
      </c>
      <c r="AL66">
        <v>0</v>
      </c>
      <c r="AM66">
        <v>0</v>
      </c>
    </row>
    <row r="67" spans="1:39">
      <c r="A67">
        <v>3</v>
      </c>
      <c r="B67">
        <v>1</v>
      </c>
      <c r="C67">
        <v>2024</v>
      </c>
      <c r="D67">
        <v>99</v>
      </c>
      <c r="E67">
        <v>1</v>
      </c>
      <c r="F67">
        <v>99</v>
      </c>
      <c r="G67">
        <v>99</v>
      </c>
      <c r="H67">
        <v>99</v>
      </c>
      <c r="I67">
        <v>99</v>
      </c>
      <c r="J67">
        <v>999</v>
      </c>
      <c r="K67">
        <v>99</v>
      </c>
      <c r="L67">
        <v>99</v>
      </c>
      <c r="M67">
        <v>99</v>
      </c>
      <c r="N67">
        <v>99</v>
      </c>
      <c r="O67">
        <v>99</v>
      </c>
      <c r="P67">
        <v>9999</v>
      </c>
      <c r="Q67">
        <v>60</v>
      </c>
      <c r="R67">
        <v>398</v>
      </c>
      <c r="S67">
        <v>398</v>
      </c>
      <c r="T67">
        <v>2.2488416770256521</v>
      </c>
      <c r="U67">
        <v>2.2351251077397256</v>
      </c>
      <c r="V67">
        <v>4.5527638190954782</v>
      </c>
      <c r="W67">
        <v>60.613065326633169</v>
      </c>
      <c r="X67">
        <v>148.75705722545547</v>
      </c>
      <c r="Y67">
        <v>137.30276381909545</v>
      </c>
      <c r="Z67">
        <v>137.30276381909545</v>
      </c>
      <c r="AA67">
        <v>28.476173014421004</v>
      </c>
      <c r="AB67">
        <v>2.860409035435882</v>
      </c>
      <c r="AC67">
        <v>-52.643945633824309</v>
      </c>
      <c r="AD67">
        <v>6</v>
      </c>
      <c r="AE67">
        <v>0</v>
      </c>
      <c r="AF67">
        <v>0</v>
      </c>
      <c r="AG67">
        <v>0</v>
      </c>
      <c r="AH67">
        <v>18</v>
      </c>
      <c r="AI67">
        <v>1</v>
      </c>
      <c r="AJ67">
        <v>1</v>
      </c>
      <c r="AK67">
        <v>2</v>
      </c>
      <c r="AL67">
        <v>0</v>
      </c>
      <c r="AM67">
        <v>0</v>
      </c>
    </row>
    <row r="68" spans="1:39">
      <c r="A68">
        <v>3</v>
      </c>
      <c r="B68">
        <v>2</v>
      </c>
      <c r="C68">
        <v>2024</v>
      </c>
      <c r="D68">
        <v>99</v>
      </c>
      <c r="E68">
        <v>2</v>
      </c>
      <c r="F68">
        <v>99</v>
      </c>
      <c r="G68">
        <v>99</v>
      </c>
      <c r="H68">
        <v>99</v>
      </c>
      <c r="I68">
        <v>99</v>
      </c>
      <c r="J68">
        <v>999</v>
      </c>
      <c r="K68">
        <v>99</v>
      </c>
      <c r="L68">
        <v>99</v>
      </c>
      <c r="M68">
        <v>99</v>
      </c>
      <c r="N68">
        <v>99</v>
      </c>
      <c r="O68">
        <v>99</v>
      </c>
      <c r="P68">
        <v>9999</v>
      </c>
      <c r="Q68">
        <v>60</v>
      </c>
      <c r="R68">
        <v>449</v>
      </c>
      <c r="S68">
        <v>449</v>
      </c>
      <c r="T68">
        <v>2.5370098316193905</v>
      </c>
      <c r="U68">
        <v>2.3869842844485021</v>
      </c>
      <c r="V68">
        <v>6.0133630289532274</v>
      </c>
      <c r="W68">
        <v>59.86859688195991</v>
      </c>
      <c r="X68">
        <v>140.81925164142285</v>
      </c>
      <c r="Y68">
        <v>129.97616926503343</v>
      </c>
      <c r="Z68">
        <v>129.97616926503343</v>
      </c>
      <c r="AA68">
        <v>29.305024197770553</v>
      </c>
      <c r="AB68">
        <v>3.5988265892757929</v>
      </c>
      <c r="AC68">
        <v>-51.625878033141859</v>
      </c>
      <c r="AD68">
        <v>11</v>
      </c>
      <c r="AE68">
        <v>0</v>
      </c>
      <c r="AF68">
        <v>0</v>
      </c>
      <c r="AG68">
        <v>0</v>
      </c>
      <c r="AH68">
        <v>7</v>
      </c>
      <c r="AI68">
        <v>7</v>
      </c>
      <c r="AJ68">
        <v>1</v>
      </c>
      <c r="AK68">
        <v>7</v>
      </c>
      <c r="AL68">
        <v>0</v>
      </c>
      <c r="AM68">
        <v>0</v>
      </c>
    </row>
    <row r="69" spans="1:39">
      <c r="A69">
        <v>3</v>
      </c>
      <c r="B69">
        <v>3</v>
      </c>
      <c r="C69">
        <v>2024</v>
      </c>
      <c r="D69">
        <v>99</v>
      </c>
      <c r="E69">
        <v>3</v>
      </c>
      <c r="F69">
        <v>99</v>
      </c>
      <c r="G69">
        <v>99</v>
      </c>
      <c r="H69">
        <v>99</v>
      </c>
      <c r="I69">
        <v>99</v>
      </c>
      <c r="J69">
        <v>999</v>
      </c>
      <c r="K69">
        <v>99</v>
      </c>
      <c r="L69">
        <v>99</v>
      </c>
      <c r="M69">
        <v>99</v>
      </c>
      <c r="N69">
        <v>99</v>
      </c>
      <c r="O69">
        <v>99</v>
      </c>
      <c r="P69">
        <v>9999</v>
      </c>
      <c r="Q69">
        <v>77</v>
      </c>
      <c r="R69">
        <v>407</v>
      </c>
      <c r="S69">
        <v>404</v>
      </c>
      <c r="T69">
        <v>2.2996948807774902</v>
      </c>
      <c r="U69">
        <v>2.3991729384722071</v>
      </c>
      <c r="V69">
        <v>6.5675675675675675</v>
      </c>
      <c r="W69">
        <v>58.997524752475243</v>
      </c>
      <c r="X69">
        <v>157.10307963829098</v>
      </c>
      <c r="Y69">
        <v>144.12113022113019</v>
      </c>
      <c r="Z69">
        <v>145.19133663366341</v>
      </c>
      <c r="AA69">
        <v>29.89834011743438</v>
      </c>
      <c r="AB69">
        <v>4.3580463662718127</v>
      </c>
      <c r="AC69">
        <v>-58.479096017724267</v>
      </c>
      <c r="AD69">
        <v>9</v>
      </c>
      <c r="AE69">
        <v>0</v>
      </c>
      <c r="AF69">
        <v>0</v>
      </c>
      <c r="AG69">
        <v>0</v>
      </c>
      <c r="AH69">
        <v>11</v>
      </c>
      <c r="AI69">
        <v>4</v>
      </c>
      <c r="AJ69">
        <v>0</v>
      </c>
      <c r="AK69">
        <v>2</v>
      </c>
      <c r="AL69">
        <v>0</v>
      </c>
      <c r="AM69">
        <v>0</v>
      </c>
    </row>
    <row r="70" spans="1:39">
      <c r="A70">
        <v>3</v>
      </c>
      <c r="B70">
        <v>4</v>
      </c>
      <c r="C70">
        <v>2024</v>
      </c>
      <c r="D70">
        <v>99</v>
      </c>
      <c r="E70">
        <v>4</v>
      </c>
      <c r="F70">
        <v>99</v>
      </c>
      <c r="G70">
        <v>99</v>
      </c>
      <c r="H70">
        <v>99</v>
      </c>
      <c r="I70">
        <v>99</v>
      </c>
      <c r="J70">
        <v>999</v>
      </c>
      <c r="K70">
        <v>99</v>
      </c>
      <c r="L70">
        <v>99</v>
      </c>
      <c r="M70">
        <v>99</v>
      </c>
      <c r="N70">
        <v>99</v>
      </c>
      <c r="O70">
        <v>99</v>
      </c>
      <c r="P70">
        <v>9999</v>
      </c>
      <c r="Q70">
        <v>66</v>
      </c>
      <c r="R70">
        <v>356</v>
      </c>
      <c r="S70">
        <v>354</v>
      </c>
      <c r="T70">
        <v>2.0115267261837495</v>
      </c>
      <c r="U70">
        <v>2.074136710970242</v>
      </c>
      <c r="V70">
        <v>4.9943820224719104</v>
      </c>
      <c r="W70">
        <v>59.875706214689266</v>
      </c>
      <c r="X70">
        <v>154.94601141855443</v>
      </c>
      <c r="Y70">
        <v>142.44522471910099</v>
      </c>
      <c r="Z70">
        <v>143.2499999999998</v>
      </c>
      <c r="AA70">
        <v>31.052243429967412</v>
      </c>
      <c r="AB70">
        <v>4.2274763990649094</v>
      </c>
      <c r="AC70">
        <v>-61.023001878375105</v>
      </c>
      <c r="AD70">
        <v>7</v>
      </c>
      <c r="AE70">
        <v>0</v>
      </c>
      <c r="AF70">
        <v>0</v>
      </c>
      <c r="AG70">
        <v>1</v>
      </c>
      <c r="AH70">
        <v>11</v>
      </c>
      <c r="AI70">
        <v>2</v>
      </c>
      <c r="AJ70">
        <v>1</v>
      </c>
      <c r="AK70">
        <v>5</v>
      </c>
      <c r="AL70">
        <v>0</v>
      </c>
      <c r="AM70">
        <v>0</v>
      </c>
    </row>
    <row r="71" spans="1:39">
      <c r="A71">
        <v>3</v>
      </c>
      <c r="B71">
        <v>5</v>
      </c>
      <c r="C71">
        <v>2024</v>
      </c>
      <c r="D71">
        <v>99</v>
      </c>
      <c r="E71">
        <v>5</v>
      </c>
      <c r="F71">
        <v>99</v>
      </c>
      <c r="G71">
        <v>99</v>
      </c>
      <c r="H71">
        <v>99</v>
      </c>
      <c r="I71">
        <v>99</v>
      </c>
      <c r="J71">
        <v>999</v>
      </c>
      <c r="K71">
        <v>99</v>
      </c>
      <c r="L71">
        <v>99</v>
      </c>
      <c r="M71">
        <v>99</v>
      </c>
      <c r="N71">
        <v>99</v>
      </c>
      <c r="O71">
        <v>99</v>
      </c>
      <c r="P71">
        <v>9999</v>
      </c>
      <c r="Q71">
        <v>63</v>
      </c>
      <c r="R71">
        <v>302</v>
      </c>
      <c r="S71">
        <v>302</v>
      </c>
      <c r="T71">
        <v>1.7064075036727315</v>
      </c>
      <c r="U71">
        <v>1.714424171786072</v>
      </c>
      <c r="V71">
        <v>4.9006622516556284</v>
      </c>
      <c r="W71">
        <v>60.311258278145687</v>
      </c>
      <c r="X71">
        <v>150.3730995242982</v>
      </c>
      <c r="Y71">
        <v>138.7943708609271</v>
      </c>
      <c r="Z71">
        <v>138.7943708609271</v>
      </c>
      <c r="AA71">
        <v>31.39002459077566</v>
      </c>
      <c r="AB71">
        <v>4.1234034525656318</v>
      </c>
      <c r="AC71">
        <v>-69.346309809020497</v>
      </c>
      <c r="AD71">
        <v>8</v>
      </c>
      <c r="AE71">
        <v>0</v>
      </c>
      <c r="AF71">
        <v>0</v>
      </c>
      <c r="AG71">
        <v>0</v>
      </c>
      <c r="AH71">
        <v>7</v>
      </c>
      <c r="AI71">
        <v>1</v>
      </c>
      <c r="AJ71">
        <v>0</v>
      </c>
      <c r="AK71">
        <v>1</v>
      </c>
      <c r="AL71">
        <v>0</v>
      </c>
      <c r="AM71">
        <v>0</v>
      </c>
    </row>
    <row r="72" spans="1:39">
      <c r="A72">
        <v>3</v>
      </c>
      <c r="B72">
        <v>6</v>
      </c>
      <c r="C72">
        <v>2024</v>
      </c>
      <c r="D72">
        <v>99</v>
      </c>
      <c r="E72">
        <v>6</v>
      </c>
      <c r="F72">
        <v>99</v>
      </c>
      <c r="G72">
        <v>99</v>
      </c>
      <c r="H72">
        <v>99</v>
      </c>
      <c r="I72">
        <v>99</v>
      </c>
      <c r="J72">
        <v>999</v>
      </c>
      <c r="K72">
        <v>99</v>
      </c>
      <c r="L72">
        <v>99</v>
      </c>
      <c r="M72">
        <v>99</v>
      </c>
      <c r="N72">
        <v>99</v>
      </c>
      <c r="O72">
        <v>99</v>
      </c>
      <c r="P72">
        <v>9999</v>
      </c>
      <c r="Q72">
        <v>64</v>
      </c>
      <c r="R72">
        <v>517</v>
      </c>
      <c r="S72">
        <v>516</v>
      </c>
      <c r="T72">
        <v>2.9212340377443784</v>
      </c>
      <c r="U72">
        <v>2.937874634948793</v>
      </c>
      <c r="V72">
        <v>5.0058027079303677</v>
      </c>
      <c r="W72">
        <v>59.817829457364333</v>
      </c>
      <c r="X72">
        <v>150.91881447889844</v>
      </c>
      <c r="Y72">
        <v>138.93230174081253</v>
      </c>
      <c r="Z72">
        <v>139.20155038759705</v>
      </c>
      <c r="AA72">
        <v>31.572419483068888</v>
      </c>
      <c r="AB72">
        <v>3.8996312608905992</v>
      </c>
      <c r="AC72">
        <v>-62.983230923889295</v>
      </c>
      <c r="AD72">
        <v>15</v>
      </c>
      <c r="AE72">
        <v>0</v>
      </c>
      <c r="AF72">
        <v>0</v>
      </c>
      <c r="AG72">
        <v>3</v>
      </c>
      <c r="AH72">
        <v>12</v>
      </c>
      <c r="AI72">
        <v>2</v>
      </c>
      <c r="AJ72">
        <v>6</v>
      </c>
      <c r="AK72">
        <v>2</v>
      </c>
      <c r="AL72">
        <v>0</v>
      </c>
      <c r="AM72">
        <v>0</v>
      </c>
    </row>
    <row r="73" spans="1:39">
      <c r="A73">
        <v>3</v>
      </c>
      <c r="B73">
        <v>7</v>
      </c>
      <c r="C73">
        <v>2024</v>
      </c>
      <c r="D73">
        <v>99</v>
      </c>
      <c r="E73">
        <v>7</v>
      </c>
      <c r="F73">
        <v>99</v>
      </c>
      <c r="G73">
        <v>99</v>
      </c>
      <c r="H73">
        <v>99</v>
      </c>
      <c r="I73">
        <v>99</v>
      </c>
      <c r="J73">
        <v>999</v>
      </c>
      <c r="K73">
        <v>99</v>
      </c>
      <c r="L73">
        <v>99</v>
      </c>
      <c r="M73">
        <v>99</v>
      </c>
      <c r="N73">
        <v>99</v>
      </c>
      <c r="O73">
        <v>99</v>
      </c>
      <c r="P73">
        <v>9999</v>
      </c>
      <c r="Q73">
        <v>54</v>
      </c>
      <c r="R73">
        <v>312</v>
      </c>
      <c r="S73">
        <v>312</v>
      </c>
      <c r="T73">
        <v>1.762911063396994</v>
      </c>
      <c r="U73">
        <v>1.7508837898959089</v>
      </c>
      <c r="V73">
        <v>5.8621794871794899</v>
      </c>
      <c r="W73">
        <v>59.567307692307693</v>
      </c>
      <c r="X73">
        <v>148.64884573714477</v>
      </c>
      <c r="Y73">
        <v>137.20288461538459</v>
      </c>
      <c r="Z73">
        <v>137.20288461538459</v>
      </c>
      <c r="AA73">
        <v>28.238660499520758</v>
      </c>
      <c r="AB73">
        <v>3.9640154379750863</v>
      </c>
      <c r="AC73">
        <v>-41.354875043134747</v>
      </c>
      <c r="AD73">
        <v>5</v>
      </c>
      <c r="AE73">
        <v>0</v>
      </c>
      <c r="AF73">
        <v>0</v>
      </c>
      <c r="AG73">
        <v>1</v>
      </c>
      <c r="AH73">
        <v>15</v>
      </c>
      <c r="AI73">
        <v>3</v>
      </c>
      <c r="AJ73">
        <v>0</v>
      </c>
      <c r="AK73">
        <v>2</v>
      </c>
      <c r="AL73">
        <v>0</v>
      </c>
      <c r="AM73">
        <v>0</v>
      </c>
    </row>
    <row r="74" spans="1:39">
      <c r="A74">
        <v>3</v>
      </c>
      <c r="B74">
        <v>8</v>
      </c>
      <c r="C74">
        <v>2024</v>
      </c>
      <c r="D74">
        <v>99</v>
      </c>
      <c r="E74">
        <v>8</v>
      </c>
      <c r="F74">
        <v>99</v>
      </c>
      <c r="G74">
        <v>99</v>
      </c>
      <c r="H74">
        <v>99</v>
      </c>
      <c r="I74">
        <v>99</v>
      </c>
      <c r="J74">
        <v>999</v>
      </c>
      <c r="K74">
        <v>99</v>
      </c>
      <c r="L74">
        <v>99</v>
      </c>
      <c r="M74">
        <v>99</v>
      </c>
      <c r="N74">
        <v>99</v>
      </c>
      <c r="O74">
        <v>99</v>
      </c>
      <c r="P74">
        <v>9999</v>
      </c>
      <c r="Q74">
        <v>52</v>
      </c>
      <c r="R74">
        <v>297</v>
      </c>
      <c r="S74">
        <v>297</v>
      </c>
      <c r="T74">
        <v>1.6781557238106</v>
      </c>
      <c r="U74">
        <v>1.6987057162783203</v>
      </c>
      <c r="V74">
        <v>5.2962962962962967</v>
      </c>
      <c r="W74">
        <v>59.734006734006734</v>
      </c>
      <c r="X74">
        <v>151.50274868584742</v>
      </c>
      <c r="Y74">
        <v>139.83703703703705</v>
      </c>
      <c r="Z74">
        <v>139.83703703703705</v>
      </c>
      <c r="AA74">
        <v>28.21146533603012</v>
      </c>
      <c r="AB74">
        <v>3.6385452989086273</v>
      </c>
      <c r="AC74">
        <v>-49.140420595582277</v>
      </c>
      <c r="AD74">
        <v>4</v>
      </c>
      <c r="AE74">
        <v>0</v>
      </c>
      <c r="AF74">
        <v>0</v>
      </c>
      <c r="AG74">
        <v>4</v>
      </c>
      <c r="AH74">
        <v>8</v>
      </c>
      <c r="AI74">
        <v>6</v>
      </c>
      <c r="AJ74">
        <v>1</v>
      </c>
      <c r="AK74">
        <v>1</v>
      </c>
      <c r="AL74">
        <v>0</v>
      </c>
      <c r="AM74">
        <v>0</v>
      </c>
    </row>
    <row r="75" spans="1:39">
      <c r="A75">
        <v>3</v>
      </c>
      <c r="B75">
        <v>9</v>
      </c>
      <c r="C75">
        <v>2024</v>
      </c>
      <c r="D75">
        <v>99</v>
      </c>
      <c r="E75">
        <v>9</v>
      </c>
      <c r="F75">
        <v>99</v>
      </c>
      <c r="G75">
        <v>99</v>
      </c>
      <c r="H75">
        <v>99</v>
      </c>
      <c r="I75">
        <v>99</v>
      </c>
      <c r="J75">
        <v>999</v>
      </c>
      <c r="K75">
        <v>99</v>
      </c>
      <c r="L75">
        <v>99</v>
      </c>
      <c r="M75">
        <v>99</v>
      </c>
      <c r="N75">
        <v>99</v>
      </c>
      <c r="O75">
        <v>99</v>
      </c>
      <c r="P75">
        <v>9999</v>
      </c>
      <c r="Q75">
        <v>71</v>
      </c>
      <c r="R75">
        <v>486</v>
      </c>
      <c r="S75">
        <v>485</v>
      </c>
      <c r="T75">
        <v>2.7460730025991631</v>
      </c>
      <c r="U75">
        <v>2.7587627730856701</v>
      </c>
      <c r="V75">
        <v>6.4773662551440321</v>
      </c>
      <c r="W75">
        <v>59.657731958762895</v>
      </c>
      <c r="X75">
        <v>150.65005417118087</v>
      </c>
      <c r="Y75">
        <v>138.78374485596717</v>
      </c>
      <c r="Z75">
        <v>139.06989690721653</v>
      </c>
      <c r="AA75">
        <v>31.739053328272536</v>
      </c>
      <c r="AB75">
        <v>3.9069548099403946</v>
      </c>
      <c r="AC75">
        <v>-51.844082055366307</v>
      </c>
      <c r="AD75">
        <v>5</v>
      </c>
      <c r="AE75">
        <v>0</v>
      </c>
      <c r="AF75">
        <v>0</v>
      </c>
      <c r="AG75">
        <v>0</v>
      </c>
      <c r="AH75">
        <v>18</v>
      </c>
      <c r="AI75">
        <v>7</v>
      </c>
      <c r="AJ75">
        <v>2</v>
      </c>
      <c r="AK75">
        <v>4</v>
      </c>
      <c r="AL75">
        <v>0</v>
      </c>
      <c r="AM75">
        <v>0</v>
      </c>
    </row>
    <row r="76" spans="1:39">
      <c r="A76">
        <v>3</v>
      </c>
      <c r="B76">
        <v>10</v>
      </c>
      <c r="C76">
        <v>2024</v>
      </c>
      <c r="D76">
        <v>99</v>
      </c>
      <c r="E76">
        <v>10</v>
      </c>
      <c r="F76">
        <v>99</v>
      </c>
      <c r="G76">
        <v>99</v>
      </c>
      <c r="H76">
        <v>99</v>
      </c>
      <c r="I76">
        <v>99</v>
      </c>
      <c r="J76">
        <v>999</v>
      </c>
      <c r="K76">
        <v>99</v>
      </c>
      <c r="L76">
        <v>99</v>
      </c>
      <c r="M76">
        <v>99</v>
      </c>
      <c r="N76">
        <v>99</v>
      </c>
      <c r="O76">
        <v>99</v>
      </c>
      <c r="P76">
        <v>9999</v>
      </c>
      <c r="Q76">
        <v>70</v>
      </c>
      <c r="R76">
        <v>369</v>
      </c>
      <c r="S76">
        <v>369</v>
      </c>
      <c r="T76">
        <v>2.0849813538252913</v>
      </c>
      <c r="U76">
        <v>2.0624143343152297</v>
      </c>
      <c r="V76">
        <v>4.6666666666666679</v>
      </c>
      <c r="W76">
        <v>60.585365853658544</v>
      </c>
      <c r="X76">
        <v>148.04998429182555</v>
      </c>
      <c r="Y76">
        <v>136.65013550135504</v>
      </c>
      <c r="Z76">
        <v>136.65013550135504</v>
      </c>
      <c r="AA76">
        <v>30.267643625811576</v>
      </c>
      <c r="AB76">
        <v>3.6505785173225744</v>
      </c>
      <c r="AC76">
        <v>-64.708982635620842</v>
      </c>
      <c r="AD76">
        <v>7</v>
      </c>
      <c r="AE76">
        <v>0</v>
      </c>
      <c r="AF76">
        <v>0</v>
      </c>
      <c r="AG76">
        <v>1</v>
      </c>
      <c r="AH76">
        <v>10</v>
      </c>
      <c r="AI76">
        <v>2</v>
      </c>
      <c r="AJ76">
        <v>0</v>
      </c>
      <c r="AK76">
        <v>0</v>
      </c>
      <c r="AL76">
        <v>0</v>
      </c>
      <c r="AM76">
        <v>0</v>
      </c>
    </row>
    <row r="77" spans="1:39">
      <c r="A77">
        <v>3</v>
      </c>
      <c r="B77">
        <v>11</v>
      </c>
      <c r="C77">
        <v>2024</v>
      </c>
      <c r="D77">
        <v>99</v>
      </c>
      <c r="E77">
        <v>11</v>
      </c>
      <c r="F77">
        <v>99</v>
      </c>
      <c r="G77">
        <v>99</v>
      </c>
      <c r="H77">
        <v>99</v>
      </c>
      <c r="I77">
        <v>99</v>
      </c>
      <c r="J77">
        <v>999</v>
      </c>
      <c r="K77">
        <v>99</v>
      </c>
      <c r="L77">
        <v>99</v>
      </c>
      <c r="M77">
        <v>99</v>
      </c>
      <c r="N77">
        <v>99</v>
      </c>
      <c r="O77">
        <v>99</v>
      </c>
      <c r="P77">
        <v>9999</v>
      </c>
      <c r="Q77">
        <v>73</v>
      </c>
      <c r="R77">
        <v>490</v>
      </c>
      <c r="S77">
        <v>489</v>
      </c>
      <c r="T77">
        <v>2.768674426488869</v>
      </c>
      <c r="U77">
        <v>2.7787636181111486</v>
      </c>
      <c r="V77">
        <v>5.593877551020408</v>
      </c>
      <c r="W77">
        <v>59.593047034764815</v>
      </c>
      <c r="X77">
        <v>150.59101863930823</v>
      </c>
      <c r="Y77">
        <v>138.64877551020416</v>
      </c>
      <c r="Z77">
        <v>138.93231083844589</v>
      </c>
      <c r="AA77">
        <v>31.05622546380636</v>
      </c>
      <c r="AB77">
        <v>4.4090482258080508</v>
      </c>
      <c r="AC77">
        <v>-64.902296260154614</v>
      </c>
      <c r="AD77">
        <v>7</v>
      </c>
      <c r="AE77">
        <v>5</v>
      </c>
      <c r="AF77">
        <v>0</v>
      </c>
      <c r="AG77">
        <v>2</v>
      </c>
      <c r="AH77">
        <v>48</v>
      </c>
      <c r="AI77">
        <v>4</v>
      </c>
      <c r="AJ77">
        <v>2</v>
      </c>
      <c r="AK77">
        <v>3</v>
      </c>
      <c r="AL77">
        <v>0</v>
      </c>
      <c r="AM77">
        <v>0</v>
      </c>
    </row>
    <row r="78" spans="1:39">
      <c r="A78">
        <v>3</v>
      </c>
      <c r="B78">
        <v>12</v>
      </c>
      <c r="C78">
        <v>2024</v>
      </c>
      <c r="D78">
        <v>99</v>
      </c>
      <c r="E78">
        <v>12</v>
      </c>
      <c r="F78">
        <v>99</v>
      </c>
      <c r="G78">
        <v>99</v>
      </c>
      <c r="H78">
        <v>99</v>
      </c>
      <c r="I78">
        <v>99</v>
      </c>
      <c r="J78">
        <v>999</v>
      </c>
      <c r="K78">
        <v>99</v>
      </c>
      <c r="L78">
        <v>99</v>
      </c>
      <c r="M78">
        <v>99</v>
      </c>
      <c r="N78">
        <v>99</v>
      </c>
      <c r="O78">
        <v>99</v>
      </c>
      <c r="P78">
        <v>9999</v>
      </c>
      <c r="Q78">
        <v>67</v>
      </c>
      <c r="R78">
        <v>395</v>
      </c>
      <c r="S78">
        <v>394</v>
      </c>
      <c r="T78">
        <v>2.2318906091083734</v>
      </c>
      <c r="U78">
        <v>2.2089931243311862</v>
      </c>
      <c r="V78">
        <v>4.6936708860759513</v>
      </c>
      <c r="W78">
        <v>60.256345177664997</v>
      </c>
      <c r="X78">
        <v>148.37747027442165</v>
      </c>
      <c r="Y78">
        <v>136.72810126582289</v>
      </c>
      <c r="Z78">
        <v>137.07512690355341</v>
      </c>
      <c r="AA78">
        <v>27.714868750491256</v>
      </c>
      <c r="AB78">
        <v>3.8099219708544201</v>
      </c>
      <c r="AC78">
        <v>-60.848399904061012</v>
      </c>
      <c r="AD78">
        <v>2</v>
      </c>
      <c r="AE78">
        <v>0</v>
      </c>
      <c r="AF78">
        <v>0</v>
      </c>
      <c r="AG78">
        <v>2</v>
      </c>
      <c r="AH78">
        <v>23</v>
      </c>
      <c r="AI78">
        <v>0</v>
      </c>
      <c r="AJ78">
        <v>0</v>
      </c>
      <c r="AK78">
        <v>0</v>
      </c>
      <c r="AL78">
        <v>0</v>
      </c>
      <c r="AM78">
        <v>0</v>
      </c>
    </row>
    <row r="79" spans="1:39">
      <c r="A79">
        <v>3</v>
      </c>
      <c r="B79">
        <v>13</v>
      </c>
      <c r="C79">
        <v>2024</v>
      </c>
      <c r="D79">
        <v>99</v>
      </c>
      <c r="E79">
        <v>13</v>
      </c>
      <c r="F79">
        <v>99</v>
      </c>
      <c r="G79">
        <v>99</v>
      </c>
      <c r="H79">
        <v>99</v>
      </c>
      <c r="I79">
        <v>99</v>
      </c>
      <c r="J79">
        <v>999</v>
      </c>
      <c r="K79">
        <v>99</v>
      </c>
      <c r="L79">
        <v>99</v>
      </c>
      <c r="M79">
        <v>99</v>
      </c>
      <c r="N79">
        <v>99</v>
      </c>
      <c r="O79">
        <v>99</v>
      </c>
      <c r="P79">
        <v>9999</v>
      </c>
      <c r="Q79">
        <v>21</v>
      </c>
      <c r="R79">
        <v>166</v>
      </c>
      <c r="S79">
        <v>166</v>
      </c>
      <c r="T79">
        <v>0.93795909142275935</v>
      </c>
      <c r="U79">
        <v>0.89692133005046859</v>
      </c>
      <c r="V79">
        <v>6.8975903614457836</v>
      </c>
      <c r="W79">
        <v>59.813253012048207</v>
      </c>
      <c r="X79">
        <v>143.12156535132937</v>
      </c>
      <c r="Y79">
        <v>132.10120481927717</v>
      </c>
      <c r="Z79">
        <v>132.10120481927717</v>
      </c>
      <c r="AA79">
        <v>24.356241593737064</v>
      </c>
      <c r="AB79">
        <v>2.6288607218758129</v>
      </c>
      <c r="AC79">
        <v>-37.792101571886029</v>
      </c>
      <c r="AD79">
        <v>3</v>
      </c>
      <c r="AE79">
        <v>0</v>
      </c>
      <c r="AF79">
        <v>0</v>
      </c>
      <c r="AG79">
        <v>0</v>
      </c>
      <c r="AH79">
        <v>11</v>
      </c>
      <c r="AI79">
        <v>3</v>
      </c>
      <c r="AJ79">
        <v>3</v>
      </c>
      <c r="AK79">
        <v>0</v>
      </c>
      <c r="AL79">
        <v>0</v>
      </c>
      <c r="AM79">
        <v>0</v>
      </c>
    </row>
    <row r="80" spans="1:39">
      <c r="A80">
        <v>3</v>
      </c>
      <c r="B80">
        <v>14</v>
      </c>
      <c r="C80">
        <v>2024</v>
      </c>
      <c r="D80">
        <v>99</v>
      </c>
      <c r="E80">
        <v>14</v>
      </c>
      <c r="F80">
        <v>99</v>
      </c>
      <c r="G80">
        <v>99</v>
      </c>
      <c r="H80">
        <v>99</v>
      </c>
      <c r="I80">
        <v>99</v>
      </c>
      <c r="J80">
        <v>999</v>
      </c>
      <c r="K80">
        <v>99</v>
      </c>
      <c r="L80">
        <v>99</v>
      </c>
      <c r="M80">
        <v>99</v>
      </c>
      <c r="N80">
        <v>99</v>
      </c>
      <c r="O80">
        <v>99</v>
      </c>
      <c r="P80">
        <v>9999</v>
      </c>
      <c r="Q80">
        <v>60</v>
      </c>
      <c r="R80">
        <v>341</v>
      </c>
      <c r="S80">
        <v>341</v>
      </c>
      <c r="T80">
        <v>1.9267713865973564</v>
      </c>
      <c r="U80">
        <v>1.942617861932572</v>
      </c>
      <c r="V80">
        <v>3.8651026392961878</v>
      </c>
      <c r="W80">
        <v>60.381231671554254</v>
      </c>
      <c r="X80">
        <v>150.90089374505561</v>
      </c>
      <c r="Y80">
        <v>139.28152492668619</v>
      </c>
      <c r="Z80">
        <v>139.28152492668619</v>
      </c>
      <c r="AA80">
        <v>29.507103056932756</v>
      </c>
      <c r="AB80">
        <v>4.2157503455082912</v>
      </c>
      <c r="AC80">
        <v>-66.391937206010354</v>
      </c>
      <c r="AD80">
        <v>9</v>
      </c>
      <c r="AE80">
        <v>3</v>
      </c>
      <c r="AF80">
        <v>0</v>
      </c>
      <c r="AG80">
        <v>0</v>
      </c>
      <c r="AH80">
        <v>12</v>
      </c>
      <c r="AI80">
        <v>3</v>
      </c>
      <c r="AJ80">
        <v>3</v>
      </c>
      <c r="AK80">
        <v>2</v>
      </c>
      <c r="AL80">
        <v>0</v>
      </c>
      <c r="AM80">
        <v>0</v>
      </c>
    </row>
    <row r="81" spans="1:39">
      <c r="A81">
        <v>3</v>
      </c>
      <c r="B81">
        <v>15</v>
      </c>
      <c r="C81">
        <v>2024</v>
      </c>
      <c r="D81">
        <v>99</v>
      </c>
      <c r="E81">
        <v>15</v>
      </c>
      <c r="F81">
        <v>99</v>
      </c>
      <c r="G81">
        <v>99</v>
      </c>
      <c r="H81">
        <v>99</v>
      </c>
      <c r="I81">
        <v>99</v>
      </c>
      <c r="J81">
        <v>999</v>
      </c>
      <c r="K81">
        <v>99</v>
      </c>
      <c r="L81">
        <v>99</v>
      </c>
      <c r="M81">
        <v>99</v>
      </c>
      <c r="N81">
        <v>99</v>
      </c>
      <c r="O81">
        <v>99</v>
      </c>
      <c r="P81">
        <v>9999</v>
      </c>
      <c r="Q81">
        <v>71</v>
      </c>
      <c r="R81">
        <v>431</v>
      </c>
      <c r="S81">
        <v>429</v>
      </c>
      <c r="T81">
        <v>2.4353034241157192</v>
      </c>
      <c r="U81">
        <v>2.3872378738946312</v>
      </c>
      <c r="V81">
        <v>4.786542923433875</v>
      </c>
      <c r="W81">
        <v>60.428904428904431</v>
      </c>
      <c r="X81">
        <v>147.26064759070212</v>
      </c>
      <c r="Y81">
        <v>135.41879350348023</v>
      </c>
      <c r="Z81">
        <v>136.05011655011651</v>
      </c>
      <c r="AA81">
        <v>29.434239156437641</v>
      </c>
      <c r="AB81">
        <v>3.8868259907334841</v>
      </c>
      <c r="AC81">
        <v>-61.202071010859314</v>
      </c>
      <c r="AD81">
        <v>7</v>
      </c>
      <c r="AE81">
        <v>2</v>
      </c>
      <c r="AF81">
        <v>0</v>
      </c>
      <c r="AG81">
        <v>0</v>
      </c>
      <c r="AH81">
        <v>26</v>
      </c>
      <c r="AI81">
        <v>0</v>
      </c>
      <c r="AJ81">
        <v>1</v>
      </c>
      <c r="AK81">
        <v>1</v>
      </c>
      <c r="AL81">
        <v>0</v>
      </c>
      <c r="AM81">
        <v>0</v>
      </c>
    </row>
    <row r="82" spans="1:39">
      <c r="A82">
        <v>3</v>
      </c>
      <c r="B82">
        <v>16</v>
      </c>
      <c r="C82">
        <v>2024</v>
      </c>
      <c r="D82">
        <v>99</v>
      </c>
      <c r="E82">
        <v>16</v>
      </c>
      <c r="F82">
        <v>99</v>
      </c>
      <c r="G82">
        <v>99</v>
      </c>
      <c r="H82">
        <v>99</v>
      </c>
      <c r="I82">
        <v>99</v>
      </c>
      <c r="J82">
        <v>999</v>
      </c>
      <c r="K82">
        <v>99</v>
      </c>
      <c r="L82">
        <v>99</v>
      </c>
      <c r="M82">
        <v>99</v>
      </c>
      <c r="N82">
        <v>99</v>
      </c>
      <c r="O82">
        <v>99</v>
      </c>
      <c r="P82">
        <v>9999</v>
      </c>
      <c r="Q82">
        <v>73</v>
      </c>
      <c r="R82">
        <v>438</v>
      </c>
      <c r="S82">
        <v>438</v>
      </c>
      <c r="T82">
        <v>2.4748559159227033</v>
      </c>
      <c r="U82">
        <v>2.5090835126081208</v>
      </c>
      <c r="V82">
        <v>4.9269406392694082</v>
      </c>
      <c r="W82">
        <v>59.655251141552512</v>
      </c>
      <c r="X82">
        <v>151.73990907157039</v>
      </c>
      <c r="Y82">
        <v>140.05593607305937</v>
      </c>
      <c r="Z82">
        <v>140.05593607305937</v>
      </c>
      <c r="AA82">
        <v>34.515190870631081</v>
      </c>
      <c r="AB82">
        <v>4.4998586792559436</v>
      </c>
      <c r="AC82">
        <v>-65.059102082514769</v>
      </c>
      <c r="AD82">
        <v>8</v>
      </c>
      <c r="AE82">
        <v>2</v>
      </c>
      <c r="AF82">
        <v>0</v>
      </c>
      <c r="AG82">
        <v>1</v>
      </c>
      <c r="AH82">
        <v>14</v>
      </c>
      <c r="AI82">
        <v>8</v>
      </c>
      <c r="AJ82">
        <v>3</v>
      </c>
      <c r="AK82">
        <v>7</v>
      </c>
      <c r="AL82">
        <v>0</v>
      </c>
      <c r="AM82">
        <v>0</v>
      </c>
    </row>
    <row r="83" spans="1:39">
      <c r="A83">
        <v>3</v>
      </c>
      <c r="B83">
        <v>17</v>
      </c>
      <c r="C83">
        <v>2024</v>
      </c>
      <c r="D83">
        <v>99</v>
      </c>
      <c r="E83">
        <v>17</v>
      </c>
      <c r="F83">
        <v>99</v>
      </c>
      <c r="G83">
        <v>99</v>
      </c>
      <c r="H83">
        <v>99</v>
      </c>
      <c r="I83">
        <v>99</v>
      </c>
      <c r="J83">
        <v>999</v>
      </c>
      <c r="K83">
        <v>99</v>
      </c>
      <c r="L83">
        <v>99</v>
      </c>
      <c r="M83">
        <v>99</v>
      </c>
      <c r="N83">
        <v>99</v>
      </c>
      <c r="O83">
        <v>99</v>
      </c>
      <c r="P83">
        <v>9999</v>
      </c>
      <c r="Q83">
        <v>58</v>
      </c>
      <c r="R83">
        <v>347</v>
      </c>
      <c r="S83">
        <v>346</v>
      </c>
      <c r="T83">
        <v>1.9606735224319127</v>
      </c>
      <c r="U83">
        <v>1.8830038913300524</v>
      </c>
      <c r="V83">
        <v>4.3746397694524486</v>
      </c>
      <c r="W83">
        <v>60.667630057803443</v>
      </c>
      <c r="X83">
        <v>144.07129988978431</v>
      </c>
      <c r="Y83">
        <v>132.67291066282425</v>
      </c>
      <c r="Z83">
        <v>133.05635838150289</v>
      </c>
      <c r="AA83">
        <v>30.758636693573951</v>
      </c>
      <c r="AB83">
        <v>4.1443524692228948</v>
      </c>
      <c r="AC83">
        <v>-68.894403015561878</v>
      </c>
      <c r="AD83">
        <v>10</v>
      </c>
      <c r="AE83">
        <v>0</v>
      </c>
      <c r="AF83">
        <v>0</v>
      </c>
      <c r="AG83">
        <v>1</v>
      </c>
      <c r="AH83">
        <v>4</v>
      </c>
      <c r="AI83">
        <v>2</v>
      </c>
      <c r="AJ83">
        <v>2</v>
      </c>
      <c r="AK83">
        <v>1</v>
      </c>
      <c r="AL83">
        <v>0</v>
      </c>
      <c r="AM83">
        <v>0</v>
      </c>
    </row>
    <row r="84" spans="1:39">
      <c r="A84">
        <v>3</v>
      </c>
      <c r="B84">
        <v>18</v>
      </c>
      <c r="C84">
        <v>2024</v>
      </c>
      <c r="D84">
        <v>99</v>
      </c>
      <c r="E84">
        <v>18</v>
      </c>
      <c r="F84">
        <v>99</v>
      </c>
      <c r="G84">
        <v>99</v>
      </c>
      <c r="H84">
        <v>99</v>
      </c>
      <c r="I84">
        <v>99</v>
      </c>
      <c r="J84">
        <v>999</v>
      </c>
      <c r="K84">
        <v>99</v>
      </c>
      <c r="L84">
        <v>99</v>
      </c>
      <c r="M84">
        <v>99</v>
      </c>
      <c r="N84">
        <v>99</v>
      </c>
      <c r="O84">
        <v>99</v>
      </c>
      <c r="P84">
        <v>9999</v>
      </c>
      <c r="Q84">
        <v>59</v>
      </c>
      <c r="R84">
        <v>333</v>
      </c>
      <c r="S84">
        <v>332</v>
      </c>
      <c r="T84">
        <v>1.8815685388179448</v>
      </c>
      <c r="U84">
        <v>1.9150706858085276</v>
      </c>
      <c r="V84">
        <v>6.1651651651651651</v>
      </c>
      <c r="W84">
        <v>59.48795180722891</v>
      </c>
      <c r="X84">
        <v>152.96672620616275</v>
      </c>
      <c r="Y84">
        <v>140.60510510510522</v>
      </c>
      <c r="Z84">
        <v>141.02861445783145</v>
      </c>
      <c r="AA84">
        <v>30.68221288037839</v>
      </c>
      <c r="AB84">
        <v>4.1343957641990006</v>
      </c>
      <c r="AC84">
        <v>-61.949507939116522</v>
      </c>
      <c r="AD84">
        <v>7</v>
      </c>
      <c r="AE84">
        <v>0</v>
      </c>
      <c r="AF84">
        <v>0</v>
      </c>
      <c r="AG84">
        <v>1</v>
      </c>
      <c r="AH84">
        <v>16</v>
      </c>
      <c r="AI84">
        <v>5</v>
      </c>
      <c r="AJ84">
        <v>2</v>
      </c>
      <c r="AK84">
        <v>0</v>
      </c>
      <c r="AL84">
        <v>0</v>
      </c>
      <c r="AM84">
        <v>1</v>
      </c>
    </row>
    <row r="85" spans="1:39">
      <c r="A85">
        <v>3</v>
      </c>
      <c r="B85">
        <v>19</v>
      </c>
      <c r="C85">
        <v>2024</v>
      </c>
      <c r="D85">
        <v>99</v>
      </c>
      <c r="E85">
        <v>19</v>
      </c>
      <c r="F85">
        <v>99</v>
      </c>
      <c r="G85">
        <v>99</v>
      </c>
      <c r="H85">
        <v>99</v>
      </c>
      <c r="I85">
        <v>99</v>
      </c>
      <c r="J85">
        <v>999</v>
      </c>
      <c r="K85">
        <v>99</v>
      </c>
      <c r="L85">
        <v>99</v>
      </c>
      <c r="M85">
        <v>99</v>
      </c>
      <c r="N85">
        <v>99</v>
      </c>
      <c r="O85">
        <v>99</v>
      </c>
      <c r="P85">
        <v>9999</v>
      </c>
      <c r="Q85">
        <v>49</v>
      </c>
      <c r="R85">
        <v>263</v>
      </c>
      <c r="S85">
        <v>263</v>
      </c>
      <c r="T85">
        <v>1.4860436207481076</v>
      </c>
      <c r="U85">
        <v>1.4998793200547087</v>
      </c>
      <c r="V85">
        <v>5.3612167300380236</v>
      </c>
      <c r="W85">
        <v>59.897338403041807</v>
      </c>
      <c r="X85">
        <v>151.06344413365238</v>
      </c>
      <c r="Y85">
        <v>139.43155893536121</v>
      </c>
      <c r="Z85">
        <v>139.43155893536121</v>
      </c>
      <c r="AA85">
        <v>29.419243596113002</v>
      </c>
      <c r="AB85">
        <v>4.1282796096769117</v>
      </c>
      <c r="AC85">
        <v>-61.250726136752974</v>
      </c>
      <c r="AD85">
        <v>6</v>
      </c>
      <c r="AE85">
        <v>1</v>
      </c>
      <c r="AF85">
        <v>0</v>
      </c>
      <c r="AG85">
        <v>1</v>
      </c>
      <c r="AH85">
        <v>8</v>
      </c>
      <c r="AI85">
        <v>0</v>
      </c>
      <c r="AJ85">
        <v>0</v>
      </c>
      <c r="AK85">
        <v>1</v>
      </c>
      <c r="AL85">
        <v>0</v>
      </c>
      <c r="AM85">
        <v>0</v>
      </c>
    </row>
    <row r="86" spans="1:39">
      <c r="A86">
        <v>3</v>
      </c>
      <c r="B86">
        <v>20</v>
      </c>
      <c r="C86">
        <v>2024</v>
      </c>
      <c r="D86">
        <v>99</v>
      </c>
      <c r="E86">
        <v>20</v>
      </c>
      <c r="F86">
        <v>99</v>
      </c>
      <c r="G86">
        <v>99</v>
      </c>
      <c r="H86">
        <v>99</v>
      </c>
      <c r="I86">
        <v>99</v>
      </c>
      <c r="J86">
        <v>999</v>
      </c>
      <c r="K86">
        <v>99</v>
      </c>
      <c r="L86">
        <v>99</v>
      </c>
      <c r="M86">
        <v>99</v>
      </c>
      <c r="N86">
        <v>99</v>
      </c>
      <c r="O86">
        <v>99</v>
      </c>
      <c r="P86">
        <v>9999</v>
      </c>
      <c r="Q86">
        <v>64</v>
      </c>
      <c r="R86">
        <v>307</v>
      </c>
      <c r="S86">
        <v>307</v>
      </c>
      <c r="T86">
        <v>1.7346592835348631</v>
      </c>
      <c r="U86">
        <v>1.7471985626222999</v>
      </c>
      <c r="V86">
        <v>5.9511400651465811</v>
      </c>
      <c r="W86">
        <v>59.856677524429976</v>
      </c>
      <c r="X86">
        <v>150.75186775879527</v>
      </c>
      <c r="Y86">
        <v>139.14397394136813</v>
      </c>
      <c r="Z86">
        <v>139.14397394136813</v>
      </c>
      <c r="AA86">
        <v>26.436455455330503</v>
      </c>
      <c r="AB86">
        <v>4.0282770102431531</v>
      </c>
      <c r="AC86">
        <v>-49.618680670521421</v>
      </c>
      <c r="AD86">
        <v>3</v>
      </c>
      <c r="AE86">
        <v>0</v>
      </c>
      <c r="AF86">
        <v>0</v>
      </c>
      <c r="AG86">
        <v>0</v>
      </c>
      <c r="AH86">
        <v>12</v>
      </c>
      <c r="AI86">
        <v>1</v>
      </c>
      <c r="AJ86">
        <v>3</v>
      </c>
      <c r="AK86">
        <v>0</v>
      </c>
      <c r="AL86">
        <v>0</v>
      </c>
      <c r="AM86">
        <v>0</v>
      </c>
    </row>
    <row r="87" spans="1:39">
      <c r="A87">
        <v>3</v>
      </c>
      <c r="B87">
        <v>21</v>
      </c>
      <c r="C87">
        <v>2024</v>
      </c>
      <c r="D87">
        <v>99</v>
      </c>
      <c r="E87">
        <v>21</v>
      </c>
      <c r="F87">
        <v>99</v>
      </c>
      <c r="G87">
        <v>99</v>
      </c>
      <c r="H87">
        <v>99</v>
      </c>
      <c r="I87">
        <v>99</v>
      </c>
      <c r="J87">
        <v>999</v>
      </c>
      <c r="K87">
        <v>99</v>
      </c>
      <c r="L87">
        <v>99</v>
      </c>
      <c r="M87">
        <v>99</v>
      </c>
      <c r="N87">
        <v>99</v>
      </c>
      <c r="O87">
        <v>99</v>
      </c>
      <c r="P87">
        <v>9999</v>
      </c>
      <c r="Q87">
        <v>46</v>
      </c>
      <c r="R87">
        <v>302</v>
      </c>
      <c r="S87">
        <v>301</v>
      </c>
      <c r="T87">
        <v>1.7064075036727315</v>
      </c>
      <c r="U87">
        <v>1.6083869719321897</v>
      </c>
      <c r="V87">
        <v>3.9503311258278129</v>
      </c>
      <c r="W87">
        <v>60.318936877076403</v>
      </c>
      <c r="X87">
        <v>141.58230073256655</v>
      </c>
      <c r="Y87">
        <v>130.20993377483447</v>
      </c>
      <c r="Z87">
        <v>130.64252491694359</v>
      </c>
      <c r="AA87">
        <v>29.034848787674346</v>
      </c>
      <c r="AB87">
        <v>4.0762589762995551</v>
      </c>
      <c r="AC87">
        <v>-59.803306046094974</v>
      </c>
      <c r="AD87">
        <v>9</v>
      </c>
      <c r="AE87">
        <v>0</v>
      </c>
      <c r="AF87">
        <v>0</v>
      </c>
      <c r="AG87">
        <v>0</v>
      </c>
      <c r="AH87">
        <v>10</v>
      </c>
      <c r="AI87">
        <v>1</v>
      </c>
      <c r="AJ87">
        <v>0</v>
      </c>
      <c r="AK87">
        <v>0</v>
      </c>
      <c r="AL87">
        <v>0</v>
      </c>
      <c r="AM87">
        <v>0</v>
      </c>
    </row>
    <row r="88" spans="1:39">
      <c r="A88">
        <v>3</v>
      </c>
      <c r="B88">
        <v>22</v>
      </c>
      <c r="C88">
        <v>2024</v>
      </c>
      <c r="D88">
        <v>99</v>
      </c>
      <c r="E88">
        <v>22</v>
      </c>
      <c r="F88">
        <v>99</v>
      </c>
      <c r="G88">
        <v>99</v>
      </c>
      <c r="H88">
        <v>99</v>
      </c>
      <c r="I88">
        <v>99</v>
      </c>
      <c r="J88">
        <v>999</v>
      </c>
      <c r="K88">
        <v>99</v>
      </c>
      <c r="L88">
        <v>99</v>
      </c>
      <c r="M88">
        <v>99</v>
      </c>
      <c r="N88">
        <v>99</v>
      </c>
      <c r="O88">
        <v>99</v>
      </c>
      <c r="P88">
        <v>9999</v>
      </c>
      <c r="Q88">
        <v>58</v>
      </c>
      <c r="R88">
        <v>329</v>
      </c>
      <c r="S88">
        <v>326</v>
      </c>
      <c r="T88">
        <v>1.8589671149282407</v>
      </c>
      <c r="U88">
        <v>1.7876501694325162</v>
      </c>
      <c r="V88">
        <v>4.759878419452888</v>
      </c>
      <c r="W88">
        <v>60.472392638036801</v>
      </c>
      <c r="X88">
        <v>144.88008245874605</v>
      </c>
      <c r="Y88">
        <v>132.84559270516721</v>
      </c>
      <c r="Z88">
        <v>134.06809815950919</v>
      </c>
      <c r="AA88">
        <v>28.534293661976477</v>
      </c>
      <c r="AB88">
        <v>3.733964296469324</v>
      </c>
      <c r="AC88">
        <v>-60.995516910249449</v>
      </c>
      <c r="AD88">
        <v>6</v>
      </c>
      <c r="AE88">
        <v>0</v>
      </c>
      <c r="AF88">
        <v>0</v>
      </c>
      <c r="AG88">
        <v>1</v>
      </c>
      <c r="AH88">
        <v>17</v>
      </c>
      <c r="AI88">
        <v>4</v>
      </c>
      <c r="AJ88">
        <v>1</v>
      </c>
      <c r="AK88">
        <v>1</v>
      </c>
      <c r="AL88">
        <v>0</v>
      </c>
      <c r="AM88">
        <v>0</v>
      </c>
    </row>
    <row r="89" spans="1:39">
      <c r="A89">
        <v>3</v>
      </c>
      <c r="B89">
        <v>23</v>
      </c>
      <c r="C89">
        <v>2024</v>
      </c>
      <c r="D89">
        <v>99</v>
      </c>
      <c r="E89">
        <v>23</v>
      </c>
      <c r="F89">
        <v>99</v>
      </c>
      <c r="G89">
        <v>99</v>
      </c>
      <c r="H89">
        <v>99</v>
      </c>
      <c r="I89">
        <v>99</v>
      </c>
      <c r="J89">
        <v>999</v>
      </c>
      <c r="K89">
        <v>99</v>
      </c>
      <c r="L89">
        <v>99</v>
      </c>
      <c r="M89">
        <v>99</v>
      </c>
      <c r="N89">
        <v>99</v>
      </c>
      <c r="O89">
        <v>99</v>
      </c>
      <c r="P89">
        <v>9999</v>
      </c>
      <c r="Q89">
        <v>61</v>
      </c>
      <c r="R89">
        <v>381</v>
      </c>
      <c r="S89">
        <v>379</v>
      </c>
      <c r="T89">
        <v>2.1527856254944062</v>
      </c>
      <c r="U89">
        <v>2.0788444763330904</v>
      </c>
      <c r="V89">
        <v>3.7217847769028873</v>
      </c>
      <c r="W89">
        <v>60.862796833773082</v>
      </c>
      <c r="X89">
        <v>145.36104167910756</v>
      </c>
      <c r="Y89">
        <v>133.4005249343831</v>
      </c>
      <c r="Z89">
        <v>134.10448548812656</v>
      </c>
      <c r="AA89">
        <v>28.663234445961923</v>
      </c>
      <c r="AB89">
        <v>3.7490070577614594</v>
      </c>
      <c r="AC89">
        <v>-60.256257568349611</v>
      </c>
      <c r="AD89">
        <v>8</v>
      </c>
      <c r="AE89">
        <v>1</v>
      </c>
      <c r="AF89">
        <v>0</v>
      </c>
      <c r="AG89">
        <v>1</v>
      </c>
      <c r="AH89">
        <v>11</v>
      </c>
      <c r="AI89">
        <v>1</v>
      </c>
      <c r="AJ89">
        <v>0</v>
      </c>
      <c r="AK89">
        <v>3</v>
      </c>
      <c r="AL89">
        <v>0</v>
      </c>
      <c r="AM89">
        <v>0</v>
      </c>
    </row>
    <row r="90" spans="1:39">
      <c r="A90">
        <v>3</v>
      </c>
      <c r="B90">
        <v>24</v>
      </c>
      <c r="C90">
        <v>2024</v>
      </c>
      <c r="D90">
        <v>99</v>
      </c>
      <c r="E90">
        <v>24</v>
      </c>
      <c r="F90">
        <v>99</v>
      </c>
      <c r="G90">
        <v>99</v>
      </c>
      <c r="H90">
        <v>99</v>
      </c>
      <c r="I90">
        <v>99</v>
      </c>
      <c r="J90">
        <v>999</v>
      </c>
      <c r="K90">
        <v>99</v>
      </c>
      <c r="L90">
        <v>99</v>
      </c>
      <c r="M90">
        <v>99</v>
      </c>
      <c r="N90">
        <v>99</v>
      </c>
      <c r="O90">
        <v>99</v>
      </c>
      <c r="P90">
        <v>9999</v>
      </c>
      <c r="Q90">
        <v>61</v>
      </c>
      <c r="R90">
        <v>357</v>
      </c>
      <c r="S90">
        <v>356</v>
      </c>
      <c r="T90">
        <v>2.0171770821561754</v>
      </c>
      <c r="U90">
        <v>1.9586880705430236</v>
      </c>
      <c r="V90">
        <v>5.4033613445378164</v>
      </c>
      <c r="W90">
        <v>59.817415730337103</v>
      </c>
      <c r="X90">
        <v>145.62761182479494</v>
      </c>
      <c r="Y90">
        <v>134.13977591036416</v>
      </c>
      <c r="Z90">
        <v>134.51657303370791</v>
      </c>
      <c r="AA90">
        <v>37.275890339674675</v>
      </c>
      <c r="AB90">
        <v>4.674558208552515</v>
      </c>
      <c r="AC90">
        <v>-67.655969548338987</v>
      </c>
      <c r="AD90">
        <v>11</v>
      </c>
      <c r="AE90">
        <v>0</v>
      </c>
      <c r="AF90">
        <v>0</v>
      </c>
      <c r="AG90">
        <v>1</v>
      </c>
      <c r="AH90">
        <v>15</v>
      </c>
      <c r="AI90">
        <v>2</v>
      </c>
      <c r="AJ90">
        <v>0</v>
      </c>
      <c r="AK90">
        <v>4</v>
      </c>
      <c r="AL90">
        <v>0</v>
      </c>
      <c r="AM90">
        <v>0</v>
      </c>
    </row>
    <row r="91" spans="1:39">
      <c r="A91">
        <v>3</v>
      </c>
      <c r="B91">
        <v>25</v>
      </c>
      <c r="C91">
        <v>2024</v>
      </c>
      <c r="D91">
        <v>99</v>
      </c>
      <c r="E91">
        <v>25</v>
      </c>
      <c r="F91">
        <v>99</v>
      </c>
      <c r="G91">
        <v>99</v>
      </c>
      <c r="H91">
        <v>99</v>
      </c>
      <c r="I91">
        <v>99</v>
      </c>
      <c r="J91">
        <v>999</v>
      </c>
      <c r="K91">
        <v>99</v>
      </c>
      <c r="L91">
        <v>99</v>
      </c>
      <c r="M91">
        <v>99</v>
      </c>
      <c r="N91">
        <v>99</v>
      </c>
      <c r="O91">
        <v>99</v>
      </c>
      <c r="P91">
        <v>9999</v>
      </c>
      <c r="Q91">
        <v>60</v>
      </c>
      <c r="R91">
        <v>269</v>
      </c>
      <c r="S91">
        <v>268</v>
      </c>
      <c r="T91">
        <v>1.5199457565826651</v>
      </c>
      <c r="U91">
        <v>1.5952616730187423</v>
      </c>
      <c r="V91">
        <v>6.1858736059479575</v>
      </c>
      <c r="W91">
        <v>59.361940298507456</v>
      </c>
      <c r="X91">
        <v>158.21287461687473</v>
      </c>
      <c r="Y91">
        <v>144.99070631970267</v>
      </c>
      <c r="Z91">
        <v>145.53171641791053</v>
      </c>
      <c r="AA91">
        <v>31.691019986743541</v>
      </c>
      <c r="AB91">
        <v>4.4132990127047238</v>
      </c>
      <c r="AC91">
        <v>-62.640331165421763</v>
      </c>
      <c r="AD91">
        <v>6</v>
      </c>
      <c r="AE91">
        <v>0</v>
      </c>
      <c r="AF91">
        <v>0</v>
      </c>
      <c r="AG91">
        <v>0</v>
      </c>
      <c r="AH91">
        <v>13</v>
      </c>
      <c r="AI91">
        <v>2</v>
      </c>
      <c r="AJ91">
        <v>1</v>
      </c>
      <c r="AK91">
        <v>3</v>
      </c>
      <c r="AL91">
        <v>0</v>
      </c>
      <c r="AM91">
        <v>0</v>
      </c>
    </row>
    <row r="92" spans="1:39">
      <c r="A92">
        <v>3</v>
      </c>
      <c r="B92">
        <v>26</v>
      </c>
      <c r="C92">
        <v>2024</v>
      </c>
      <c r="D92">
        <v>99</v>
      </c>
      <c r="E92">
        <v>26</v>
      </c>
      <c r="F92">
        <v>99</v>
      </c>
      <c r="G92">
        <v>99</v>
      </c>
      <c r="H92">
        <v>99</v>
      </c>
      <c r="I92">
        <v>99</v>
      </c>
      <c r="J92">
        <v>999</v>
      </c>
      <c r="K92">
        <v>99</v>
      </c>
      <c r="L92">
        <v>99</v>
      </c>
      <c r="M92">
        <v>99</v>
      </c>
      <c r="N92">
        <v>99</v>
      </c>
      <c r="O92">
        <v>99</v>
      </c>
      <c r="P92">
        <v>9999</v>
      </c>
      <c r="Q92">
        <v>59</v>
      </c>
      <c r="R92">
        <v>307</v>
      </c>
      <c r="S92">
        <v>307</v>
      </c>
      <c r="T92">
        <v>1.7346592835348631</v>
      </c>
      <c r="U92">
        <v>1.735774767089342</v>
      </c>
      <c r="V92">
        <v>5.7557003257328994</v>
      </c>
      <c r="W92">
        <v>59.442996742670999</v>
      </c>
      <c r="X92">
        <v>149.76619930053891</v>
      </c>
      <c r="Y92">
        <v>138.23420195439741</v>
      </c>
      <c r="Z92">
        <v>138.23420195439741</v>
      </c>
      <c r="AA92">
        <v>29.942640652573129</v>
      </c>
      <c r="AB92">
        <v>4.674329523241461</v>
      </c>
      <c r="AC92">
        <v>-56.586302739350721</v>
      </c>
      <c r="AD92">
        <v>6</v>
      </c>
      <c r="AE92">
        <v>0</v>
      </c>
      <c r="AF92">
        <v>0</v>
      </c>
      <c r="AG92">
        <v>0</v>
      </c>
      <c r="AH92">
        <v>9</v>
      </c>
      <c r="AI92">
        <v>5</v>
      </c>
      <c r="AJ92">
        <v>1</v>
      </c>
      <c r="AK92">
        <v>2</v>
      </c>
      <c r="AL92">
        <v>0</v>
      </c>
      <c r="AM92">
        <v>0</v>
      </c>
    </row>
    <row r="93" spans="1:39">
      <c r="A93">
        <v>3</v>
      </c>
      <c r="B93">
        <v>27</v>
      </c>
      <c r="C93">
        <v>2024</v>
      </c>
      <c r="D93">
        <v>99</v>
      </c>
      <c r="E93">
        <v>27</v>
      </c>
      <c r="F93">
        <v>99</v>
      </c>
      <c r="G93">
        <v>99</v>
      </c>
      <c r="H93">
        <v>99</v>
      </c>
      <c r="I93">
        <v>99</v>
      </c>
      <c r="J93">
        <v>999</v>
      </c>
      <c r="K93">
        <v>99</v>
      </c>
      <c r="L93">
        <v>99</v>
      </c>
      <c r="M93">
        <v>99</v>
      </c>
      <c r="N93">
        <v>99</v>
      </c>
      <c r="O93">
        <v>99</v>
      </c>
      <c r="P93">
        <v>9999</v>
      </c>
      <c r="Q93">
        <v>58</v>
      </c>
      <c r="R93">
        <v>301</v>
      </c>
      <c r="S93">
        <v>300</v>
      </c>
      <c r="T93">
        <v>1.7007571477003049</v>
      </c>
      <c r="U93">
        <v>1.7195205016228301</v>
      </c>
      <c r="V93">
        <v>4.9634551495016597</v>
      </c>
      <c r="W93">
        <v>60.16666666666665</v>
      </c>
      <c r="X93">
        <v>152.20158158251829</v>
      </c>
      <c r="Y93">
        <v>139.66943521594689</v>
      </c>
      <c r="Z93">
        <v>140.13500000000002</v>
      </c>
      <c r="AA93">
        <v>30.568152408456896</v>
      </c>
      <c r="AB93">
        <v>3.9831589920006727</v>
      </c>
      <c r="AC93">
        <v>-55.340871115734679</v>
      </c>
      <c r="AD93">
        <v>8</v>
      </c>
      <c r="AE93">
        <v>0</v>
      </c>
      <c r="AF93">
        <v>0</v>
      </c>
      <c r="AG93">
        <v>1</v>
      </c>
      <c r="AH93">
        <v>11</v>
      </c>
      <c r="AI93">
        <v>4</v>
      </c>
      <c r="AJ93">
        <v>0</v>
      </c>
      <c r="AK93">
        <v>4</v>
      </c>
      <c r="AL93">
        <v>0</v>
      </c>
      <c r="AM93">
        <v>0</v>
      </c>
    </row>
    <row r="94" spans="1:39">
      <c r="A94">
        <v>3</v>
      </c>
      <c r="B94">
        <v>28</v>
      </c>
      <c r="C94">
        <v>2024</v>
      </c>
      <c r="D94">
        <v>99</v>
      </c>
      <c r="E94">
        <v>28</v>
      </c>
      <c r="F94">
        <v>99</v>
      </c>
      <c r="G94">
        <v>99</v>
      </c>
      <c r="H94">
        <v>99</v>
      </c>
      <c r="I94">
        <v>99</v>
      </c>
      <c r="J94">
        <v>999</v>
      </c>
      <c r="K94">
        <v>99</v>
      </c>
      <c r="L94">
        <v>99</v>
      </c>
      <c r="M94">
        <v>99</v>
      </c>
      <c r="N94">
        <v>99</v>
      </c>
      <c r="O94">
        <v>99</v>
      </c>
      <c r="P94">
        <v>9999</v>
      </c>
      <c r="Q94">
        <v>63</v>
      </c>
      <c r="R94">
        <v>285</v>
      </c>
      <c r="S94">
        <v>285</v>
      </c>
      <c r="T94">
        <v>1.6103514521414852</v>
      </c>
      <c r="U94">
        <v>1.6457709644746965</v>
      </c>
      <c r="V94">
        <v>5.1824561403508786</v>
      </c>
      <c r="W94">
        <v>59.638596491228078</v>
      </c>
      <c r="X94">
        <v>152.96192811389253</v>
      </c>
      <c r="Y94">
        <v>141.18385964912278</v>
      </c>
      <c r="Z94">
        <v>141.18385964912278</v>
      </c>
      <c r="AA94">
        <v>29.880519133703277</v>
      </c>
      <c r="AB94">
        <v>4.8917314548791779</v>
      </c>
      <c r="AC94">
        <v>-67.541035333615994</v>
      </c>
      <c r="AD94">
        <v>5</v>
      </c>
      <c r="AE94">
        <v>4</v>
      </c>
      <c r="AF94">
        <v>0</v>
      </c>
      <c r="AG94">
        <v>0</v>
      </c>
      <c r="AH94">
        <v>9</v>
      </c>
      <c r="AI94">
        <v>4</v>
      </c>
      <c r="AJ94">
        <v>1</v>
      </c>
      <c r="AK94">
        <v>8</v>
      </c>
      <c r="AL94">
        <v>0</v>
      </c>
      <c r="AM94">
        <v>0</v>
      </c>
    </row>
    <row r="95" spans="1:39">
      <c r="A95">
        <v>3</v>
      </c>
      <c r="B95">
        <v>29</v>
      </c>
      <c r="C95">
        <v>2024</v>
      </c>
      <c r="D95">
        <v>99</v>
      </c>
      <c r="E95">
        <v>29</v>
      </c>
      <c r="F95">
        <v>99</v>
      </c>
      <c r="G95">
        <v>99</v>
      </c>
      <c r="H95">
        <v>99</v>
      </c>
      <c r="I95">
        <v>99</v>
      </c>
      <c r="J95">
        <v>999</v>
      </c>
      <c r="K95">
        <v>99</v>
      </c>
      <c r="L95">
        <v>99</v>
      </c>
      <c r="M95">
        <v>99</v>
      </c>
      <c r="N95">
        <v>99</v>
      </c>
      <c r="O95">
        <v>99</v>
      </c>
      <c r="P95">
        <v>9999</v>
      </c>
      <c r="Q95">
        <v>27</v>
      </c>
      <c r="R95">
        <v>167</v>
      </c>
      <c r="S95">
        <v>167</v>
      </c>
      <c r="T95">
        <v>0.94360944739518571</v>
      </c>
      <c r="U95">
        <v>0.9861071021937251</v>
      </c>
      <c r="V95">
        <v>7.4491017964071853</v>
      </c>
      <c r="W95">
        <v>59.203592814371248</v>
      </c>
      <c r="X95">
        <v>156.41068891469499</v>
      </c>
      <c r="Y95">
        <v>144.36706586826347</v>
      </c>
      <c r="Z95">
        <v>144.36706586826347</v>
      </c>
      <c r="AA95">
        <v>29.893899089414901</v>
      </c>
      <c r="AB95">
        <v>3.3561792543744162</v>
      </c>
      <c r="AC95">
        <v>-44.539447962339842</v>
      </c>
      <c r="AD95">
        <v>7</v>
      </c>
      <c r="AE95">
        <v>0</v>
      </c>
      <c r="AF95">
        <v>0</v>
      </c>
      <c r="AG95">
        <v>0</v>
      </c>
      <c r="AH95">
        <v>12</v>
      </c>
      <c r="AI95">
        <v>10</v>
      </c>
      <c r="AJ95">
        <v>1</v>
      </c>
      <c r="AK95">
        <v>4</v>
      </c>
      <c r="AL95">
        <v>0</v>
      </c>
      <c r="AM95">
        <v>0</v>
      </c>
    </row>
    <row r="96" spans="1:39">
      <c r="A96">
        <v>3</v>
      </c>
      <c r="B96">
        <v>30</v>
      </c>
      <c r="C96">
        <v>2024</v>
      </c>
      <c r="D96">
        <v>99</v>
      </c>
      <c r="E96">
        <v>30</v>
      </c>
      <c r="F96">
        <v>99</v>
      </c>
      <c r="G96">
        <v>99</v>
      </c>
      <c r="H96">
        <v>99</v>
      </c>
      <c r="I96">
        <v>99</v>
      </c>
      <c r="J96">
        <v>999</v>
      </c>
      <c r="K96">
        <v>99</v>
      </c>
      <c r="L96">
        <v>99</v>
      </c>
      <c r="M96">
        <v>99</v>
      </c>
      <c r="N96">
        <v>99</v>
      </c>
      <c r="O96">
        <v>99</v>
      </c>
      <c r="P96">
        <v>9999</v>
      </c>
      <c r="Q96">
        <v>58</v>
      </c>
      <c r="R96">
        <v>380</v>
      </c>
      <c r="S96">
        <v>379</v>
      </c>
      <c r="T96">
        <v>2.1471352695219799</v>
      </c>
      <c r="U96">
        <v>2.1422132067992878</v>
      </c>
      <c r="V96">
        <v>4.76842105263158</v>
      </c>
      <c r="W96">
        <v>59.831134564643797</v>
      </c>
      <c r="X96">
        <v>149.77105548269381</v>
      </c>
      <c r="Y96">
        <v>137.82868421052618</v>
      </c>
      <c r="Z96">
        <v>138.19234828496025</v>
      </c>
      <c r="AA96">
        <v>28.221469017096997</v>
      </c>
      <c r="AB96">
        <v>4.1090647627697905</v>
      </c>
      <c r="AC96">
        <v>-61.506045820937601</v>
      </c>
      <c r="AD96">
        <v>5</v>
      </c>
      <c r="AE96">
        <v>0</v>
      </c>
      <c r="AF96">
        <v>0</v>
      </c>
      <c r="AG96">
        <v>2</v>
      </c>
      <c r="AH96">
        <v>10</v>
      </c>
      <c r="AI96">
        <v>3</v>
      </c>
      <c r="AJ96">
        <v>1</v>
      </c>
      <c r="AK96">
        <v>5</v>
      </c>
      <c r="AL96">
        <v>0</v>
      </c>
      <c r="AM96">
        <v>0</v>
      </c>
    </row>
    <row r="97" spans="1:39">
      <c r="A97">
        <v>3</v>
      </c>
      <c r="B97">
        <v>31</v>
      </c>
      <c r="C97">
        <v>2024</v>
      </c>
      <c r="D97">
        <v>99</v>
      </c>
      <c r="E97">
        <v>31</v>
      </c>
      <c r="F97">
        <v>99</v>
      </c>
      <c r="G97">
        <v>99</v>
      </c>
      <c r="H97">
        <v>99</v>
      </c>
      <c r="I97">
        <v>99</v>
      </c>
      <c r="J97">
        <v>999</v>
      </c>
      <c r="K97">
        <v>99</v>
      </c>
      <c r="L97">
        <v>99</v>
      </c>
      <c r="M97">
        <v>99</v>
      </c>
      <c r="N97">
        <v>99</v>
      </c>
      <c r="O97">
        <v>99</v>
      </c>
      <c r="P97">
        <v>9999</v>
      </c>
      <c r="Q97">
        <v>61</v>
      </c>
      <c r="R97">
        <v>363</v>
      </c>
      <c r="S97">
        <v>361</v>
      </c>
      <c r="T97">
        <v>2.0510792179907322</v>
      </c>
      <c r="U97">
        <v>1.9832535255988537</v>
      </c>
      <c r="V97">
        <v>4.4573002754820941</v>
      </c>
      <c r="W97">
        <v>59.977839335180057</v>
      </c>
      <c r="X97">
        <v>145.52737062340137</v>
      </c>
      <c r="Y97">
        <v>133.57713498622596</v>
      </c>
      <c r="Z97">
        <v>134.31717451523548</v>
      </c>
      <c r="AA97">
        <v>31.759454871487755</v>
      </c>
      <c r="AB97">
        <v>3.8395170498908326</v>
      </c>
      <c r="AC97">
        <v>-59.111892223775001</v>
      </c>
      <c r="AD97">
        <v>11</v>
      </c>
      <c r="AE97">
        <v>0</v>
      </c>
      <c r="AF97">
        <v>0</v>
      </c>
      <c r="AG97">
        <v>0</v>
      </c>
      <c r="AH97">
        <v>16</v>
      </c>
      <c r="AI97">
        <v>7</v>
      </c>
      <c r="AJ97">
        <v>0</v>
      </c>
      <c r="AK97">
        <v>7</v>
      </c>
      <c r="AL97">
        <v>0</v>
      </c>
      <c r="AM97">
        <v>0</v>
      </c>
    </row>
    <row r="98" spans="1:39">
      <c r="A98">
        <v>3</v>
      </c>
      <c r="B98">
        <v>32</v>
      </c>
      <c r="C98">
        <v>2024</v>
      </c>
      <c r="D98">
        <v>99</v>
      </c>
      <c r="E98">
        <v>32</v>
      </c>
      <c r="F98">
        <v>99</v>
      </c>
      <c r="G98">
        <v>99</v>
      </c>
      <c r="H98">
        <v>99</v>
      </c>
      <c r="I98">
        <v>99</v>
      </c>
      <c r="J98">
        <v>999</v>
      </c>
      <c r="K98">
        <v>99</v>
      </c>
      <c r="L98">
        <v>99</v>
      </c>
      <c r="M98">
        <v>99</v>
      </c>
      <c r="N98">
        <v>99</v>
      </c>
      <c r="O98">
        <v>99</v>
      </c>
      <c r="P98">
        <v>9999</v>
      </c>
      <c r="Q98">
        <v>61</v>
      </c>
      <c r="R98">
        <v>299</v>
      </c>
      <c r="S98">
        <v>299</v>
      </c>
      <c r="T98">
        <v>1.6894564357554529</v>
      </c>
      <c r="U98">
        <v>1.7724552534264548</v>
      </c>
      <c r="V98">
        <v>4.8963210702341158</v>
      </c>
      <c r="W98">
        <v>59.224080267558513</v>
      </c>
      <c r="X98">
        <v>157.02286784768299</v>
      </c>
      <c r="Y98">
        <v>144.93210702341139</v>
      </c>
      <c r="Z98">
        <v>144.93210702341139</v>
      </c>
      <c r="AA98">
        <v>33.781359357522199</v>
      </c>
      <c r="AB98">
        <v>4.791989770451508</v>
      </c>
      <c r="AC98">
        <v>-57.032136955479153</v>
      </c>
      <c r="AD98">
        <v>5</v>
      </c>
      <c r="AE98">
        <v>0</v>
      </c>
      <c r="AF98">
        <v>0</v>
      </c>
      <c r="AG98">
        <v>0</v>
      </c>
      <c r="AH98">
        <v>14</v>
      </c>
      <c r="AI98">
        <v>5</v>
      </c>
      <c r="AJ98">
        <v>1</v>
      </c>
      <c r="AK98">
        <v>5</v>
      </c>
      <c r="AL98">
        <v>0</v>
      </c>
      <c r="AM98">
        <v>0</v>
      </c>
    </row>
    <row r="99" spans="1:39">
      <c r="A99">
        <v>3</v>
      </c>
      <c r="B99">
        <v>33</v>
      </c>
      <c r="C99">
        <v>2024</v>
      </c>
      <c r="D99">
        <v>99</v>
      </c>
      <c r="E99">
        <v>33</v>
      </c>
      <c r="F99">
        <v>99</v>
      </c>
      <c r="G99">
        <v>99</v>
      </c>
      <c r="H99">
        <v>99</v>
      </c>
      <c r="I99">
        <v>99</v>
      </c>
      <c r="J99">
        <v>999</v>
      </c>
      <c r="K99">
        <v>99</v>
      </c>
      <c r="L99">
        <v>99</v>
      </c>
      <c r="M99">
        <v>99</v>
      </c>
      <c r="N99">
        <v>99</v>
      </c>
      <c r="O99">
        <v>99</v>
      </c>
      <c r="P99">
        <v>9999</v>
      </c>
      <c r="Q99">
        <v>59</v>
      </c>
      <c r="R99">
        <v>384</v>
      </c>
      <c r="S99">
        <v>384</v>
      </c>
      <c r="T99">
        <v>2.1697366934116844</v>
      </c>
      <c r="U99">
        <v>2.1452521900005048</v>
      </c>
      <c r="V99">
        <v>3.9817708333333344</v>
      </c>
      <c r="W99">
        <v>60.63541666666665</v>
      </c>
      <c r="X99">
        <v>147.98099494402317</v>
      </c>
      <c r="Y99">
        <v>136.58645833333341</v>
      </c>
      <c r="Z99">
        <v>136.58645833333341</v>
      </c>
      <c r="AA99">
        <v>26.057346092287155</v>
      </c>
      <c r="AB99">
        <v>3.5725218440744757</v>
      </c>
      <c r="AC99">
        <v>-57.653096802473449</v>
      </c>
      <c r="AD99">
        <v>10</v>
      </c>
      <c r="AE99">
        <v>0</v>
      </c>
      <c r="AF99">
        <v>0</v>
      </c>
      <c r="AG99">
        <v>2</v>
      </c>
      <c r="AH99">
        <v>9</v>
      </c>
      <c r="AI99">
        <v>0</v>
      </c>
      <c r="AJ99">
        <v>3</v>
      </c>
      <c r="AK99">
        <v>1</v>
      </c>
      <c r="AL99">
        <v>0</v>
      </c>
      <c r="AM99">
        <v>0</v>
      </c>
    </row>
    <row r="100" spans="1:39">
      <c r="A100">
        <v>3</v>
      </c>
      <c r="B100">
        <v>34</v>
      </c>
      <c r="C100">
        <v>2024</v>
      </c>
      <c r="D100">
        <v>99</v>
      </c>
      <c r="E100">
        <v>34</v>
      </c>
      <c r="F100">
        <v>99</v>
      </c>
      <c r="G100">
        <v>99</v>
      </c>
      <c r="H100">
        <v>99</v>
      </c>
      <c r="I100">
        <v>99</v>
      </c>
      <c r="J100">
        <v>999</v>
      </c>
      <c r="K100">
        <v>99</v>
      </c>
      <c r="L100">
        <v>99</v>
      </c>
      <c r="M100">
        <v>99</v>
      </c>
      <c r="N100">
        <v>99</v>
      </c>
      <c r="O100">
        <v>99</v>
      </c>
      <c r="P100">
        <v>9999</v>
      </c>
      <c r="Q100">
        <v>50</v>
      </c>
      <c r="R100">
        <v>217</v>
      </c>
      <c r="S100">
        <v>217</v>
      </c>
      <c r="T100">
        <v>1.2261272460164989</v>
      </c>
      <c r="U100">
        <v>1.2466334467219011</v>
      </c>
      <c r="V100">
        <v>5.5023041474654395</v>
      </c>
      <c r="W100">
        <v>59.548387096774192</v>
      </c>
      <c r="X100">
        <v>152.17308815673189</v>
      </c>
      <c r="Y100">
        <v>140.45576036866359</v>
      </c>
      <c r="Z100">
        <v>140.45576036866359</v>
      </c>
      <c r="AA100">
        <v>33.800048761965471</v>
      </c>
      <c r="AB100">
        <v>4.3114582815737172</v>
      </c>
      <c r="AC100">
        <v>-62.902377411133585</v>
      </c>
      <c r="AD100">
        <v>3</v>
      </c>
      <c r="AE100">
        <v>0</v>
      </c>
      <c r="AF100">
        <v>0</v>
      </c>
      <c r="AG100">
        <v>2</v>
      </c>
      <c r="AH100">
        <v>4</v>
      </c>
      <c r="AI100">
        <v>0</v>
      </c>
      <c r="AJ100">
        <v>0</v>
      </c>
      <c r="AK100">
        <v>3</v>
      </c>
      <c r="AL100">
        <v>0</v>
      </c>
      <c r="AM100">
        <v>2</v>
      </c>
    </row>
    <row r="101" spans="1:39">
      <c r="A101">
        <v>3</v>
      </c>
      <c r="B101">
        <v>35</v>
      </c>
      <c r="C101">
        <v>2024</v>
      </c>
      <c r="D101">
        <v>99</v>
      </c>
      <c r="E101">
        <v>35</v>
      </c>
      <c r="F101">
        <v>99</v>
      </c>
      <c r="G101">
        <v>99</v>
      </c>
      <c r="H101">
        <v>99</v>
      </c>
      <c r="I101">
        <v>99</v>
      </c>
      <c r="J101">
        <v>999</v>
      </c>
      <c r="K101">
        <v>99</v>
      </c>
      <c r="L101">
        <v>99</v>
      </c>
      <c r="M101">
        <v>99</v>
      </c>
      <c r="N101">
        <v>99</v>
      </c>
      <c r="O101">
        <v>99</v>
      </c>
      <c r="P101">
        <v>9999</v>
      </c>
      <c r="Q101">
        <v>56</v>
      </c>
      <c r="R101">
        <v>329</v>
      </c>
      <c r="S101">
        <v>328</v>
      </c>
      <c r="T101">
        <v>1.8589671149282407</v>
      </c>
      <c r="U101">
        <v>1.8834660785463879</v>
      </c>
      <c r="V101">
        <v>4.9300911854103324</v>
      </c>
      <c r="W101">
        <v>59.969512195121958</v>
      </c>
      <c r="X101">
        <v>152.05866952945172</v>
      </c>
      <c r="Y101">
        <v>139.9659574468086</v>
      </c>
      <c r="Z101">
        <v>140.39268292682937</v>
      </c>
      <c r="AA101">
        <v>30.226571376722553</v>
      </c>
      <c r="AB101">
        <v>3.9384344117562113</v>
      </c>
      <c r="AC101">
        <v>-65.298872859868354</v>
      </c>
      <c r="AD101">
        <v>11</v>
      </c>
      <c r="AE101">
        <v>0</v>
      </c>
      <c r="AF101">
        <v>0</v>
      </c>
      <c r="AG101">
        <v>0</v>
      </c>
      <c r="AH101">
        <v>20</v>
      </c>
      <c r="AI101">
        <v>2</v>
      </c>
      <c r="AJ101">
        <v>0</v>
      </c>
      <c r="AK101">
        <v>1</v>
      </c>
      <c r="AL101">
        <v>0</v>
      </c>
      <c r="AM101">
        <v>0</v>
      </c>
    </row>
    <row r="102" spans="1:39">
      <c r="A102">
        <v>3</v>
      </c>
      <c r="B102">
        <v>36</v>
      </c>
      <c r="C102">
        <v>2024</v>
      </c>
      <c r="D102">
        <v>99</v>
      </c>
      <c r="E102">
        <v>36</v>
      </c>
      <c r="F102">
        <v>99</v>
      </c>
      <c r="G102">
        <v>99</v>
      </c>
      <c r="H102">
        <v>99</v>
      </c>
      <c r="I102">
        <v>99</v>
      </c>
      <c r="J102">
        <v>999</v>
      </c>
      <c r="K102">
        <v>99</v>
      </c>
      <c r="L102">
        <v>99</v>
      </c>
      <c r="M102">
        <v>99</v>
      </c>
      <c r="N102">
        <v>99</v>
      </c>
      <c r="O102">
        <v>99</v>
      </c>
      <c r="P102">
        <v>9999</v>
      </c>
      <c r="Q102">
        <v>56</v>
      </c>
      <c r="R102">
        <v>260</v>
      </c>
      <c r="S102">
        <v>260</v>
      </c>
      <c r="T102">
        <v>1.4690925528308283</v>
      </c>
      <c r="U102">
        <v>1.5459507962033738</v>
      </c>
      <c r="V102">
        <v>6.2153846153846164</v>
      </c>
      <c r="W102">
        <v>59.261538461538478</v>
      </c>
      <c r="X102">
        <v>157.50020835069597</v>
      </c>
      <c r="Y102">
        <v>145.37269230769223</v>
      </c>
      <c r="Z102">
        <v>145.37269230769223</v>
      </c>
      <c r="AA102">
        <v>29.110430070772821</v>
      </c>
      <c r="AB102">
        <v>4.2806430971809837</v>
      </c>
      <c r="AC102">
        <v>-57.409702414860384</v>
      </c>
      <c r="AD102">
        <v>4</v>
      </c>
      <c r="AE102">
        <v>2</v>
      </c>
      <c r="AF102">
        <v>0</v>
      </c>
      <c r="AG102">
        <v>0</v>
      </c>
      <c r="AH102">
        <v>3</v>
      </c>
      <c r="AI102">
        <v>0</v>
      </c>
      <c r="AJ102">
        <v>4</v>
      </c>
      <c r="AK102">
        <v>0</v>
      </c>
      <c r="AL102">
        <v>0</v>
      </c>
      <c r="AM102">
        <v>0</v>
      </c>
    </row>
    <row r="103" spans="1:39">
      <c r="A103">
        <v>3</v>
      </c>
      <c r="B103">
        <v>37</v>
      </c>
      <c r="C103">
        <v>2024</v>
      </c>
      <c r="D103">
        <v>99</v>
      </c>
      <c r="E103">
        <v>37</v>
      </c>
      <c r="F103">
        <v>99</v>
      </c>
      <c r="G103">
        <v>99</v>
      </c>
      <c r="H103">
        <v>99</v>
      </c>
      <c r="I103">
        <v>99</v>
      </c>
      <c r="J103">
        <v>999</v>
      </c>
      <c r="K103">
        <v>99</v>
      </c>
      <c r="L103">
        <v>99</v>
      </c>
      <c r="M103">
        <v>99</v>
      </c>
      <c r="N103">
        <v>99</v>
      </c>
      <c r="O103">
        <v>99</v>
      </c>
      <c r="P103">
        <v>9999</v>
      </c>
      <c r="Q103">
        <v>53</v>
      </c>
      <c r="R103">
        <v>366</v>
      </c>
      <c r="S103">
        <v>365</v>
      </c>
      <c r="T103">
        <v>2.0680302859080122</v>
      </c>
      <c r="U103">
        <v>1.9980107953027249</v>
      </c>
      <c r="V103">
        <v>5.1147540983606561</v>
      </c>
      <c r="W103">
        <v>60.063013698630144</v>
      </c>
      <c r="X103">
        <v>144.89843643618747</v>
      </c>
      <c r="Y103">
        <v>133.46803278688537</v>
      </c>
      <c r="Z103">
        <v>133.83369863013715</v>
      </c>
      <c r="AA103">
        <v>33.592157251148045</v>
      </c>
      <c r="AB103">
        <v>4.239265471698868</v>
      </c>
      <c r="AC103">
        <v>-66.297148014924119</v>
      </c>
      <c r="AD103">
        <v>6</v>
      </c>
      <c r="AE103">
        <v>1</v>
      </c>
      <c r="AF103">
        <v>0</v>
      </c>
      <c r="AG103">
        <v>0</v>
      </c>
      <c r="AH103">
        <v>4</v>
      </c>
      <c r="AI103">
        <v>3</v>
      </c>
      <c r="AJ103">
        <v>0</v>
      </c>
      <c r="AK103">
        <v>1</v>
      </c>
      <c r="AL103">
        <v>0</v>
      </c>
      <c r="AM103">
        <v>0</v>
      </c>
    </row>
    <row r="104" spans="1:39">
      <c r="A104">
        <v>3</v>
      </c>
      <c r="B104">
        <v>38</v>
      </c>
      <c r="C104">
        <v>2024</v>
      </c>
      <c r="D104">
        <v>99</v>
      </c>
      <c r="E104">
        <v>38</v>
      </c>
      <c r="F104">
        <v>99</v>
      </c>
      <c r="G104">
        <v>99</v>
      </c>
      <c r="H104">
        <v>99</v>
      </c>
      <c r="I104">
        <v>99</v>
      </c>
      <c r="J104">
        <v>999</v>
      </c>
      <c r="K104">
        <v>99</v>
      </c>
      <c r="L104">
        <v>99</v>
      </c>
      <c r="M104">
        <v>99</v>
      </c>
      <c r="N104">
        <v>99</v>
      </c>
      <c r="O104">
        <v>99</v>
      </c>
      <c r="P104">
        <v>9999</v>
      </c>
      <c r="Q104">
        <v>58</v>
      </c>
      <c r="R104">
        <v>354</v>
      </c>
      <c r="S104">
        <v>353</v>
      </c>
      <c r="T104">
        <v>2.0002260142388977</v>
      </c>
      <c r="U104">
        <v>2.0020968575073153</v>
      </c>
      <c r="V104">
        <v>6.714689265536725</v>
      </c>
      <c r="W104">
        <v>59.331444759206803</v>
      </c>
      <c r="X104">
        <v>150.16373775027398</v>
      </c>
      <c r="Y104">
        <v>138.27457627118656</v>
      </c>
      <c r="Z104">
        <v>138.66628895184138</v>
      </c>
      <c r="AA104">
        <v>36.238403589654553</v>
      </c>
      <c r="AB104">
        <v>3.9766389224406367</v>
      </c>
      <c r="AC104">
        <v>-49.157775430367423</v>
      </c>
      <c r="AD104">
        <v>10</v>
      </c>
      <c r="AE104">
        <v>0</v>
      </c>
      <c r="AF104">
        <v>0</v>
      </c>
      <c r="AG104">
        <v>0</v>
      </c>
      <c r="AH104">
        <v>9</v>
      </c>
      <c r="AI104">
        <v>4</v>
      </c>
      <c r="AJ104">
        <v>2</v>
      </c>
      <c r="AK104">
        <v>1</v>
      </c>
      <c r="AL104">
        <v>0</v>
      </c>
      <c r="AM104">
        <v>0</v>
      </c>
    </row>
    <row r="105" spans="1:39">
      <c r="A105">
        <v>3</v>
      </c>
      <c r="B105">
        <v>39</v>
      </c>
      <c r="C105">
        <v>2024</v>
      </c>
      <c r="D105">
        <v>99</v>
      </c>
      <c r="E105">
        <v>39</v>
      </c>
      <c r="F105">
        <v>99</v>
      </c>
      <c r="G105">
        <v>99</v>
      </c>
      <c r="H105">
        <v>99</v>
      </c>
      <c r="I105">
        <v>99</v>
      </c>
      <c r="J105">
        <v>999</v>
      </c>
      <c r="K105">
        <v>99</v>
      </c>
      <c r="L105">
        <v>99</v>
      </c>
      <c r="M105">
        <v>99</v>
      </c>
      <c r="N105">
        <v>99</v>
      </c>
      <c r="O105">
        <v>99</v>
      </c>
      <c r="P105">
        <v>9999</v>
      </c>
      <c r="Q105">
        <v>59</v>
      </c>
      <c r="R105">
        <v>311</v>
      </c>
      <c r="S105">
        <v>311</v>
      </c>
      <c r="T105">
        <v>1.7572607074245681</v>
      </c>
      <c r="U105">
        <v>1.7674120955703376</v>
      </c>
      <c r="V105">
        <v>6.3697749196141489</v>
      </c>
      <c r="W105">
        <v>59.356913183279744</v>
      </c>
      <c r="X105">
        <v>150.53457027099515</v>
      </c>
      <c r="Y105">
        <v>138.94340836012861</v>
      </c>
      <c r="Z105">
        <v>138.94340836012861</v>
      </c>
      <c r="AA105">
        <v>32.756490434011873</v>
      </c>
      <c r="AB105">
        <v>4.3825812170791805</v>
      </c>
      <c r="AC105">
        <v>-63.901533327355203</v>
      </c>
      <c r="AD105">
        <v>9</v>
      </c>
      <c r="AE105">
        <v>0</v>
      </c>
      <c r="AF105">
        <v>0</v>
      </c>
      <c r="AG105">
        <v>2</v>
      </c>
      <c r="AH105">
        <v>8</v>
      </c>
      <c r="AI105">
        <v>1</v>
      </c>
      <c r="AJ105">
        <v>1</v>
      </c>
      <c r="AK105">
        <v>1</v>
      </c>
      <c r="AL105">
        <v>0</v>
      </c>
      <c r="AM105">
        <v>0</v>
      </c>
    </row>
    <row r="106" spans="1:39">
      <c r="A106">
        <v>3</v>
      </c>
      <c r="B106">
        <v>40</v>
      </c>
      <c r="C106">
        <v>2024</v>
      </c>
      <c r="D106">
        <v>99</v>
      </c>
      <c r="E106">
        <v>40</v>
      </c>
      <c r="F106">
        <v>99</v>
      </c>
      <c r="G106">
        <v>99</v>
      </c>
      <c r="H106">
        <v>99</v>
      </c>
      <c r="I106">
        <v>99</v>
      </c>
      <c r="J106">
        <v>999</v>
      </c>
      <c r="K106">
        <v>99</v>
      </c>
      <c r="L106">
        <v>99</v>
      </c>
      <c r="M106">
        <v>99</v>
      </c>
      <c r="N106">
        <v>99</v>
      </c>
      <c r="O106">
        <v>99</v>
      </c>
      <c r="P106">
        <v>9999</v>
      </c>
      <c r="Q106">
        <v>54</v>
      </c>
      <c r="R106">
        <v>342</v>
      </c>
      <c r="S106">
        <v>341</v>
      </c>
      <c r="T106">
        <v>1.9324217425697816</v>
      </c>
      <c r="U106">
        <v>1.9304823798895057</v>
      </c>
      <c r="V106">
        <v>5.9239766081871323</v>
      </c>
      <c r="W106">
        <v>59.897360703812311</v>
      </c>
      <c r="X106">
        <v>150.06304131582118</v>
      </c>
      <c r="Y106">
        <v>138.00672514619873</v>
      </c>
      <c r="Z106">
        <v>138.41143695014648</v>
      </c>
      <c r="AA106">
        <v>29.231471079202553</v>
      </c>
      <c r="AB106">
        <v>3.7257161427101071</v>
      </c>
      <c r="AC106">
        <v>-52.584592525998417</v>
      </c>
      <c r="AD106">
        <v>10</v>
      </c>
      <c r="AE106">
        <v>0</v>
      </c>
      <c r="AF106">
        <v>0</v>
      </c>
      <c r="AG106">
        <v>1</v>
      </c>
      <c r="AH106">
        <v>4</v>
      </c>
      <c r="AI106">
        <v>1</v>
      </c>
      <c r="AJ106">
        <v>1</v>
      </c>
      <c r="AK106">
        <v>0</v>
      </c>
      <c r="AL106">
        <v>0</v>
      </c>
      <c r="AM106">
        <v>0</v>
      </c>
    </row>
    <row r="107" spans="1:39">
      <c r="A107">
        <v>3</v>
      </c>
      <c r="B107">
        <v>41</v>
      </c>
      <c r="C107">
        <v>2024</v>
      </c>
      <c r="D107">
        <v>99</v>
      </c>
      <c r="E107">
        <v>41</v>
      </c>
      <c r="F107">
        <v>99</v>
      </c>
      <c r="G107">
        <v>99</v>
      </c>
      <c r="H107">
        <v>99</v>
      </c>
      <c r="I107">
        <v>99</v>
      </c>
      <c r="J107">
        <v>999</v>
      </c>
      <c r="K107">
        <v>99</v>
      </c>
      <c r="L107">
        <v>99</v>
      </c>
      <c r="M107">
        <v>99</v>
      </c>
      <c r="N107">
        <v>99</v>
      </c>
      <c r="O107">
        <v>99</v>
      </c>
      <c r="P107">
        <v>9999</v>
      </c>
      <c r="Q107">
        <v>60</v>
      </c>
      <c r="R107">
        <v>328</v>
      </c>
      <c r="S107">
        <v>328</v>
      </c>
      <c r="T107">
        <v>1.8533167589558139</v>
      </c>
      <c r="U107">
        <v>1.9996345857884297</v>
      </c>
      <c r="V107">
        <v>5.8506097560975601</v>
      </c>
      <c r="W107">
        <v>59.518292682926834</v>
      </c>
      <c r="X107">
        <v>161.48627223000298</v>
      </c>
      <c r="Y107">
        <v>149.05182926829252</v>
      </c>
      <c r="Z107">
        <v>149.05182926829252</v>
      </c>
      <c r="AA107">
        <v>30.345220969342282</v>
      </c>
      <c r="AB107">
        <v>4.4884303315486989</v>
      </c>
      <c r="AC107">
        <v>-60.909417319455514</v>
      </c>
      <c r="AD107">
        <v>3</v>
      </c>
      <c r="AE107">
        <v>0</v>
      </c>
      <c r="AF107">
        <v>0</v>
      </c>
      <c r="AG107">
        <v>1</v>
      </c>
      <c r="AH107">
        <v>11</v>
      </c>
      <c r="AI107">
        <v>2</v>
      </c>
      <c r="AJ107">
        <v>0</v>
      </c>
      <c r="AK107">
        <v>0</v>
      </c>
      <c r="AL107">
        <v>0</v>
      </c>
      <c r="AM107">
        <v>0</v>
      </c>
    </row>
    <row r="108" spans="1:39">
      <c r="A108">
        <v>3</v>
      </c>
      <c r="B108">
        <v>42</v>
      </c>
      <c r="C108">
        <v>2024</v>
      </c>
      <c r="D108">
        <v>99</v>
      </c>
      <c r="E108">
        <v>42</v>
      </c>
      <c r="F108">
        <v>99</v>
      </c>
      <c r="G108">
        <v>99</v>
      </c>
      <c r="H108">
        <v>99</v>
      </c>
      <c r="I108">
        <v>99</v>
      </c>
      <c r="J108">
        <v>999</v>
      </c>
      <c r="K108">
        <v>99</v>
      </c>
      <c r="L108">
        <v>99</v>
      </c>
      <c r="M108">
        <v>99</v>
      </c>
      <c r="N108">
        <v>99</v>
      </c>
      <c r="O108">
        <v>99</v>
      </c>
      <c r="P108">
        <v>9999</v>
      </c>
      <c r="Q108">
        <v>60</v>
      </c>
      <c r="R108">
        <v>322</v>
      </c>
      <c r="S108">
        <v>322</v>
      </c>
      <c r="T108">
        <v>1.8194146231212565</v>
      </c>
      <c r="U108">
        <v>1.9002234327528047</v>
      </c>
      <c r="V108">
        <v>5.2826086956521747</v>
      </c>
      <c r="W108">
        <v>59.922360248447205</v>
      </c>
      <c r="X108">
        <v>156.31750368431321</v>
      </c>
      <c r="Y108">
        <v>144.28105590062117</v>
      </c>
      <c r="Z108">
        <v>144.28105590062117</v>
      </c>
      <c r="AA108">
        <v>29.268358598222157</v>
      </c>
      <c r="AB108">
        <v>3.934660049957325</v>
      </c>
      <c r="AC108">
        <v>-58.868342551629333</v>
      </c>
      <c r="AD108">
        <v>11</v>
      </c>
      <c r="AE108">
        <v>6</v>
      </c>
      <c r="AF108">
        <v>0</v>
      </c>
      <c r="AG108">
        <v>1</v>
      </c>
      <c r="AH108">
        <v>12</v>
      </c>
      <c r="AI108">
        <v>3</v>
      </c>
      <c r="AJ108">
        <v>0</v>
      </c>
      <c r="AK108">
        <v>1</v>
      </c>
      <c r="AL108">
        <v>0</v>
      </c>
      <c r="AM108">
        <v>0</v>
      </c>
    </row>
    <row r="109" spans="1:39">
      <c r="A109">
        <v>3</v>
      </c>
      <c r="B109">
        <v>43</v>
      </c>
      <c r="C109">
        <v>2024</v>
      </c>
      <c r="D109">
        <v>99</v>
      </c>
      <c r="E109">
        <v>43</v>
      </c>
      <c r="F109">
        <v>99</v>
      </c>
      <c r="G109">
        <v>99</v>
      </c>
      <c r="H109">
        <v>99</v>
      </c>
      <c r="I109">
        <v>99</v>
      </c>
      <c r="J109">
        <v>999</v>
      </c>
      <c r="K109">
        <v>99</v>
      </c>
      <c r="L109">
        <v>99</v>
      </c>
      <c r="M109">
        <v>99</v>
      </c>
      <c r="N109">
        <v>99</v>
      </c>
      <c r="O109">
        <v>99</v>
      </c>
      <c r="P109">
        <v>9999</v>
      </c>
      <c r="Q109">
        <v>53</v>
      </c>
      <c r="R109">
        <v>319</v>
      </c>
      <c r="S109">
        <v>318</v>
      </c>
      <c r="T109">
        <v>1.8024635552039781</v>
      </c>
      <c r="U109">
        <v>1.7822552584737017</v>
      </c>
      <c r="V109">
        <v>4.1347962382445154</v>
      </c>
      <c r="W109">
        <v>60.647798742138349</v>
      </c>
      <c r="X109">
        <v>148.37129844414918</v>
      </c>
      <c r="Y109">
        <v>136.5965517241379</v>
      </c>
      <c r="Z109">
        <v>137.02610062893078</v>
      </c>
      <c r="AA109">
        <v>29.528104796028281</v>
      </c>
      <c r="AB109">
        <v>3.546879866824364</v>
      </c>
      <c r="AC109">
        <v>-61.326495150716163</v>
      </c>
      <c r="AD109">
        <v>6</v>
      </c>
      <c r="AE109">
        <v>7</v>
      </c>
      <c r="AF109">
        <v>0</v>
      </c>
      <c r="AG109">
        <v>0</v>
      </c>
      <c r="AH109">
        <v>11</v>
      </c>
      <c r="AI109">
        <v>4</v>
      </c>
      <c r="AJ109">
        <v>4</v>
      </c>
      <c r="AK109">
        <v>1</v>
      </c>
      <c r="AL109">
        <v>0</v>
      </c>
      <c r="AM109">
        <v>0</v>
      </c>
    </row>
    <row r="110" spans="1:39">
      <c r="A110">
        <v>3</v>
      </c>
      <c r="B110">
        <v>44</v>
      </c>
      <c r="C110">
        <v>2024</v>
      </c>
      <c r="D110">
        <v>99</v>
      </c>
      <c r="E110">
        <v>44</v>
      </c>
      <c r="F110">
        <v>99</v>
      </c>
      <c r="G110">
        <v>99</v>
      </c>
      <c r="H110">
        <v>99</v>
      </c>
      <c r="I110">
        <v>99</v>
      </c>
      <c r="J110">
        <v>999</v>
      </c>
      <c r="K110">
        <v>99</v>
      </c>
      <c r="L110">
        <v>99</v>
      </c>
      <c r="M110">
        <v>99</v>
      </c>
      <c r="N110">
        <v>99</v>
      </c>
      <c r="O110">
        <v>99</v>
      </c>
      <c r="P110">
        <v>9999</v>
      </c>
      <c r="Q110">
        <v>52</v>
      </c>
      <c r="R110">
        <v>380</v>
      </c>
      <c r="S110">
        <v>379</v>
      </c>
      <c r="T110">
        <v>2.1471352695219799</v>
      </c>
      <c r="U110">
        <v>2.0874787879586094</v>
      </c>
      <c r="V110">
        <v>3.8947368421052624</v>
      </c>
      <c r="W110">
        <v>60.580474934036943</v>
      </c>
      <c r="X110">
        <v>145.78519701203172</v>
      </c>
      <c r="Y110">
        <v>134.30710526315789</v>
      </c>
      <c r="Z110">
        <v>134.66147757255939</v>
      </c>
      <c r="AA110">
        <v>29.563124072749726</v>
      </c>
      <c r="AB110">
        <v>3.6525537798651313</v>
      </c>
      <c r="AC110">
        <v>-60.363272185514816</v>
      </c>
      <c r="AD110">
        <v>6</v>
      </c>
      <c r="AE110">
        <v>0</v>
      </c>
      <c r="AF110">
        <v>0</v>
      </c>
      <c r="AG110">
        <v>0</v>
      </c>
      <c r="AH110">
        <v>17</v>
      </c>
      <c r="AI110">
        <v>0</v>
      </c>
      <c r="AJ110">
        <v>5</v>
      </c>
      <c r="AK110">
        <v>0</v>
      </c>
      <c r="AL110">
        <v>0</v>
      </c>
      <c r="AM110">
        <v>1</v>
      </c>
    </row>
    <row r="111" spans="1:39">
      <c r="A111">
        <v>3</v>
      </c>
      <c r="B111">
        <v>45</v>
      </c>
      <c r="C111">
        <v>2024</v>
      </c>
      <c r="D111">
        <v>99</v>
      </c>
      <c r="E111">
        <v>45</v>
      </c>
      <c r="F111">
        <v>99</v>
      </c>
      <c r="G111">
        <v>99</v>
      </c>
      <c r="H111">
        <v>99</v>
      </c>
      <c r="I111">
        <v>99</v>
      </c>
      <c r="J111">
        <v>999</v>
      </c>
      <c r="K111">
        <v>99</v>
      </c>
      <c r="L111">
        <v>99</v>
      </c>
      <c r="M111">
        <v>99</v>
      </c>
      <c r="N111">
        <v>99</v>
      </c>
      <c r="O111">
        <v>99</v>
      </c>
      <c r="P111">
        <v>9999</v>
      </c>
      <c r="Q111">
        <v>67</v>
      </c>
      <c r="R111">
        <v>345</v>
      </c>
      <c r="S111">
        <v>344</v>
      </c>
      <c r="T111">
        <v>1.94937281048706</v>
      </c>
      <c r="U111">
        <v>1.9932743988733763</v>
      </c>
      <c r="V111">
        <v>4.80289855072464</v>
      </c>
      <c r="W111">
        <v>59.398255813953512</v>
      </c>
      <c r="X111">
        <v>153.38546328136036</v>
      </c>
      <c r="Y111">
        <v>141.25652173913045</v>
      </c>
      <c r="Z111">
        <v>141.66715116279073</v>
      </c>
      <c r="AA111">
        <v>35.970145033688475</v>
      </c>
      <c r="AB111">
        <v>4.8609858058141509</v>
      </c>
      <c r="AC111">
        <v>-69.342846651899151</v>
      </c>
      <c r="AD111">
        <v>6</v>
      </c>
      <c r="AE111">
        <v>0</v>
      </c>
      <c r="AF111">
        <v>0</v>
      </c>
      <c r="AG111">
        <v>0</v>
      </c>
      <c r="AH111">
        <v>10</v>
      </c>
      <c r="AI111">
        <v>3</v>
      </c>
      <c r="AJ111">
        <v>0</v>
      </c>
      <c r="AK111">
        <v>0</v>
      </c>
      <c r="AL111">
        <v>0</v>
      </c>
      <c r="AM111">
        <v>0</v>
      </c>
    </row>
    <row r="112" spans="1:39">
      <c r="A112">
        <v>3</v>
      </c>
      <c r="B112">
        <v>46</v>
      </c>
      <c r="C112">
        <v>2024</v>
      </c>
      <c r="D112">
        <v>99</v>
      </c>
      <c r="E112">
        <v>46</v>
      </c>
      <c r="F112">
        <v>99</v>
      </c>
      <c r="G112">
        <v>99</v>
      </c>
      <c r="H112">
        <v>99</v>
      </c>
      <c r="I112">
        <v>99</v>
      </c>
      <c r="J112">
        <v>999</v>
      </c>
      <c r="K112">
        <v>99</v>
      </c>
      <c r="L112">
        <v>99</v>
      </c>
      <c r="M112">
        <v>99</v>
      </c>
      <c r="N112">
        <v>99</v>
      </c>
      <c r="O112">
        <v>99</v>
      </c>
      <c r="P112">
        <v>9999</v>
      </c>
      <c r="Q112">
        <v>59</v>
      </c>
      <c r="R112">
        <v>349</v>
      </c>
      <c r="S112">
        <v>349</v>
      </c>
      <c r="T112">
        <v>1.9719742343767657</v>
      </c>
      <c r="U112">
        <v>1.9238154315476821</v>
      </c>
      <c r="V112">
        <v>5.9025787965616017</v>
      </c>
      <c r="W112">
        <v>59.687679083094551</v>
      </c>
      <c r="X112">
        <v>146.01477057185531</v>
      </c>
      <c r="Y112">
        <v>134.77163323782239</v>
      </c>
      <c r="Z112">
        <v>134.77163323782239</v>
      </c>
      <c r="AA112">
        <v>29.187212588869741</v>
      </c>
      <c r="AB112">
        <v>4.2077010241310902</v>
      </c>
      <c r="AC112">
        <v>-44.415586868158989</v>
      </c>
      <c r="AD112">
        <v>5</v>
      </c>
      <c r="AE112">
        <v>0</v>
      </c>
      <c r="AF112">
        <v>0</v>
      </c>
      <c r="AG112">
        <v>1</v>
      </c>
      <c r="AH112">
        <v>7</v>
      </c>
      <c r="AI112">
        <v>2</v>
      </c>
      <c r="AJ112">
        <v>2</v>
      </c>
      <c r="AK112">
        <v>2</v>
      </c>
      <c r="AL112">
        <v>0</v>
      </c>
      <c r="AM112">
        <v>0</v>
      </c>
    </row>
    <row r="113" spans="1:39">
      <c r="A113">
        <v>3</v>
      </c>
      <c r="B113">
        <v>47</v>
      </c>
      <c r="C113">
        <v>2024</v>
      </c>
      <c r="D113">
        <v>99</v>
      </c>
      <c r="E113">
        <v>47</v>
      </c>
      <c r="F113">
        <v>99</v>
      </c>
      <c r="G113">
        <v>99</v>
      </c>
      <c r="H113">
        <v>99</v>
      </c>
      <c r="I113">
        <v>99</v>
      </c>
      <c r="J113">
        <v>999</v>
      </c>
      <c r="K113">
        <v>99</v>
      </c>
      <c r="L113">
        <v>99</v>
      </c>
      <c r="M113">
        <v>99</v>
      </c>
      <c r="N113">
        <v>99</v>
      </c>
      <c r="O113">
        <v>99</v>
      </c>
      <c r="P113">
        <v>9999</v>
      </c>
      <c r="Q113">
        <v>60</v>
      </c>
      <c r="R113">
        <v>323</v>
      </c>
      <c r="S113">
        <v>321</v>
      </c>
      <c r="T113">
        <v>1.8250649790936828</v>
      </c>
      <c r="U113">
        <v>1.8939777701037412</v>
      </c>
      <c r="V113">
        <v>5.5665634674922604</v>
      </c>
      <c r="W113">
        <v>59.252336448598143</v>
      </c>
      <c r="X113">
        <v>156.0740484823682</v>
      </c>
      <c r="Y113">
        <v>143.36160990712057</v>
      </c>
      <c r="Z113">
        <v>144.25482866043603</v>
      </c>
      <c r="AA113">
        <v>32.276400482178069</v>
      </c>
      <c r="AB113">
        <v>4.6385089812401858</v>
      </c>
      <c r="AC113">
        <v>-67.029902856885442</v>
      </c>
      <c r="AD113">
        <v>5</v>
      </c>
      <c r="AE113">
        <v>0</v>
      </c>
      <c r="AF113">
        <v>0</v>
      </c>
      <c r="AG113">
        <v>0</v>
      </c>
      <c r="AH113">
        <v>6</v>
      </c>
      <c r="AI113">
        <v>4</v>
      </c>
      <c r="AJ113">
        <v>0</v>
      </c>
      <c r="AK113">
        <v>2</v>
      </c>
      <c r="AL113">
        <v>0</v>
      </c>
      <c r="AM113">
        <v>0</v>
      </c>
    </row>
    <row r="114" spans="1:39">
      <c r="A114">
        <v>3</v>
      </c>
      <c r="B114">
        <v>48</v>
      </c>
      <c r="C114">
        <v>2024</v>
      </c>
      <c r="D114">
        <v>99</v>
      </c>
      <c r="E114">
        <v>48</v>
      </c>
      <c r="F114">
        <v>99</v>
      </c>
      <c r="G114">
        <v>99</v>
      </c>
      <c r="H114">
        <v>99</v>
      </c>
      <c r="I114">
        <v>99</v>
      </c>
      <c r="J114">
        <v>999</v>
      </c>
      <c r="K114">
        <v>99</v>
      </c>
      <c r="L114">
        <v>99</v>
      </c>
      <c r="M114">
        <v>99</v>
      </c>
      <c r="N114">
        <v>99</v>
      </c>
      <c r="O114">
        <v>99</v>
      </c>
      <c r="P114">
        <v>9999</v>
      </c>
      <c r="Q114">
        <v>56</v>
      </c>
      <c r="R114">
        <v>299</v>
      </c>
      <c r="S114">
        <v>298</v>
      </c>
      <c r="T114">
        <v>1.6894564357554529</v>
      </c>
      <c r="U114">
        <v>1.7185143241430203</v>
      </c>
      <c r="V114">
        <v>4.5117056856187281</v>
      </c>
      <c r="W114">
        <v>60.291946308724846</v>
      </c>
      <c r="X114">
        <v>153.02398388271487</v>
      </c>
      <c r="Y114">
        <v>140.52140468227421</v>
      </c>
      <c r="Z114">
        <v>140.99295302013422</v>
      </c>
      <c r="AA114">
        <v>26.413782450838475</v>
      </c>
      <c r="AB114">
        <v>3.8055067266767098</v>
      </c>
      <c r="AC114">
        <v>-56.666922261019344</v>
      </c>
      <c r="AD114">
        <v>3</v>
      </c>
      <c r="AE114">
        <v>1</v>
      </c>
      <c r="AF114">
        <v>0</v>
      </c>
      <c r="AG114">
        <v>2</v>
      </c>
      <c r="AH114">
        <v>5</v>
      </c>
      <c r="AI114">
        <v>4</v>
      </c>
      <c r="AJ114">
        <v>0</v>
      </c>
      <c r="AK114">
        <v>1</v>
      </c>
      <c r="AL114">
        <v>0</v>
      </c>
      <c r="AM114">
        <v>0</v>
      </c>
    </row>
    <row r="115" spans="1:39">
      <c r="A115">
        <v>3</v>
      </c>
      <c r="B115">
        <v>49</v>
      </c>
      <c r="C115">
        <v>2024</v>
      </c>
      <c r="D115">
        <v>99</v>
      </c>
      <c r="E115">
        <v>49</v>
      </c>
      <c r="F115">
        <v>99</v>
      </c>
      <c r="G115">
        <v>99</v>
      </c>
      <c r="H115">
        <v>99</v>
      </c>
      <c r="I115">
        <v>99</v>
      </c>
      <c r="J115">
        <v>999</v>
      </c>
      <c r="K115">
        <v>99</v>
      </c>
      <c r="L115">
        <v>99</v>
      </c>
      <c r="M115">
        <v>99</v>
      </c>
      <c r="N115">
        <v>99</v>
      </c>
      <c r="O115">
        <v>99</v>
      </c>
      <c r="P115">
        <v>9999</v>
      </c>
      <c r="Q115">
        <v>57</v>
      </c>
      <c r="R115">
        <v>268</v>
      </c>
      <c r="S115">
        <v>267</v>
      </c>
      <c r="T115">
        <v>1.5142954006102387</v>
      </c>
      <c r="U115">
        <v>1.5118430156987812</v>
      </c>
      <c r="V115">
        <v>4.2761194029850733</v>
      </c>
      <c r="W115">
        <v>60.737827715355827</v>
      </c>
      <c r="X115">
        <v>149.85769958441813</v>
      </c>
      <c r="Y115">
        <v>137.92164179104464</v>
      </c>
      <c r="Z115">
        <v>138.4382022471909</v>
      </c>
      <c r="AA115">
        <v>30.763876034697407</v>
      </c>
      <c r="AB115">
        <v>3.8256222426360553</v>
      </c>
      <c r="AC115">
        <v>-63.71356826888433</v>
      </c>
      <c r="AD115">
        <v>10</v>
      </c>
      <c r="AE115">
        <v>0</v>
      </c>
      <c r="AF115">
        <v>0</v>
      </c>
      <c r="AG115">
        <v>0</v>
      </c>
      <c r="AH115">
        <v>5</v>
      </c>
      <c r="AI115">
        <v>1</v>
      </c>
      <c r="AJ115">
        <v>0</v>
      </c>
      <c r="AK115">
        <v>1</v>
      </c>
      <c r="AL115">
        <v>0</v>
      </c>
      <c r="AM115">
        <v>0</v>
      </c>
    </row>
    <row r="116" spans="1:39">
      <c r="A116">
        <v>3</v>
      </c>
      <c r="B116">
        <v>50</v>
      </c>
      <c r="C116">
        <v>2024</v>
      </c>
      <c r="D116">
        <v>99</v>
      </c>
      <c r="E116">
        <v>50</v>
      </c>
      <c r="F116">
        <v>99</v>
      </c>
      <c r="G116">
        <v>99</v>
      </c>
      <c r="H116">
        <v>99</v>
      </c>
      <c r="I116">
        <v>99</v>
      </c>
      <c r="J116">
        <v>999</v>
      </c>
      <c r="K116">
        <v>99</v>
      </c>
      <c r="L116">
        <v>99</v>
      </c>
      <c r="M116">
        <v>99</v>
      </c>
      <c r="N116">
        <v>99</v>
      </c>
      <c r="O116">
        <v>99</v>
      </c>
      <c r="P116">
        <v>9999</v>
      </c>
      <c r="Q116">
        <v>64</v>
      </c>
      <c r="R116">
        <v>381</v>
      </c>
      <c r="S116">
        <v>381</v>
      </c>
      <c r="T116">
        <v>2.1527856254944062</v>
      </c>
      <c r="U116">
        <v>2.1859778370186373</v>
      </c>
      <c r="V116">
        <v>4.2230971128608941</v>
      </c>
      <c r="W116">
        <v>60.280839895013123</v>
      </c>
      <c r="X116">
        <v>151.97760355795191</v>
      </c>
      <c r="Y116">
        <v>140.27532808398956</v>
      </c>
      <c r="Z116">
        <v>140.27532808398956</v>
      </c>
      <c r="AA116">
        <v>31.388545818807561</v>
      </c>
      <c r="AB116">
        <v>4.5347738171590732</v>
      </c>
      <c r="AC116">
        <v>-70.100115037472364</v>
      </c>
      <c r="AD116">
        <v>4</v>
      </c>
      <c r="AE116">
        <v>1</v>
      </c>
      <c r="AF116">
        <v>0</v>
      </c>
      <c r="AG116">
        <v>0</v>
      </c>
      <c r="AH116">
        <v>10</v>
      </c>
      <c r="AI116">
        <v>4</v>
      </c>
      <c r="AJ116">
        <v>2</v>
      </c>
      <c r="AK116">
        <v>2</v>
      </c>
      <c r="AL116">
        <v>0</v>
      </c>
      <c r="AM116">
        <v>0</v>
      </c>
    </row>
    <row r="117" spans="1:39">
      <c r="A117">
        <v>3</v>
      </c>
      <c r="B117">
        <v>51</v>
      </c>
      <c r="C117">
        <v>2024</v>
      </c>
      <c r="D117">
        <v>99</v>
      </c>
      <c r="E117">
        <v>51</v>
      </c>
      <c r="F117">
        <v>99</v>
      </c>
      <c r="G117">
        <v>99</v>
      </c>
      <c r="H117">
        <v>99</v>
      </c>
      <c r="I117">
        <v>99</v>
      </c>
      <c r="J117">
        <v>999</v>
      </c>
      <c r="K117">
        <v>99</v>
      </c>
      <c r="L117">
        <v>99</v>
      </c>
      <c r="M117">
        <v>99</v>
      </c>
      <c r="N117">
        <v>99</v>
      </c>
      <c r="O117">
        <v>99</v>
      </c>
      <c r="P117">
        <v>9999</v>
      </c>
      <c r="Q117">
        <v>50</v>
      </c>
      <c r="R117">
        <v>354</v>
      </c>
      <c r="S117">
        <v>351</v>
      </c>
      <c r="T117">
        <v>2.0002260142388977</v>
      </c>
      <c r="U117">
        <v>1.9723859907864425</v>
      </c>
      <c r="V117">
        <v>3.7146892655367223</v>
      </c>
      <c r="W117">
        <v>60.592592592592602</v>
      </c>
      <c r="X117">
        <v>148.74090260817397</v>
      </c>
      <c r="Y117">
        <v>136.22259887005657</v>
      </c>
      <c r="Z117">
        <v>137.38689458689461</v>
      </c>
      <c r="AA117">
        <v>29.414896303479157</v>
      </c>
      <c r="AB117">
        <v>3.7662244429688552</v>
      </c>
      <c r="AC117">
        <v>-64.107646410659797</v>
      </c>
      <c r="AD117">
        <v>11</v>
      </c>
      <c r="AE117">
        <v>0</v>
      </c>
      <c r="AF117">
        <v>0</v>
      </c>
      <c r="AG117">
        <v>1</v>
      </c>
      <c r="AH117">
        <v>11</v>
      </c>
      <c r="AI117">
        <v>3</v>
      </c>
      <c r="AJ117">
        <v>2</v>
      </c>
      <c r="AK117">
        <v>0</v>
      </c>
      <c r="AL117">
        <v>0</v>
      </c>
      <c r="AM117">
        <v>0</v>
      </c>
    </row>
    <row r="118" spans="1:39">
      <c r="A118">
        <v>3</v>
      </c>
      <c r="B118">
        <v>52</v>
      </c>
      <c r="C118">
        <v>2024</v>
      </c>
      <c r="D118">
        <v>99</v>
      </c>
      <c r="E118">
        <v>52</v>
      </c>
      <c r="F118">
        <v>99</v>
      </c>
      <c r="G118">
        <v>99</v>
      </c>
      <c r="H118">
        <v>99</v>
      </c>
      <c r="I118">
        <v>99</v>
      </c>
      <c r="J118">
        <v>999</v>
      </c>
      <c r="K118">
        <v>99</v>
      </c>
      <c r="L118">
        <v>99</v>
      </c>
      <c r="M118">
        <v>99</v>
      </c>
      <c r="N118">
        <v>99</v>
      </c>
      <c r="O118">
        <v>99</v>
      </c>
      <c r="P118">
        <v>9999</v>
      </c>
      <c r="Q118">
        <v>29</v>
      </c>
      <c r="R118">
        <v>323</v>
      </c>
      <c r="S118">
        <v>323</v>
      </c>
      <c r="T118">
        <v>1.8250649790936828</v>
      </c>
      <c r="U118">
        <v>1.7101336019636331</v>
      </c>
      <c r="V118">
        <v>2.5510835913312699</v>
      </c>
      <c r="W118">
        <v>61.57275541795665</v>
      </c>
      <c r="X118">
        <v>140.24465919115556</v>
      </c>
      <c r="Y118">
        <v>129.4458204334365</v>
      </c>
      <c r="Z118">
        <v>129.4458204334365</v>
      </c>
      <c r="AA118">
        <v>29.249542446083112</v>
      </c>
      <c r="AB118">
        <v>2.8756693918139575</v>
      </c>
      <c r="AC118">
        <v>-61.442012206953237</v>
      </c>
      <c r="AD118">
        <v>8</v>
      </c>
      <c r="AE118">
        <v>0</v>
      </c>
      <c r="AF118">
        <v>0</v>
      </c>
      <c r="AG118">
        <v>0</v>
      </c>
      <c r="AH118">
        <v>6</v>
      </c>
      <c r="AI118">
        <v>6</v>
      </c>
      <c r="AJ118">
        <v>0</v>
      </c>
      <c r="AK118">
        <v>2</v>
      </c>
      <c r="AL118">
        <v>0</v>
      </c>
      <c r="AM118">
        <v>0</v>
      </c>
    </row>
    <row r="119" spans="1:39">
      <c r="A119">
        <v>3</v>
      </c>
      <c r="B119">
        <v>53</v>
      </c>
      <c r="C119">
        <v>2023</v>
      </c>
      <c r="D119">
        <v>99</v>
      </c>
      <c r="E119">
        <v>1</v>
      </c>
      <c r="F119">
        <v>99</v>
      </c>
      <c r="G119">
        <v>99</v>
      </c>
      <c r="H119">
        <v>99</v>
      </c>
      <c r="I119">
        <v>99</v>
      </c>
      <c r="J119">
        <v>999</v>
      </c>
      <c r="K119">
        <v>99</v>
      </c>
      <c r="L119">
        <v>99</v>
      </c>
      <c r="M119">
        <v>99</v>
      </c>
      <c r="N119">
        <v>99</v>
      </c>
      <c r="O119">
        <v>99</v>
      </c>
      <c r="P119">
        <v>9999</v>
      </c>
      <c r="Q119">
        <v>55</v>
      </c>
      <c r="R119">
        <v>343</v>
      </c>
      <c r="S119">
        <v>343</v>
      </c>
      <c r="T119">
        <v>1.8989093727509276</v>
      </c>
      <c r="U119">
        <v>1.8603490083192185</v>
      </c>
      <c r="V119">
        <v>5.9970845481049562</v>
      </c>
      <c r="W119">
        <v>59.169096209912553</v>
      </c>
      <c r="X119">
        <v>145.96874812454004</v>
      </c>
      <c r="Y119">
        <v>134.72915451895039</v>
      </c>
      <c r="Z119">
        <v>134.72915451895039</v>
      </c>
      <c r="AA119">
        <v>28.760262128687557</v>
      </c>
      <c r="AB119">
        <v>4.2075152878449931</v>
      </c>
      <c r="AC119">
        <v>-50.273949288828817</v>
      </c>
      <c r="AD119">
        <v>6</v>
      </c>
      <c r="AE119">
        <v>0</v>
      </c>
      <c r="AF119">
        <v>0</v>
      </c>
      <c r="AG119">
        <v>0</v>
      </c>
      <c r="AH119">
        <v>21</v>
      </c>
      <c r="AI119">
        <v>2</v>
      </c>
      <c r="AJ119">
        <v>0</v>
      </c>
      <c r="AK119">
        <v>1</v>
      </c>
      <c r="AL119">
        <v>0</v>
      </c>
      <c r="AM119">
        <v>0</v>
      </c>
    </row>
    <row r="120" spans="1:39">
      <c r="A120">
        <v>3</v>
      </c>
      <c r="B120">
        <v>54</v>
      </c>
      <c r="C120">
        <v>2023</v>
      </c>
      <c r="D120">
        <v>99</v>
      </c>
      <c r="E120">
        <v>2</v>
      </c>
      <c r="F120">
        <v>99</v>
      </c>
      <c r="G120">
        <v>99</v>
      </c>
      <c r="H120">
        <v>99</v>
      </c>
      <c r="I120">
        <v>99</v>
      </c>
      <c r="J120">
        <v>999</v>
      </c>
      <c r="K120">
        <v>99</v>
      </c>
      <c r="L120">
        <v>99</v>
      </c>
      <c r="M120">
        <v>99</v>
      </c>
      <c r="N120">
        <v>99</v>
      </c>
      <c r="O120">
        <v>99</v>
      </c>
      <c r="P120">
        <v>9999</v>
      </c>
      <c r="Q120">
        <v>71</v>
      </c>
      <c r="R120">
        <v>449</v>
      </c>
      <c r="S120">
        <v>448</v>
      </c>
      <c r="T120">
        <v>2.4857443392570446</v>
      </c>
      <c r="U120">
        <v>2.4940023479347526</v>
      </c>
      <c r="V120">
        <v>5.4721603563474392</v>
      </c>
      <c r="W120">
        <v>59.595982142857153</v>
      </c>
      <c r="X120">
        <v>149.74941304499947</v>
      </c>
      <c r="Y120">
        <v>137.97861915367483</v>
      </c>
      <c r="Z120">
        <v>138.28660714285729</v>
      </c>
      <c r="AA120">
        <v>30.146817071789208</v>
      </c>
      <c r="AB120">
        <v>4.2109213786086954</v>
      </c>
      <c r="AC120">
        <v>-49.395565964255873</v>
      </c>
      <c r="AD120">
        <v>10</v>
      </c>
      <c r="AE120">
        <v>2</v>
      </c>
      <c r="AF120">
        <v>0</v>
      </c>
      <c r="AG120">
        <v>0</v>
      </c>
      <c r="AH120">
        <v>12</v>
      </c>
      <c r="AI120">
        <v>9</v>
      </c>
      <c r="AJ120">
        <v>1</v>
      </c>
      <c r="AK120">
        <v>1</v>
      </c>
      <c r="AL120">
        <v>0</v>
      </c>
      <c r="AM120">
        <v>0</v>
      </c>
    </row>
    <row r="121" spans="1:39">
      <c r="A121">
        <v>3</v>
      </c>
      <c r="B121">
        <v>55</v>
      </c>
      <c r="C121">
        <v>2023</v>
      </c>
      <c r="D121">
        <v>99</v>
      </c>
      <c r="E121">
        <v>3</v>
      </c>
      <c r="F121">
        <v>99</v>
      </c>
      <c r="G121">
        <v>99</v>
      </c>
      <c r="H121">
        <v>99</v>
      </c>
      <c r="I121">
        <v>99</v>
      </c>
      <c r="J121">
        <v>999</v>
      </c>
      <c r="K121">
        <v>99</v>
      </c>
      <c r="L121">
        <v>99</v>
      </c>
      <c r="M121">
        <v>99</v>
      </c>
      <c r="N121">
        <v>99</v>
      </c>
      <c r="O121">
        <v>99</v>
      </c>
      <c r="P121">
        <v>9999</v>
      </c>
      <c r="Q121">
        <v>58</v>
      </c>
      <c r="R121">
        <v>360</v>
      </c>
      <c r="S121">
        <v>360</v>
      </c>
      <c r="T121">
        <v>1.9930244145490783</v>
      </c>
      <c r="U121">
        <v>1.9923871263096624</v>
      </c>
      <c r="V121">
        <v>4.0138888888888884</v>
      </c>
      <c r="W121">
        <v>60.444444444444443</v>
      </c>
      <c r="X121">
        <v>148.94667148188267</v>
      </c>
      <c r="Y121">
        <v>137.4777777777777</v>
      </c>
      <c r="Z121">
        <v>137.4777777777777</v>
      </c>
      <c r="AA121">
        <v>28.541578940119592</v>
      </c>
      <c r="AB121">
        <v>3.8452311333827631</v>
      </c>
      <c r="AC121">
        <v>-52.535660938876163</v>
      </c>
      <c r="AD121">
        <v>12</v>
      </c>
      <c r="AE121">
        <v>0</v>
      </c>
      <c r="AF121">
        <v>0</v>
      </c>
      <c r="AG121">
        <v>1</v>
      </c>
      <c r="AH121">
        <v>9</v>
      </c>
      <c r="AI121">
        <v>2</v>
      </c>
      <c r="AJ121">
        <v>1</v>
      </c>
      <c r="AK121">
        <v>5</v>
      </c>
      <c r="AL121">
        <v>0</v>
      </c>
      <c r="AM121">
        <v>0</v>
      </c>
    </row>
    <row r="122" spans="1:39">
      <c r="A122">
        <v>3</v>
      </c>
      <c r="B122">
        <v>56</v>
      </c>
      <c r="C122">
        <v>2023</v>
      </c>
      <c r="D122">
        <v>99</v>
      </c>
      <c r="E122">
        <v>4</v>
      </c>
      <c r="F122">
        <v>99</v>
      </c>
      <c r="G122">
        <v>99</v>
      </c>
      <c r="H122">
        <v>99</v>
      </c>
      <c r="I122">
        <v>99</v>
      </c>
      <c r="J122">
        <v>999</v>
      </c>
      <c r="K122">
        <v>99</v>
      </c>
      <c r="L122">
        <v>99</v>
      </c>
      <c r="M122">
        <v>99</v>
      </c>
      <c r="N122">
        <v>99</v>
      </c>
      <c r="O122">
        <v>99</v>
      </c>
      <c r="P122">
        <v>9999</v>
      </c>
      <c r="Q122">
        <v>72</v>
      </c>
      <c r="R122">
        <v>358</v>
      </c>
      <c r="S122">
        <v>355</v>
      </c>
      <c r="T122">
        <v>1.9819520566904725</v>
      </c>
      <c r="U122">
        <v>2.0043433813915748</v>
      </c>
      <c r="V122">
        <v>4.9357541899441344</v>
      </c>
      <c r="W122">
        <v>59.836619718309862</v>
      </c>
      <c r="X122">
        <v>151.84545173922788</v>
      </c>
      <c r="Y122">
        <v>139.07541899441338</v>
      </c>
      <c r="Z122">
        <v>140.25070422535217</v>
      </c>
      <c r="AA122">
        <v>29.274335600593577</v>
      </c>
      <c r="AB122">
        <v>4.1947398125297797</v>
      </c>
      <c r="AC122">
        <v>-64.275737666839291</v>
      </c>
      <c r="AD122">
        <v>17</v>
      </c>
      <c r="AE122">
        <v>0</v>
      </c>
      <c r="AF122">
        <v>0</v>
      </c>
      <c r="AG122">
        <v>0</v>
      </c>
      <c r="AH122">
        <v>15</v>
      </c>
      <c r="AI122">
        <v>4</v>
      </c>
      <c r="AJ122">
        <v>2</v>
      </c>
      <c r="AK122">
        <v>3</v>
      </c>
      <c r="AL122">
        <v>0</v>
      </c>
      <c r="AM122">
        <v>0</v>
      </c>
    </row>
    <row r="123" spans="1:39">
      <c r="A123">
        <v>3</v>
      </c>
      <c r="B123">
        <v>57</v>
      </c>
      <c r="C123">
        <v>2023</v>
      </c>
      <c r="D123">
        <v>99</v>
      </c>
      <c r="E123">
        <v>5</v>
      </c>
      <c r="F123">
        <v>99</v>
      </c>
      <c r="G123">
        <v>99</v>
      </c>
      <c r="H123">
        <v>99</v>
      </c>
      <c r="I123">
        <v>99</v>
      </c>
      <c r="J123">
        <v>999</v>
      </c>
      <c r="K123">
        <v>99</v>
      </c>
      <c r="L123">
        <v>99</v>
      </c>
      <c r="M123">
        <v>99</v>
      </c>
      <c r="N123">
        <v>99</v>
      </c>
      <c r="O123">
        <v>99</v>
      </c>
      <c r="P123">
        <v>9999</v>
      </c>
      <c r="Q123">
        <v>63</v>
      </c>
      <c r="R123">
        <v>308</v>
      </c>
      <c r="S123">
        <v>307</v>
      </c>
      <c r="T123">
        <v>1.7051431102253223</v>
      </c>
      <c r="U123">
        <v>1.7462855297027591</v>
      </c>
      <c r="V123">
        <v>3.9967532467532472</v>
      </c>
      <c r="W123">
        <v>60.30618892508145</v>
      </c>
      <c r="X123">
        <v>153.09619957507289</v>
      </c>
      <c r="Y123">
        <v>140.83993506493502</v>
      </c>
      <c r="Z123">
        <v>141.29869706840381</v>
      </c>
      <c r="AA123">
        <v>30.836589347754593</v>
      </c>
      <c r="AB123">
        <v>4.1664153743714474</v>
      </c>
      <c r="AC123">
        <v>-61.194446296491954</v>
      </c>
      <c r="AD123">
        <v>4</v>
      </c>
      <c r="AE123">
        <v>2</v>
      </c>
      <c r="AF123">
        <v>0</v>
      </c>
      <c r="AG123">
        <v>1</v>
      </c>
      <c r="AH123">
        <v>11</v>
      </c>
      <c r="AI123">
        <v>1</v>
      </c>
      <c r="AJ123">
        <v>0</v>
      </c>
      <c r="AK123">
        <v>2</v>
      </c>
      <c r="AL123">
        <v>0</v>
      </c>
      <c r="AM123">
        <v>0</v>
      </c>
    </row>
    <row r="124" spans="1:39">
      <c r="A124">
        <v>3</v>
      </c>
      <c r="B124">
        <v>58</v>
      </c>
      <c r="C124">
        <v>2023</v>
      </c>
      <c r="D124">
        <v>99</v>
      </c>
      <c r="E124">
        <v>6</v>
      </c>
      <c r="F124">
        <v>99</v>
      </c>
      <c r="G124">
        <v>99</v>
      </c>
      <c r="H124">
        <v>99</v>
      </c>
      <c r="I124">
        <v>99</v>
      </c>
      <c r="J124">
        <v>999</v>
      </c>
      <c r="K124">
        <v>99</v>
      </c>
      <c r="L124">
        <v>99</v>
      </c>
      <c r="M124">
        <v>99</v>
      </c>
      <c r="N124">
        <v>99</v>
      </c>
      <c r="O124">
        <v>99</v>
      </c>
      <c r="P124">
        <v>9999</v>
      </c>
      <c r="Q124">
        <v>51</v>
      </c>
      <c r="R124">
        <v>288</v>
      </c>
      <c r="S124">
        <v>287</v>
      </c>
      <c r="T124">
        <v>1.5944195316392629</v>
      </c>
      <c r="U124">
        <v>1.6268638775125548</v>
      </c>
      <c r="V124">
        <v>5.8402777777777777</v>
      </c>
      <c r="W124">
        <v>59.365853658536579</v>
      </c>
      <c r="X124">
        <v>152.35418923799216</v>
      </c>
      <c r="Y124">
        <v>140.32013888888889</v>
      </c>
      <c r="Z124">
        <v>140.80905923344943</v>
      </c>
      <c r="AA124">
        <v>28.929576660143994</v>
      </c>
      <c r="AB124">
        <v>4.1498857571503551</v>
      </c>
      <c r="AC124">
        <v>-56.734283387631912</v>
      </c>
      <c r="AD124">
        <v>3</v>
      </c>
      <c r="AE124">
        <v>1</v>
      </c>
      <c r="AF124">
        <v>0</v>
      </c>
      <c r="AG124">
        <v>1</v>
      </c>
      <c r="AH124">
        <v>6</v>
      </c>
      <c r="AI124">
        <v>4</v>
      </c>
      <c r="AJ124">
        <v>2</v>
      </c>
      <c r="AK124">
        <v>0</v>
      </c>
      <c r="AL124">
        <v>0</v>
      </c>
      <c r="AM124">
        <v>0</v>
      </c>
    </row>
    <row r="125" spans="1:39">
      <c r="A125">
        <v>3</v>
      </c>
      <c r="B125">
        <v>59</v>
      </c>
      <c r="C125">
        <v>2023</v>
      </c>
      <c r="D125">
        <v>99</v>
      </c>
      <c r="E125">
        <v>7</v>
      </c>
      <c r="F125">
        <v>99</v>
      </c>
      <c r="G125">
        <v>99</v>
      </c>
      <c r="H125">
        <v>99</v>
      </c>
      <c r="I125">
        <v>99</v>
      </c>
      <c r="J125">
        <v>999</v>
      </c>
      <c r="K125">
        <v>99</v>
      </c>
      <c r="L125">
        <v>99</v>
      </c>
      <c r="M125">
        <v>99</v>
      </c>
      <c r="N125">
        <v>99</v>
      </c>
      <c r="O125">
        <v>99</v>
      </c>
      <c r="P125">
        <v>9999</v>
      </c>
      <c r="Q125">
        <v>75</v>
      </c>
      <c r="R125">
        <v>475</v>
      </c>
      <c r="S125">
        <v>475</v>
      </c>
      <c r="T125">
        <v>2.6296849914189222</v>
      </c>
      <c r="U125">
        <v>2.5502812859970838</v>
      </c>
      <c r="V125">
        <v>4.88</v>
      </c>
      <c r="W125">
        <v>60.273684210526355</v>
      </c>
      <c r="X125">
        <v>144.49540970519467</v>
      </c>
      <c r="Y125">
        <v>133.36926315789475</v>
      </c>
      <c r="Z125">
        <v>133.36926315789475</v>
      </c>
      <c r="AA125">
        <v>29.002870683401447</v>
      </c>
      <c r="AB125">
        <v>4.211368336858853</v>
      </c>
      <c r="AC125">
        <v>-58.590075685166248</v>
      </c>
      <c r="AD125">
        <v>8</v>
      </c>
      <c r="AE125">
        <v>2</v>
      </c>
      <c r="AF125">
        <v>0</v>
      </c>
      <c r="AG125">
        <v>0</v>
      </c>
      <c r="AH125">
        <v>20</v>
      </c>
      <c r="AI125">
        <v>4</v>
      </c>
      <c r="AJ125">
        <v>3</v>
      </c>
      <c r="AK125">
        <v>0</v>
      </c>
      <c r="AL125">
        <v>1</v>
      </c>
      <c r="AM125">
        <v>0</v>
      </c>
    </row>
    <row r="126" spans="1:39">
      <c r="A126">
        <v>3</v>
      </c>
      <c r="B126">
        <v>60</v>
      </c>
      <c r="C126">
        <v>2023</v>
      </c>
      <c r="D126">
        <v>99</v>
      </c>
      <c r="E126">
        <v>8</v>
      </c>
      <c r="F126">
        <v>99</v>
      </c>
      <c r="G126">
        <v>99</v>
      </c>
      <c r="H126">
        <v>99</v>
      </c>
      <c r="I126">
        <v>99</v>
      </c>
      <c r="J126">
        <v>999</v>
      </c>
      <c r="K126">
        <v>99</v>
      </c>
      <c r="L126">
        <v>99</v>
      </c>
      <c r="M126">
        <v>99</v>
      </c>
      <c r="N126">
        <v>99</v>
      </c>
      <c r="O126">
        <v>99</v>
      </c>
      <c r="P126">
        <v>9999</v>
      </c>
      <c r="Q126">
        <v>48</v>
      </c>
      <c r="R126">
        <v>262</v>
      </c>
      <c r="S126">
        <v>262</v>
      </c>
      <c r="T126">
        <v>1.4504788794773844</v>
      </c>
      <c r="U126">
        <v>1.4513283399396</v>
      </c>
      <c r="V126">
        <v>4.5114503816793903</v>
      </c>
      <c r="W126">
        <v>59.95801526717559</v>
      </c>
      <c r="X126">
        <v>149.0815710469511</v>
      </c>
      <c r="Y126">
        <v>137.60229007633589</v>
      </c>
      <c r="Z126">
        <v>137.60229007633589</v>
      </c>
      <c r="AA126">
        <v>29.074439774321977</v>
      </c>
      <c r="AB126">
        <v>4.0973544657604499</v>
      </c>
      <c r="AC126">
        <v>-55.090635652585995</v>
      </c>
      <c r="AD126">
        <v>3</v>
      </c>
      <c r="AE126">
        <v>1</v>
      </c>
      <c r="AF126">
        <v>0</v>
      </c>
      <c r="AG126">
        <v>1</v>
      </c>
      <c r="AH126">
        <v>6</v>
      </c>
      <c r="AI126">
        <v>3</v>
      </c>
      <c r="AJ126">
        <v>1</v>
      </c>
      <c r="AK126">
        <v>2</v>
      </c>
      <c r="AL126">
        <v>0</v>
      </c>
      <c r="AM126">
        <v>0</v>
      </c>
    </row>
    <row r="127" spans="1:39">
      <c r="A127">
        <v>3</v>
      </c>
      <c r="B127">
        <v>61</v>
      </c>
      <c r="C127">
        <v>2023</v>
      </c>
      <c r="D127">
        <v>99</v>
      </c>
      <c r="E127">
        <v>9</v>
      </c>
      <c r="F127">
        <v>99</v>
      </c>
      <c r="G127">
        <v>99</v>
      </c>
      <c r="H127">
        <v>99</v>
      </c>
      <c r="I127">
        <v>99</v>
      </c>
      <c r="J127">
        <v>999</v>
      </c>
      <c r="K127">
        <v>99</v>
      </c>
      <c r="L127">
        <v>99</v>
      </c>
      <c r="M127">
        <v>99</v>
      </c>
      <c r="N127">
        <v>99</v>
      </c>
      <c r="O127">
        <v>99</v>
      </c>
      <c r="P127">
        <v>9999</v>
      </c>
      <c r="Q127">
        <v>70</v>
      </c>
      <c r="R127">
        <v>360</v>
      </c>
      <c r="S127">
        <v>359</v>
      </c>
      <c r="T127">
        <v>1.9930244145490783</v>
      </c>
      <c r="U127">
        <v>2.0371486078772638</v>
      </c>
      <c r="V127">
        <v>4.7444444444444436</v>
      </c>
      <c r="W127">
        <v>60.186629526462418</v>
      </c>
      <c r="X127">
        <v>152.72059708679413</v>
      </c>
      <c r="Y127">
        <v>140.56638888888895</v>
      </c>
      <c r="Z127">
        <v>140.957938718663</v>
      </c>
      <c r="AA127">
        <v>29.191560904876127</v>
      </c>
      <c r="AB127">
        <v>3.8749591863164592</v>
      </c>
      <c r="AC127">
        <v>-61.491731300318143</v>
      </c>
      <c r="AD127">
        <v>4</v>
      </c>
      <c r="AE127">
        <v>1</v>
      </c>
      <c r="AF127">
        <v>0</v>
      </c>
      <c r="AG127">
        <v>1</v>
      </c>
      <c r="AH127">
        <v>14</v>
      </c>
      <c r="AI127">
        <v>1</v>
      </c>
      <c r="AJ127">
        <v>1</v>
      </c>
      <c r="AK127">
        <v>2</v>
      </c>
      <c r="AL127">
        <v>0</v>
      </c>
      <c r="AM127">
        <v>1</v>
      </c>
    </row>
    <row r="128" spans="1:39">
      <c r="A128">
        <v>3</v>
      </c>
      <c r="B128">
        <v>62</v>
      </c>
      <c r="C128">
        <v>2023</v>
      </c>
      <c r="D128">
        <v>99</v>
      </c>
      <c r="E128">
        <v>10</v>
      </c>
      <c r="F128">
        <v>99</v>
      </c>
      <c r="G128">
        <v>99</v>
      </c>
      <c r="H128">
        <v>99</v>
      </c>
      <c r="I128">
        <v>99</v>
      </c>
      <c r="J128">
        <v>999</v>
      </c>
      <c r="K128">
        <v>99</v>
      </c>
      <c r="L128">
        <v>99</v>
      </c>
      <c r="M128">
        <v>99</v>
      </c>
      <c r="N128">
        <v>99</v>
      </c>
      <c r="O128">
        <v>99</v>
      </c>
      <c r="P128">
        <v>9999</v>
      </c>
      <c r="Q128">
        <v>59</v>
      </c>
      <c r="R128">
        <v>419</v>
      </c>
      <c r="S128">
        <v>418</v>
      </c>
      <c r="T128">
        <v>2.3196589713779545</v>
      </c>
      <c r="U128">
        <v>2.2684880538493619</v>
      </c>
      <c r="V128">
        <v>4.5035799522673035</v>
      </c>
      <c r="W128">
        <v>60.1172248803828</v>
      </c>
      <c r="X128">
        <v>145.97362031561499</v>
      </c>
      <c r="Y128">
        <v>134.4880668257756</v>
      </c>
      <c r="Z128">
        <v>134.80980861244012</v>
      </c>
      <c r="AA128">
        <v>32.46184914946496</v>
      </c>
      <c r="AB128">
        <v>4.1650332947718143</v>
      </c>
      <c r="AC128">
        <v>-65.756549882055083</v>
      </c>
      <c r="AD128">
        <v>8</v>
      </c>
      <c r="AE128">
        <v>2</v>
      </c>
      <c r="AF128">
        <v>0</v>
      </c>
      <c r="AG128">
        <v>0</v>
      </c>
      <c r="AH128">
        <v>18</v>
      </c>
      <c r="AI128">
        <v>4</v>
      </c>
      <c r="AJ128">
        <v>1</v>
      </c>
      <c r="AK128">
        <v>6</v>
      </c>
      <c r="AL128">
        <v>0</v>
      </c>
      <c r="AM128">
        <v>1</v>
      </c>
    </row>
    <row r="129" spans="1:39">
      <c r="A129">
        <v>3</v>
      </c>
      <c r="B129">
        <v>63</v>
      </c>
      <c r="C129">
        <v>2023</v>
      </c>
      <c r="D129">
        <v>99</v>
      </c>
      <c r="E129">
        <v>11</v>
      </c>
      <c r="F129">
        <v>99</v>
      </c>
      <c r="G129">
        <v>99</v>
      </c>
      <c r="H129">
        <v>99</v>
      </c>
      <c r="I129">
        <v>99</v>
      </c>
      <c r="J129">
        <v>999</v>
      </c>
      <c r="K129">
        <v>99</v>
      </c>
      <c r="L129">
        <v>99</v>
      </c>
      <c r="M129">
        <v>99</v>
      </c>
      <c r="N129">
        <v>99</v>
      </c>
      <c r="O129">
        <v>99</v>
      </c>
      <c r="P129">
        <v>9999</v>
      </c>
      <c r="Q129">
        <v>58</v>
      </c>
      <c r="R129">
        <v>351</v>
      </c>
      <c r="S129">
        <v>351</v>
      </c>
      <c r="T129">
        <v>1.9431988041853516</v>
      </c>
      <c r="U129">
        <v>1.9728183195914224</v>
      </c>
      <c r="V129">
        <v>6.6723646723646732</v>
      </c>
      <c r="W129">
        <v>59.578347578347561</v>
      </c>
      <c r="X129">
        <v>151.26538322637995</v>
      </c>
      <c r="Y129">
        <v>139.61794871794871</v>
      </c>
      <c r="Z129">
        <v>139.61794871794871</v>
      </c>
      <c r="AA129">
        <v>25.704835473747419</v>
      </c>
      <c r="AB129">
        <v>3.8503322243884672</v>
      </c>
      <c r="AC129">
        <v>-49.715969933546361</v>
      </c>
      <c r="AD129">
        <v>8</v>
      </c>
      <c r="AE129">
        <v>0</v>
      </c>
      <c r="AF129">
        <v>0</v>
      </c>
      <c r="AG129">
        <v>0</v>
      </c>
      <c r="AH129">
        <v>12</v>
      </c>
      <c r="AI129">
        <v>1</v>
      </c>
      <c r="AJ129">
        <v>5</v>
      </c>
      <c r="AK129">
        <v>2</v>
      </c>
      <c r="AL129">
        <v>0</v>
      </c>
      <c r="AM129">
        <v>0</v>
      </c>
    </row>
    <row r="130" spans="1:39">
      <c r="A130">
        <v>3</v>
      </c>
      <c r="B130">
        <v>64</v>
      </c>
      <c r="C130">
        <v>2023</v>
      </c>
      <c r="D130">
        <v>99</v>
      </c>
      <c r="E130">
        <v>12</v>
      </c>
      <c r="F130">
        <v>99</v>
      </c>
      <c r="G130">
        <v>99</v>
      </c>
      <c r="H130">
        <v>99</v>
      </c>
      <c r="I130">
        <v>99</v>
      </c>
      <c r="J130">
        <v>999</v>
      </c>
      <c r="K130">
        <v>99</v>
      </c>
      <c r="L130">
        <v>99</v>
      </c>
      <c r="M130">
        <v>99</v>
      </c>
      <c r="N130">
        <v>99</v>
      </c>
      <c r="O130">
        <v>99</v>
      </c>
      <c r="P130">
        <v>9999</v>
      </c>
      <c r="Q130">
        <v>70</v>
      </c>
      <c r="R130">
        <v>362</v>
      </c>
      <c r="S130">
        <v>361</v>
      </c>
      <c r="T130">
        <v>2.0040967724076841</v>
      </c>
      <c r="U130">
        <v>2.0882787074716624</v>
      </c>
      <c r="V130">
        <v>5.2237569060773481</v>
      </c>
      <c r="W130">
        <v>59.695290858725777</v>
      </c>
      <c r="X130">
        <v>155.71909998024699</v>
      </c>
      <c r="Y130">
        <v>143.29834254143651</v>
      </c>
      <c r="Z130">
        <v>143.6952908587258</v>
      </c>
      <c r="AA130">
        <v>30.03823426884766</v>
      </c>
      <c r="AB130">
        <v>4.3332387925669247</v>
      </c>
      <c r="AC130">
        <v>-64.627585891457855</v>
      </c>
      <c r="AD130">
        <v>8</v>
      </c>
      <c r="AE130">
        <v>0</v>
      </c>
      <c r="AF130">
        <v>0</v>
      </c>
      <c r="AG130">
        <v>0</v>
      </c>
      <c r="AH130">
        <v>15</v>
      </c>
      <c r="AI130">
        <v>0</v>
      </c>
      <c r="AJ130">
        <v>0</v>
      </c>
      <c r="AK130">
        <v>2</v>
      </c>
      <c r="AL130">
        <v>0</v>
      </c>
      <c r="AM130">
        <v>0</v>
      </c>
    </row>
    <row r="131" spans="1:39">
      <c r="A131">
        <v>3</v>
      </c>
      <c r="B131">
        <v>65</v>
      </c>
      <c r="C131">
        <v>2023</v>
      </c>
      <c r="D131">
        <v>99</v>
      </c>
      <c r="E131">
        <v>13</v>
      </c>
      <c r="F131">
        <v>99</v>
      </c>
      <c r="G131">
        <v>99</v>
      </c>
      <c r="H131">
        <v>99</v>
      </c>
      <c r="I131">
        <v>99</v>
      </c>
      <c r="J131">
        <v>999</v>
      </c>
      <c r="K131">
        <v>99</v>
      </c>
      <c r="L131">
        <v>99</v>
      </c>
      <c r="M131">
        <v>99</v>
      </c>
      <c r="N131">
        <v>99</v>
      </c>
      <c r="O131">
        <v>99</v>
      </c>
      <c r="P131">
        <v>9999</v>
      </c>
      <c r="Q131">
        <v>64</v>
      </c>
      <c r="R131">
        <v>310</v>
      </c>
      <c r="S131">
        <v>308</v>
      </c>
      <c r="T131">
        <v>1.716215468083929</v>
      </c>
      <c r="U131">
        <v>1.7748919770468876</v>
      </c>
      <c r="V131">
        <v>4.4967741935483874</v>
      </c>
      <c r="W131">
        <v>60.214285714285694</v>
      </c>
      <c r="X131">
        <v>154.88973543494211</v>
      </c>
      <c r="Y131">
        <v>142.22354838709671</v>
      </c>
      <c r="Z131">
        <v>143.14707792207784</v>
      </c>
      <c r="AA131">
        <v>27.46178261600118</v>
      </c>
      <c r="AB131">
        <v>3.6081874532218801</v>
      </c>
      <c r="AC131">
        <v>-58.34162172273944</v>
      </c>
      <c r="AD131">
        <v>8</v>
      </c>
      <c r="AE131">
        <v>0</v>
      </c>
      <c r="AF131">
        <v>0</v>
      </c>
      <c r="AG131">
        <v>0</v>
      </c>
      <c r="AH131">
        <v>5</v>
      </c>
      <c r="AI131">
        <v>2</v>
      </c>
      <c r="AJ131">
        <v>0</v>
      </c>
      <c r="AK131">
        <v>0</v>
      </c>
      <c r="AL131">
        <v>0</v>
      </c>
      <c r="AM131">
        <v>0</v>
      </c>
    </row>
    <row r="132" spans="1:39">
      <c r="A132">
        <v>3</v>
      </c>
      <c r="B132">
        <v>66</v>
      </c>
      <c r="C132">
        <v>2023</v>
      </c>
      <c r="D132">
        <v>99</v>
      </c>
      <c r="E132">
        <v>14</v>
      </c>
      <c r="F132">
        <v>99</v>
      </c>
      <c r="G132">
        <v>99</v>
      </c>
      <c r="H132">
        <v>99</v>
      </c>
      <c r="I132">
        <v>99</v>
      </c>
      <c r="J132">
        <v>999</v>
      </c>
      <c r="K132">
        <v>99</v>
      </c>
      <c r="L132">
        <v>99</v>
      </c>
      <c r="M132">
        <v>99</v>
      </c>
      <c r="N132">
        <v>99</v>
      </c>
      <c r="O132">
        <v>99</v>
      </c>
      <c r="P132">
        <v>9999</v>
      </c>
      <c r="Q132">
        <v>25</v>
      </c>
      <c r="R132">
        <v>111</v>
      </c>
      <c r="S132">
        <v>111</v>
      </c>
      <c r="T132">
        <v>0.61451586115263257</v>
      </c>
      <c r="U132">
        <v>0.62304971137117182</v>
      </c>
      <c r="V132">
        <v>6.5405405405405403</v>
      </c>
      <c r="W132">
        <v>59.441441441441427</v>
      </c>
      <c r="X132">
        <v>151.06341444369613</v>
      </c>
      <c r="Y132">
        <v>139.43153153153156</v>
      </c>
      <c r="Z132">
        <v>139.43153153153156</v>
      </c>
      <c r="AA132">
        <v>29.858024354855321</v>
      </c>
      <c r="AB132">
        <v>3.2429679562847413</v>
      </c>
      <c r="AC132">
        <v>-62.019535553985556</v>
      </c>
      <c r="AD132">
        <v>1</v>
      </c>
      <c r="AE132">
        <v>2</v>
      </c>
      <c r="AF132">
        <v>1</v>
      </c>
      <c r="AG132">
        <v>1</v>
      </c>
      <c r="AH132">
        <v>8</v>
      </c>
      <c r="AI132">
        <v>1</v>
      </c>
      <c r="AJ132">
        <v>1</v>
      </c>
      <c r="AK132">
        <v>0</v>
      </c>
      <c r="AL132">
        <v>0</v>
      </c>
      <c r="AM132">
        <v>0</v>
      </c>
    </row>
    <row r="133" spans="1:39">
      <c r="A133">
        <v>3</v>
      </c>
      <c r="B133">
        <v>67</v>
      </c>
      <c r="C133">
        <v>2023</v>
      </c>
      <c r="D133">
        <v>99</v>
      </c>
      <c r="E133">
        <v>15</v>
      </c>
      <c r="F133">
        <v>99</v>
      </c>
      <c r="G133">
        <v>99</v>
      </c>
      <c r="H133">
        <v>99</v>
      </c>
      <c r="I133">
        <v>99</v>
      </c>
      <c r="J133">
        <v>999</v>
      </c>
      <c r="K133">
        <v>99</v>
      </c>
      <c r="L133">
        <v>99</v>
      </c>
      <c r="M133">
        <v>99</v>
      </c>
      <c r="N133">
        <v>99</v>
      </c>
      <c r="O133">
        <v>99</v>
      </c>
      <c r="P133">
        <v>9999</v>
      </c>
      <c r="Q133">
        <v>65</v>
      </c>
      <c r="R133">
        <v>426</v>
      </c>
      <c r="S133">
        <v>426</v>
      </c>
      <c r="T133">
        <v>2.3584122238830756</v>
      </c>
      <c r="U133">
        <v>2.3452617039056345</v>
      </c>
      <c r="V133">
        <v>5.063380281690141</v>
      </c>
      <c r="W133">
        <v>59.962441314553999</v>
      </c>
      <c r="X133">
        <v>148.16352066897596</v>
      </c>
      <c r="Y133">
        <v>136.75492957746459</v>
      </c>
      <c r="Z133">
        <v>136.75492957746459</v>
      </c>
      <c r="AA133">
        <v>29.261273043264055</v>
      </c>
      <c r="AB133">
        <v>3.9715535036647025</v>
      </c>
      <c r="AC133">
        <v>-56.548041259529839</v>
      </c>
      <c r="AD133">
        <v>4</v>
      </c>
      <c r="AE133">
        <v>2</v>
      </c>
      <c r="AF133">
        <v>0</v>
      </c>
      <c r="AG133">
        <v>0</v>
      </c>
      <c r="AH133">
        <v>11</v>
      </c>
      <c r="AI133">
        <v>3</v>
      </c>
      <c r="AJ133">
        <v>0</v>
      </c>
      <c r="AK133">
        <v>4</v>
      </c>
      <c r="AL133">
        <v>0</v>
      </c>
      <c r="AM133">
        <v>0</v>
      </c>
    </row>
    <row r="134" spans="1:39">
      <c r="A134">
        <v>3</v>
      </c>
      <c r="B134">
        <v>68</v>
      </c>
      <c r="C134">
        <v>2023</v>
      </c>
      <c r="D134">
        <v>99</v>
      </c>
      <c r="E134">
        <v>16</v>
      </c>
      <c r="F134">
        <v>99</v>
      </c>
      <c r="G134">
        <v>99</v>
      </c>
      <c r="H134">
        <v>99</v>
      </c>
      <c r="I134">
        <v>99</v>
      </c>
      <c r="J134">
        <v>999</v>
      </c>
      <c r="K134">
        <v>99</v>
      </c>
      <c r="L134">
        <v>99</v>
      </c>
      <c r="M134">
        <v>99</v>
      </c>
      <c r="N134">
        <v>99</v>
      </c>
      <c r="O134">
        <v>99</v>
      </c>
      <c r="P134">
        <v>9999</v>
      </c>
      <c r="Q134">
        <v>70</v>
      </c>
      <c r="R134">
        <v>330</v>
      </c>
      <c r="S134">
        <v>328</v>
      </c>
      <c r="T134">
        <v>1.8269390466699889</v>
      </c>
      <c r="U134">
        <v>1.8221050947575477</v>
      </c>
      <c r="V134">
        <v>5.6090909090909102</v>
      </c>
      <c r="W134">
        <v>60.009146341463421</v>
      </c>
      <c r="X134">
        <v>149.63229259003899</v>
      </c>
      <c r="Y134">
        <v>137.15787878787876</v>
      </c>
      <c r="Z134">
        <v>137.99420731707309</v>
      </c>
      <c r="AA134">
        <v>31.152830343261524</v>
      </c>
      <c r="AB134">
        <v>4.2573367666227808</v>
      </c>
      <c r="AC134">
        <v>-57.576835172336722</v>
      </c>
      <c r="AD134">
        <v>10</v>
      </c>
      <c r="AE134">
        <v>1</v>
      </c>
      <c r="AF134">
        <v>0</v>
      </c>
      <c r="AG134">
        <v>0</v>
      </c>
      <c r="AH134">
        <v>8</v>
      </c>
      <c r="AI134">
        <v>4</v>
      </c>
      <c r="AJ134">
        <v>0</v>
      </c>
      <c r="AK134">
        <v>0</v>
      </c>
      <c r="AL134">
        <v>0</v>
      </c>
      <c r="AM134">
        <v>0</v>
      </c>
    </row>
    <row r="135" spans="1:39">
      <c r="A135">
        <v>3</v>
      </c>
      <c r="B135">
        <v>69</v>
      </c>
      <c r="C135">
        <v>2023</v>
      </c>
      <c r="D135">
        <v>99</v>
      </c>
      <c r="E135">
        <v>17</v>
      </c>
      <c r="F135">
        <v>99</v>
      </c>
      <c r="G135">
        <v>99</v>
      </c>
      <c r="H135">
        <v>99</v>
      </c>
      <c r="I135">
        <v>99</v>
      </c>
      <c r="J135">
        <v>999</v>
      </c>
      <c r="K135">
        <v>99</v>
      </c>
      <c r="L135">
        <v>99</v>
      </c>
      <c r="M135">
        <v>99</v>
      </c>
      <c r="N135">
        <v>99</v>
      </c>
      <c r="O135">
        <v>99</v>
      </c>
      <c r="P135">
        <v>9999</v>
      </c>
      <c r="Q135">
        <v>63</v>
      </c>
      <c r="R135">
        <v>393</v>
      </c>
      <c r="S135">
        <v>392</v>
      </c>
      <c r="T135">
        <v>2.1757183192160765</v>
      </c>
      <c r="U135">
        <v>2.1067686332599496</v>
      </c>
      <c r="V135">
        <v>4.5165394402035615</v>
      </c>
      <c r="W135">
        <v>60.783163265306136</v>
      </c>
      <c r="X135">
        <v>144.54001361860742</v>
      </c>
      <c r="Y135">
        <v>133.16361323155209</v>
      </c>
      <c r="Z135">
        <v>133.50331632653055</v>
      </c>
      <c r="AA135">
        <v>29.933664998233606</v>
      </c>
      <c r="AB135">
        <v>3.6598235423445633</v>
      </c>
      <c r="AC135">
        <v>-56.445408990555393</v>
      </c>
      <c r="AD135">
        <v>6</v>
      </c>
      <c r="AE135">
        <v>0</v>
      </c>
      <c r="AF135">
        <v>1</v>
      </c>
      <c r="AG135">
        <v>2</v>
      </c>
      <c r="AH135">
        <v>13</v>
      </c>
      <c r="AI135">
        <v>5</v>
      </c>
      <c r="AJ135">
        <v>3</v>
      </c>
      <c r="AK135">
        <v>2</v>
      </c>
      <c r="AL135">
        <v>0</v>
      </c>
      <c r="AM135">
        <v>0</v>
      </c>
    </row>
    <row r="136" spans="1:39">
      <c r="A136">
        <v>3</v>
      </c>
      <c r="B136">
        <v>70</v>
      </c>
      <c r="C136">
        <v>2023</v>
      </c>
      <c r="D136">
        <v>99</v>
      </c>
      <c r="E136">
        <v>18</v>
      </c>
      <c r="F136">
        <v>99</v>
      </c>
      <c r="G136">
        <v>99</v>
      </c>
      <c r="H136">
        <v>99</v>
      </c>
      <c r="I136">
        <v>99</v>
      </c>
      <c r="J136">
        <v>999</v>
      </c>
      <c r="K136">
        <v>99</v>
      </c>
      <c r="L136">
        <v>99</v>
      </c>
      <c r="M136">
        <v>99</v>
      </c>
      <c r="N136">
        <v>99</v>
      </c>
      <c r="O136">
        <v>99</v>
      </c>
      <c r="P136">
        <v>9999</v>
      </c>
      <c r="Q136">
        <v>58</v>
      </c>
      <c r="R136">
        <v>378</v>
      </c>
      <c r="S136">
        <v>377</v>
      </c>
      <c r="T136">
        <v>2.0926756352765321</v>
      </c>
      <c r="U136">
        <v>2.0097941454928905</v>
      </c>
      <c r="V136">
        <v>4.2513227513227525</v>
      </c>
      <c r="W136">
        <v>60.53580901856764</v>
      </c>
      <c r="X136">
        <v>143.42207088685964</v>
      </c>
      <c r="Y136">
        <v>132.07513227513229</v>
      </c>
      <c r="Z136">
        <v>132.42546419098144</v>
      </c>
      <c r="AA136">
        <v>28.959526112075391</v>
      </c>
      <c r="AB136">
        <v>3.9793120775758601</v>
      </c>
      <c r="AC136">
        <v>-58.256612993877553</v>
      </c>
      <c r="AD136">
        <v>7</v>
      </c>
      <c r="AE136">
        <v>0</v>
      </c>
      <c r="AF136">
        <v>0</v>
      </c>
      <c r="AG136">
        <v>0</v>
      </c>
      <c r="AH136">
        <v>10</v>
      </c>
      <c r="AI136">
        <v>3</v>
      </c>
      <c r="AJ136">
        <v>3</v>
      </c>
      <c r="AK136">
        <v>2</v>
      </c>
      <c r="AL136">
        <v>0</v>
      </c>
      <c r="AM136">
        <v>0</v>
      </c>
    </row>
    <row r="137" spans="1:39">
      <c r="A137">
        <v>3</v>
      </c>
      <c r="B137">
        <v>71</v>
      </c>
      <c r="C137">
        <v>2023</v>
      </c>
      <c r="D137">
        <v>99</v>
      </c>
      <c r="E137">
        <v>19</v>
      </c>
      <c r="F137">
        <v>99</v>
      </c>
      <c r="G137">
        <v>99</v>
      </c>
      <c r="H137">
        <v>99</v>
      </c>
      <c r="I137">
        <v>99</v>
      </c>
      <c r="J137">
        <v>999</v>
      </c>
      <c r="K137">
        <v>99</v>
      </c>
      <c r="L137">
        <v>99</v>
      </c>
      <c r="M137">
        <v>99</v>
      </c>
      <c r="N137">
        <v>99</v>
      </c>
      <c r="O137">
        <v>99</v>
      </c>
      <c r="P137">
        <v>9999</v>
      </c>
      <c r="Q137">
        <v>67</v>
      </c>
      <c r="R137">
        <v>325</v>
      </c>
      <c r="S137">
        <v>316</v>
      </c>
      <c r="T137">
        <v>1.7992581520234736</v>
      </c>
      <c r="U137">
        <v>1.790628341058738</v>
      </c>
      <c r="V137">
        <v>5.6153846153846141</v>
      </c>
      <c r="W137">
        <v>59.860759493670891</v>
      </c>
      <c r="X137">
        <v>150.98524877073083</v>
      </c>
      <c r="Y137">
        <v>136.86215384615377</v>
      </c>
      <c r="Z137">
        <v>140.76012658227845</v>
      </c>
      <c r="AA137">
        <v>29.408695734325033</v>
      </c>
      <c r="AB137">
        <v>4.0845004256294395</v>
      </c>
      <c r="AC137">
        <v>-49.502398932526035</v>
      </c>
      <c r="AD137">
        <v>5</v>
      </c>
      <c r="AE137">
        <v>1</v>
      </c>
      <c r="AF137">
        <v>0</v>
      </c>
      <c r="AG137">
        <v>0</v>
      </c>
      <c r="AH137">
        <v>13</v>
      </c>
      <c r="AI137">
        <v>1</v>
      </c>
      <c r="AJ137">
        <v>0</v>
      </c>
      <c r="AK137">
        <v>0</v>
      </c>
      <c r="AL137">
        <v>0</v>
      </c>
      <c r="AM137">
        <v>0</v>
      </c>
    </row>
    <row r="138" spans="1:39">
      <c r="A138">
        <v>3</v>
      </c>
      <c r="B138">
        <v>72</v>
      </c>
      <c r="C138">
        <v>2023</v>
      </c>
      <c r="D138">
        <v>99</v>
      </c>
      <c r="E138">
        <v>20</v>
      </c>
      <c r="F138">
        <v>99</v>
      </c>
      <c r="G138">
        <v>99</v>
      </c>
      <c r="H138">
        <v>99</v>
      </c>
      <c r="I138">
        <v>99</v>
      </c>
      <c r="J138">
        <v>999</v>
      </c>
      <c r="K138">
        <v>99</v>
      </c>
      <c r="L138">
        <v>99</v>
      </c>
      <c r="M138">
        <v>99</v>
      </c>
      <c r="N138">
        <v>99</v>
      </c>
      <c r="O138">
        <v>99</v>
      </c>
      <c r="P138">
        <v>9999</v>
      </c>
      <c r="Q138">
        <v>45</v>
      </c>
      <c r="R138">
        <v>218</v>
      </c>
      <c r="S138">
        <v>216</v>
      </c>
      <c r="T138">
        <v>1.206887006588053</v>
      </c>
      <c r="U138">
        <v>1.2209590816694349</v>
      </c>
      <c r="V138">
        <v>5.7431192660550483</v>
      </c>
      <c r="W138">
        <v>59.638888888888879</v>
      </c>
      <c r="X138">
        <v>152.16138042084549</v>
      </c>
      <c r="Y138">
        <v>139.12522935779816</v>
      </c>
      <c r="Z138">
        <v>140.41342592592596</v>
      </c>
      <c r="AA138">
        <v>30.266779174473719</v>
      </c>
      <c r="AB138">
        <v>3.8621101824946118</v>
      </c>
      <c r="AC138">
        <v>-56.154059658376255</v>
      </c>
      <c r="AD138">
        <v>4</v>
      </c>
      <c r="AE138">
        <v>0</v>
      </c>
      <c r="AF138">
        <v>0</v>
      </c>
      <c r="AG138">
        <v>0</v>
      </c>
      <c r="AH138">
        <v>4</v>
      </c>
      <c r="AI138">
        <v>0</v>
      </c>
      <c r="AJ138">
        <v>1</v>
      </c>
      <c r="AK138">
        <v>0</v>
      </c>
      <c r="AL138">
        <v>0</v>
      </c>
      <c r="AM138">
        <v>0</v>
      </c>
    </row>
    <row r="139" spans="1:39">
      <c r="A139">
        <v>3</v>
      </c>
      <c r="B139">
        <v>73</v>
      </c>
      <c r="C139">
        <v>2023</v>
      </c>
      <c r="D139">
        <v>99</v>
      </c>
      <c r="E139">
        <v>21</v>
      </c>
      <c r="F139">
        <v>99</v>
      </c>
      <c r="G139">
        <v>99</v>
      </c>
      <c r="H139">
        <v>99</v>
      </c>
      <c r="I139">
        <v>99</v>
      </c>
      <c r="J139">
        <v>999</v>
      </c>
      <c r="K139">
        <v>99</v>
      </c>
      <c r="L139">
        <v>99</v>
      </c>
      <c r="M139">
        <v>99</v>
      </c>
      <c r="N139">
        <v>99</v>
      </c>
      <c r="O139">
        <v>99</v>
      </c>
      <c r="P139">
        <v>9999</v>
      </c>
      <c r="Q139">
        <v>60</v>
      </c>
      <c r="R139">
        <v>335</v>
      </c>
      <c r="S139">
        <v>334</v>
      </c>
      <c r="T139">
        <v>1.8546199413165037</v>
      </c>
      <c r="U139">
        <v>1.8897042312341337</v>
      </c>
      <c r="V139">
        <v>5.3432835820895512</v>
      </c>
      <c r="W139">
        <v>59.784431137724518</v>
      </c>
      <c r="X139">
        <v>152.4111835190246</v>
      </c>
      <c r="Y139">
        <v>140.12328358208956</v>
      </c>
      <c r="Z139">
        <v>140.54281437125752</v>
      </c>
      <c r="AA139">
        <v>31.696829105019798</v>
      </c>
      <c r="AB139">
        <v>4.1413928642470248</v>
      </c>
      <c r="AC139">
        <v>-61.250814744159641</v>
      </c>
      <c r="AD139">
        <v>5</v>
      </c>
      <c r="AE139">
        <v>0</v>
      </c>
      <c r="AF139">
        <v>0</v>
      </c>
      <c r="AG139">
        <v>1</v>
      </c>
      <c r="AH139">
        <v>13</v>
      </c>
      <c r="AI139">
        <v>3</v>
      </c>
      <c r="AJ139">
        <v>1</v>
      </c>
      <c r="AK139">
        <v>2</v>
      </c>
      <c r="AL139">
        <v>0</v>
      </c>
      <c r="AM139">
        <v>0</v>
      </c>
    </row>
    <row r="140" spans="1:39">
      <c r="A140">
        <v>3</v>
      </c>
      <c r="B140">
        <v>74</v>
      </c>
      <c r="C140">
        <v>2023</v>
      </c>
      <c r="D140">
        <v>99</v>
      </c>
      <c r="E140">
        <v>22</v>
      </c>
      <c r="F140">
        <v>99</v>
      </c>
      <c r="G140">
        <v>99</v>
      </c>
      <c r="H140">
        <v>99</v>
      </c>
      <c r="I140">
        <v>99</v>
      </c>
      <c r="J140">
        <v>999</v>
      </c>
      <c r="K140">
        <v>99</v>
      </c>
      <c r="L140">
        <v>99</v>
      </c>
      <c r="M140">
        <v>99</v>
      </c>
      <c r="N140">
        <v>99</v>
      </c>
      <c r="O140">
        <v>99</v>
      </c>
      <c r="P140">
        <v>9999</v>
      </c>
      <c r="Q140">
        <v>77</v>
      </c>
      <c r="R140">
        <v>419</v>
      </c>
      <c r="S140">
        <v>419</v>
      </c>
      <c r="T140">
        <v>2.3196589713779545</v>
      </c>
      <c r="U140">
        <v>2.3594320802990154</v>
      </c>
      <c r="V140">
        <v>4.591885441527447</v>
      </c>
      <c r="W140">
        <v>59.837708830548941</v>
      </c>
      <c r="X140">
        <v>151.54898548626076</v>
      </c>
      <c r="Y140">
        <v>139.87971360381871</v>
      </c>
      <c r="Z140">
        <v>139.87971360381871</v>
      </c>
      <c r="AA140">
        <v>29.01345657531666</v>
      </c>
      <c r="AB140">
        <v>4.3037875866076476</v>
      </c>
      <c r="AC140">
        <v>-62.7405147520276</v>
      </c>
      <c r="AD140">
        <v>5</v>
      </c>
      <c r="AE140">
        <v>0</v>
      </c>
      <c r="AF140">
        <v>0</v>
      </c>
      <c r="AG140">
        <v>1</v>
      </c>
      <c r="AH140">
        <v>10</v>
      </c>
      <c r="AI140">
        <v>0</v>
      </c>
      <c r="AJ140">
        <v>1</v>
      </c>
      <c r="AK140">
        <v>3</v>
      </c>
      <c r="AL140">
        <v>0</v>
      </c>
      <c r="AM140">
        <v>0</v>
      </c>
    </row>
    <row r="141" spans="1:39">
      <c r="A141">
        <v>3</v>
      </c>
      <c r="B141">
        <v>75</v>
      </c>
      <c r="C141">
        <v>2023</v>
      </c>
      <c r="D141">
        <v>99</v>
      </c>
      <c r="E141">
        <v>23</v>
      </c>
      <c r="F141">
        <v>99</v>
      </c>
      <c r="G141">
        <v>99</v>
      </c>
      <c r="H141">
        <v>99</v>
      </c>
      <c r="I141">
        <v>99</v>
      </c>
      <c r="J141">
        <v>999</v>
      </c>
      <c r="K141">
        <v>99</v>
      </c>
      <c r="L141">
        <v>99</v>
      </c>
      <c r="M141">
        <v>99</v>
      </c>
      <c r="N141">
        <v>99</v>
      </c>
      <c r="O141">
        <v>99</v>
      </c>
      <c r="P141">
        <v>9999</v>
      </c>
      <c r="Q141">
        <v>55</v>
      </c>
      <c r="R141">
        <v>364</v>
      </c>
      <c r="S141">
        <v>359</v>
      </c>
      <c r="T141">
        <v>2.0151691302662904</v>
      </c>
      <c r="U141">
        <v>1.9637363965393064</v>
      </c>
      <c r="V141">
        <v>4.9752747252747263</v>
      </c>
      <c r="W141">
        <v>60.247910863509759</v>
      </c>
      <c r="X141">
        <v>147.03516959746645</v>
      </c>
      <c r="Y141">
        <v>134.01181318681324</v>
      </c>
      <c r="Z141">
        <v>135.87827298050149</v>
      </c>
      <c r="AA141">
        <v>31.205201450631392</v>
      </c>
      <c r="AB141">
        <v>3.6902853469501777</v>
      </c>
      <c r="AC141">
        <v>-45.902489938481629</v>
      </c>
      <c r="AD141">
        <v>8</v>
      </c>
      <c r="AE141">
        <v>0</v>
      </c>
      <c r="AF141">
        <v>0</v>
      </c>
      <c r="AG141">
        <v>1</v>
      </c>
      <c r="AH141">
        <v>13</v>
      </c>
      <c r="AI141">
        <v>3</v>
      </c>
      <c r="AJ141">
        <v>2</v>
      </c>
      <c r="AK141">
        <v>3</v>
      </c>
      <c r="AL141">
        <v>1</v>
      </c>
      <c r="AM141">
        <v>0</v>
      </c>
    </row>
    <row r="142" spans="1:39">
      <c r="A142">
        <v>3</v>
      </c>
      <c r="B142">
        <v>76</v>
      </c>
      <c r="C142">
        <v>2023</v>
      </c>
      <c r="D142">
        <v>99</v>
      </c>
      <c r="E142">
        <v>24</v>
      </c>
      <c r="F142">
        <v>99</v>
      </c>
      <c r="G142">
        <v>99</v>
      </c>
      <c r="H142">
        <v>99</v>
      </c>
      <c r="I142">
        <v>99</v>
      </c>
      <c r="J142">
        <v>999</v>
      </c>
      <c r="K142">
        <v>99</v>
      </c>
      <c r="L142">
        <v>99</v>
      </c>
      <c r="M142">
        <v>99</v>
      </c>
      <c r="N142">
        <v>99</v>
      </c>
      <c r="O142">
        <v>99</v>
      </c>
      <c r="P142">
        <v>9999</v>
      </c>
      <c r="Q142">
        <v>47</v>
      </c>
      <c r="R142">
        <v>285</v>
      </c>
      <c r="S142">
        <v>283</v>
      </c>
      <c r="T142">
        <v>1.5778109948513539</v>
      </c>
      <c r="U142">
        <v>1.5094309088275557</v>
      </c>
      <c r="V142">
        <v>5.3649122807017564</v>
      </c>
      <c r="W142">
        <v>60.049469964664304</v>
      </c>
      <c r="X142">
        <v>143.44604740453525</v>
      </c>
      <c r="Y142">
        <v>131.56175438596483</v>
      </c>
      <c r="Z142">
        <v>132.49151943462891</v>
      </c>
      <c r="AA142">
        <v>27.393806504277968</v>
      </c>
      <c r="AB142">
        <v>3.7507631357748639</v>
      </c>
      <c r="AC142">
        <v>-50.121690300990245</v>
      </c>
      <c r="AD142">
        <v>3</v>
      </c>
      <c r="AE142">
        <v>1</v>
      </c>
      <c r="AF142">
        <v>0</v>
      </c>
      <c r="AG142">
        <v>0</v>
      </c>
      <c r="AH142">
        <v>4</v>
      </c>
      <c r="AI142">
        <v>4</v>
      </c>
      <c r="AJ142">
        <v>1</v>
      </c>
      <c r="AK142">
        <v>5</v>
      </c>
      <c r="AL142">
        <v>0</v>
      </c>
      <c r="AM142">
        <v>0</v>
      </c>
    </row>
    <row r="143" spans="1:39">
      <c r="A143">
        <v>3</v>
      </c>
      <c r="B143">
        <v>77</v>
      </c>
      <c r="C143">
        <v>2023</v>
      </c>
      <c r="D143">
        <v>99</v>
      </c>
      <c r="E143">
        <v>25</v>
      </c>
      <c r="F143">
        <v>99</v>
      </c>
      <c r="G143">
        <v>99</v>
      </c>
      <c r="H143">
        <v>99</v>
      </c>
      <c r="I143">
        <v>99</v>
      </c>
      <c r="J143">
        <v>999</v>
      </c>
      <c r="K143">
        <v>99</v>
      </c>
      <c r="L143">
        <v>99</v>
      </c>
      <c r="M143">
        <v>99</v>
      </c>
      <c r="N143">
        <v>99</v>
      </c>
      <c r="O143">
        <v>99</v>
      </c>
      <c r="P143">
        <v>9999</v>
      </c>
      <c r="Q143">
        <v>61</v>
      </c>
      <c r="R143">
        <v>420</v>
      </c>
      <c r="S143">
        <v>419</v>
      </c>
      <c r="T143">
        <v>2.325195150307259</v>
      </c>
      <c r="U143">
        <v>2.1952851776172153</v>
      </c>
      <c r="V143">
        <v>5.4142857142857155</v>
      </c>
      <c r="W143">
        <v>60.035799522673024</v>
      </c>
      <c r="X143">
        <v>141.09554764484349</v>
      </c>
      <c r="Y143">
        <v>129.8383333333334</v>
      </c>
      <c r="Z143">
        <v>130.1482100238664</v>
      </c>
      <c r="AA143">
        <v>29.452337863513076</v>
      </c>
      <c r="AB143">
        <v>3.7405291724088992</v>
      </c>
      <c r="AC143">
        <v>-58.301469949998825</v>
      </c>
      <c r="AD143">
        <v>11</v>
      </c>
      <c r="AE143">
        <v>0</v>
      </c>
      <c r="AF143">
        <v>0</v>
      </c>
      <c r="AG143">
        <v>0</v>
      </c>
      <c r="AH143">
        <v>6</v>
      </c>
      <c r="AI143">
        <v>3</v>
      </c>
      <c r="AJ143">
        <v>1</v>
      </c>
      <c r="AK143">
        <v>7</v>
      </c>
      <c r="AL143">
        <v>0</v>
      </c>
      <c r="AM143">
        <v>0</v>
      </c>
    </row>
    <row r="144" spans="1:39">
      <c r="A144">
        <v>3</v>
      </c>
      <c r="B144">
        <v>78</v>
      </c>
      <c r="C144">
        <v>2023</v>
      </c>
      <c r="D144">
        <v>99</v>
      </c>
      <c r="E144">
        <v>26</v>
      </c>
      <c r="F144">
        <v>99</v>
      </c>
      <c r="G144">
        <v>99</v>
      </c>
      <c r="H144">
        <v>99</v>
      </c>
      <c r="I144">
        <v>99</v>
      </c>
      <c r="J144">
        <v>999</v>
      </c>
      <c r="K144">
        <v>99</v>
      </c>
      <c r="L144">
        <v>99</v>
      </c>
      <c r="M144">
        <v>99</v>
      </c>
      <c r="N144">
        <v>99</v>
      </c>
      <c r="O144">
        <v>99</v>
      </c>
      <c r="P144">
        <v>9999</v>
      </c>
      <c r="Q144">
        <v>52</v>
      </c>
      <c r="R144">
        <v>282</v>
      </c>
      <c r="S144">
        <v>282</v>
      </c>
      <c r="T144">
        <v>1.5612024580634445</v>
      </c>
      <c r="U144">
        <v>1.5476385913132205</v>
      </c>
      <c r="V144">
        <v>4.1134751773049629</v>
      </c>
      <c r="W144">
        <v>60.528368794326248</v>
      </c>
      <c r="X144">
        <v>147.69983787064999</v>
      </c>
      <c r="Y144">
        <v>136.32695035460983</v>
      </c>
      <c r="Z144">
        <v>136.32695035460983</v>
      </c>
      <c r="AA144">
        <v>29.853006024751757</v>
      </c>
      <c r="AB144">
        <v>3.4988716771163255</v>
      </c>
      <c r="AC144">
        <v>-50.516735322105824</v>
      </c>
      <c r="AD144">
        <v>9</v>
      </c>
      <c r="AE144">
        <v>0</v>
      </c>
      <c r="AF144">
        <v>0</v>
      </c>
      <c r="AG144">
        <v>0</v>
      </c>
      <c r="AH144">
        <v>7</v>
      </c>
      <c r="AI144">
        <v>0</v>
      </c>
      <c r="AJ144">
        <v>3</v>
      </c>
      <c r="AK144">
        <v>1</v>
      </c>
      <c r="AL144">
        <v>0</v>
      </c>
      <c r="AM144">
        <v>0</v>
      </c>
    </row>
    <row r="145" spans="1:39">
      <c r="A145">
        <v>3</v>
      </c>
      <c r="B145">
        <v>79</v>
      </c>
      <c r="C145">
        <v>2023</v>
      </c>
      <c r="D145">
        <v>99</v>
      </c>
      <c r="E145">
        <v>27</v>
      </c>
      <c r="F145">
        <v>99</v>
      </c>
      <c r="G145">
        <v>99</v>
      </c>
      <c r="H145">
        <v>99</v>
      </c>
      <c r="I145">
        <v>99</v>
      </c>
      <c r="J145">
        <v>999</v>
      </c>
      <c r="K145">
        <v>99</v>
      </c>
      <c r="L145">
        <v>99</v>
      </c>
      <c r="M145">
        <v>99</v>
      </c>
      <c r="N145">
        <v>99</v>
      </c>
      <c r="O145">
        <v>99</v>
      </c>
      <c r="P145">
        <v>9999</v>
      </c>
      <c r="Q145">
        <v>72</v>
      </c>
      <c r="R145">
        <v>336</v>
      </c>
      <c r="S145">
        <v>333</v>
      </c>
      <c r="T145">
        <v>1.8601561202458072</v>
      </c>
      <c r="U145">
        <v>1.939481703990984</v>
      </c>
      <c r="V145">
        <v>5.6071428571428559</v>
      </c>
      <c r="W145">
        <v>59.144144144144143</v>
      </c>
      <c r="X145">
        <v>156.86490739307649</v>
      </c>
      <c r="Y145">
        <v>143.3863095238097</v>
      </c>
      <c r="Z145">
        <v>144.67807807807824</v>
      </c>
      <c r="AA145">
        <v>30.301085222736631</v>
      </c>
      <c r="AB145">
        <v>3.9958992046468391</v>
      </c>
      <c r="AC145">
        <v>-55.043479195220158</v>
      </c>
      <c r="AD145">
        <v>12</v>
      </c>
      <c r="AE145">
        <v>0</v>
      </c>
      <c r="AF145">
        <v>0</v>
      </c>
      <c r="AG145">
        <v>1</v>
      </c>
      <c r="AH145">
        <v>8</v>
      </c>
      <c r="AI145">
        <v>3</v>
      </c>
      <c r="AJ145">
        <v>0</v>
      </c>
      <c r="AK145">
        <v>9</v>
      </c>
      <c r="AL145">
        <v>0</v>
      </c>
      <c r="AM145">
        <v>0</v>
      </c>
    </row>
    <row r="146" spans="1:39">
      <c r="A146">
        <v>3</v>
      </c>
      <c r="B146">
        <v>80</v>
      </c>
      <c r="C146">
        <v>2023</v>
      </c>
      <c r="D146">
        <v>99</v>
      </c>
      <c r="E146">
        <v>28</v>
      </c>
      <c r="F146">
        <v>99</v>
      </c>
      <c r="G146">
        <v>99</v>
      </c>
      <c r="H146">
        <v>99</v>
      </c>
      <c r="I146">
        <v>99</v>
      </c>
      <c r="J146">
        <v>999</v>
      </c>
      <c r="K146">
        <v>99</v>
      </c>
      <c r="L146">
        <v>99</v>
      </c>
      <c r="M146">
        <v>99</v>
      </c>
      <c r="N146">
        <v>99</v>
      </c>
      <c r="O146">
        <v>99</v>
      </c>
      <c r="P146">
        <v>9999</v>
      </c>
      <c r="Q146">
        <v>67</v>
      </c>
      <c r="R146">
        <v>288</v>
      </c>
      <c r="S146">
        <v>288</v>
      </c>
      <c r="T146">
        <v>1.5944195316392629</v>
      </c>
      <c r="U146">
        <v>1.6174880801772773</v>
      </c>
      <c r="V146">
        <v>4.6215277777777777</v>
      </c>
      <c r="W146">
        <v>60.704861111111121</v>
      </c>
      <c r="X146">
        <v>151.15000902853023</v>
      </c>
      <c r="Y146">
        <v>139.51145833333331</v>
      </c>
      <c r="Z146">
        <v>139.51145833333331</v>
      </c>
      <c r="AA146">
        <v>30.1338283621938</v>
      </c>
      <c r="AB146">
        <v>3.7748772949357137</v>
      </c>
      <c r="AC146">
        <v>-55.978887327121562</v>
      </c>
      <c r="AD146">
        <v>6</v>
      </c>
      <c r="AE146">
        <v>0</v>
      </c>
      <c r="AF146">
        <v>0</v>
      </c>
      <c r="AG146">
        <v>0</v>
      </c>
      <c r="AH146">
        <v>6</v>
      </c>
      <c r="AI146">
        <v>2</v>
      </c>
      <c r="AJ146">
        <v>1</v>
      </c>
      <c r="AK146">
        <v>3</v>
      </c>
      <c r="AL146">
        <v>0</v>
      </c>
      <c r="AM146">
        <v>0</v>
      </c>
    </row>
    <row r="147" spans="1:39">
      <c r="A147">
        <v>3</v>
      </c>
      <c r="B147">
        <v>81</v>
      </c>
      <c r="C147">
        <v>2023</v>
      </c>
      <c r="D147">
        <v>99</v>
      </c>
      <c r="E147">
        <v>29</v>
      </c>
      <c r="F147">
        <v>99</v>
      </c>
      <c r="G147">
        <v>99</v>
      </c>
      <c r="H147">
        <v>99</v>
      </c>
      <c r="I147">
        <v>99</v>
      </c>
      <c r="J147">
        <v>999</v>
      </c>
      <c r="K147">
        <v>99</v>
      </c>
      <c r="L147">
        <v>99</v>
      </c>
      <c r="M147">
        <v>99</v>
      </c>
      <c r="N147">
        <v>99</v>
      </c>
      <c r="O147">
        <v>99</v>
      </c>
      <c r="P147">
        <v>9999</v>
      </c>
      <c r="Q147">
        <v>58</v>
      </c>
      <c r="R147">
        <v>343</v>
      </c>
      <c r="S147">
        <v>343</v>
      </c>
      <c r="T147">
        <v>1.8989093727509276</v>
      </c>
      <c r="U147">
        <v>1.8776875910255455</v>
      </c>
      <c r="V147">
        <v>4.9358600583090384</v>
      </c>
      <c r="W147">
        <v>60.279883381924208</v>
      </c>
      <c r="X147">
        <v>147.32918705324559</v>
      </c>
      <c r="Y147">
        <v>135.98483965014572</v>
      </c>
      <c r="Z147">
        <v>135.98483965014572</v>
      </c>
      <c r="AA147">
        <v>30.350197100535681</v>
      </c>
      <c r="AB147">
        <v>3.8745379468097552</v>
      </c>
      <c r="AC147">
        <v>-56.571182521177981</v>
      </c>
      <c r="AD147">
        <v>5</v>
      </c>
      <c r="AE147">
        <v>1</v>
      </c>
      <c r="AF147">
        <v>0</v>
      </c>
      <c r="AG147">
        <v>0</v>
      </c>
      <c r="AH147">
        <v>19</v>
      </c>
      <c r="AI147">
        <v>2</v>
      </c>
      <c r="AJ147">
        <v>3</v>
      </c>
      <c r="AK147">
        <v>4</v>
      </c>
      <c r="AL147">
        <v>0</v>
      </c>
      <c r="AM147">
        <v>0</v>
      </c>
    </row>
    <row r="148" spans="1:39">
      <c r="A148">
        <v>3</v>
      </c>
      <c r="B148">
        <v>82</v>
      </c>
      <c r="C148">
        <v>2023</v>
      </c>
      <c r="D148">
        <v>99</v>
      </c>
      <c r="E148">
        <v>30</v>
      </c>
      <c r="F148">
        <v>99</v>
      </c>
      <c r="G148">
        <v>99</v>
      </c>
      <c r="H148">
        <v>99</v>
      </c>
      <c r="I148">
        <v>99</v>
      </c>
      <c r="J148">
        <v>999</v>
      </c>
      <c r="K148">
        <v>99</v>
      </c>
      <c r="L148">
        <v>99</v>
      </c>
      <c r="M148">
        <v>99</v>
      </c>
      <c r="N148">
        <v>99</v>
      </c>
      <c r="O148">
        <v>99</v>
      </c>
      <c r="P148">
        <v>9999</v>
      </c>
      <c r="Q148">
        <v>45</v>
      </c>
      <c r="R148">
        <v>284</v>
      </c>
      <c r="S148">
        <v>283</v>
      </c>
      <c r="T148">
        <v>1.5722748159220501</v>
      </c>
      <c r="U148">
        <v>1.488944248183838</v>
      </c>
      <c r="V148">
        <v>3.105633802816901</v>
      </c>
      <c r="W148">
        <v>61.014134275618382</v>
      </c>
      <c r="X148">
        <v>141.58362962171719</v>
      </c>
      <c r="Y148">
        <v>130.23309859154938</v>
      </c>
      <c r="Z148">
        <v>130.69328621908136</v>
      </c>
      <c r="AA148">
        <v>29.282283820389523</v>
      </c>
      <c r="AB148">
        <v>3.8907080858799992</v>
      </c>
      <c r="AC148">
        <v>-51.916593585538763</v>
      </c>
      <c r="AD148">
        <v>7</v>
      </c>
      <c r="AE148">
        <v>0</v>
      </c>
      <c r="AF148">
        <v>0</v>
      </c>
      <c r="AG148">
        <v>2</v>
      </c>
      <c r="AH148">
        <v>15</v>
      </c>
      <c r="AI148">
        <v>2</v>
      </c>
      <c r="AJ148">
        <v>2</v>
      </c>
      <c r="AK148">
        <v>1</v>
      </c>
      <c r="AL148">
        <v>0</v>
      </c>
      <c r="AM148">
        <v>0</v>
      </c>
    </row>
    <row r="149" spans="1:39">
      <c r="A149">
        <v>3</v>
      </c>
      <c r="B149">
        <v>83</v>
      </c>
      <c r="C149">
        <v>2023</v>
      </c>
      <c r="D149">
        <v>99</v>
      </c>
      <c r="E149">
        <v>31</v>
      </c>
      <c r="F149">
        <v>99</v>
      </c>
      <c r="G149">
        <v>99</v>
      </c>
      <c r="H149">
        <v>99</v>
      </c>
      <c r="I149">
        <v>99</v>
      </c>
      <c r="J149">
        <v>999</v>
      </c>
      <c r="K149">
        <v>99</v>
      </c>
      <c r="L149">
        <v>99</v>
      </c>
      <c r="M149">
        <v>99</v>
      </c>
      <c r="N149">
        <v>99</v>
      </c>
      <c r="O149">
        <v>99</v>
      </c>
      <c r="P149">
        <v>9999</v>
      </c>
      <c r="Q149">
        <v>59</v>
      </c>
      <c r="R149">
        <v>348</v>
      </c>
      <c r="S149">
        <v>348</v>
      </c>
      <c r="T149">
        <v>1.9265902673974424</v>
      </c>
      <c r="U149">
        <v>1.8826472227632276</v>
      </c>
      <c r="V149">
        <v>4.70977011494253</v>
      </c>
      <c r="W149">
        <v>60.247126436781592</v>
      </c>
      <c r="X149">
        <v>145.5959452559743</v>
      </c>
      <c r="Y149">
        <v>134.3850574712643</v>
      </c>
      <c r="Z149">
        <v>134.3850574712643</v>
      </c>
      <c r="AA149">
        <v>29.215525036487641</v>
      </c>
      <c r="AB149">
        <v>3.8179653689794528</v>
      </c>
      <c r="AC149">
        <v>-52.580250900813368</v>
      </c>
      <c r="AD149">
        <v>13</v>
      </c>
      <c r="AE149">
        <v>1</v>
      </c>
      <c r="AF149">
        <v>0</v>
      </c>
      <c r="AG149">
        <v>0</v>
      </c>
      <c r="AH149">
        <v>12</v>
      </c>
      <c r="AI149">
        <v>2</v>
      </c>
      <c r="AJ149">
        <v>2</v>
      </c>
      <c r="AK149">
        <v>3</v>
      </c>
      <c r="AL149">
        <v>0</v>
      </c>
      <c r="AM149">
        <v>0</v>
      </c>
    </row>
    <row r="150" spans="1:39">
      <c r="A150">
        <v>3</v>
      </c>
      <c r="B150">
        <v>84</v>
      </c>
      <c r="C150">
        <v>2023</v>
      </c>
      <c r="D150">
        <v>99</v>
      </c>
      <c r="E150">
        <v>32</v>
      </c>
      <c r="F150">
        <v>99</v>
      </c>
      <c r="G150">
        <v>99</v>
      </c>
      <c r="H150">
        <v>99</v>
      </c>
      <c r="I150">
        <v>99</v>
      </c>
      <c r="J150">
        <v>999</v>
      </c>
      <c r="K150">
        <v>99</v>
      </c>
      <c r="L150">
        <v>99</v>
      </c>
      <c r="M150">
        <v>99</v>
      </c>
      <c r="N150">
        <v>99</v>
      </c>
      <c r="O150">
        <v>99</v>
      </c>
      <c r="P150">
        <v>9999</v>
      </c>
      <c r="Q150">
        <v>52</v>
      </c>
      <c r="R150">
        <v>362</v>
      </c>
      <c r="S150">
        <v>362</v>
      </c>
      <c r="T150">
        <v>2.0040967724076841</v>
      </c>
      <c r="U150">
        <v>1.8788671138332924</v>
      </c>
      <c r="V150">
        <v>3.1436464088397802</v>
      </c>
      <c r="W150">
        <v>60.624309392265189</v>
      </c>
      <c r="X150">
        <v>139.68413113615824</v>
      </c>
      <c r="Y150">
        <v>128.92845303867415</v>
      </c>
      <c r="Z150">
        <v>128.92845303867415</v>
      </c>
      <c r="AA150">
        <v>29.988997841367578</v>
      </c>
      <c r="AB150">
        <v>3.5573075039637363</v>
      </c>
      <c r="AC150">
        <v>-61.282078363704485</v>
      </c>
      <c r="AD150">
        <v>5</v>
      </c>
      <c r="AE150">
        <v>0</v>
      </c>
      <c r="AF150">
        <v>0</v>
      </c>
      <c r="AG150">
        <v>0</v>
      </c>
      <c r="AH150">
        <v>15</v>
      </c>
      <c r="AI150">
        <v>4</v>
      </c>
      <c r="AJ150">
        <v>2</v>
      </c>
      <c r="AK150">
        <v>6</v>
      </c>
      <c r="AL150">
        <v>0</v>
      </c>
      <c r="AM150">
        <v>0</v>
      </c>
    </row>
    <row r="151" spans="1:39">
      <c r="A151">
        <v>3</v>
      </c>
      <c r="B151">
        <v>85</v>
      </c>
      <c r="C151">
        <v>2023</v>
      </c>
      <c r="D151">
        <v>99</v>
      </c>
      <c r="E151">
        <v>33</v>
      </c>
      <c r="F151">
        <v>99</v>
      </c>
      <c r="G151">
        <v>99</v>
      </c>
      <c r="H151">
        <v>99</v>
      </c>
      <c r="I151">
        <v>99</v>
      </c>
      <c r="J151">
        <v>999</v>
      </c>
      <c r="K151">
        <v>99</v>
      </c>
      <c r="L151">
        <v>99</v>
      </c>
      <c r="M151">
        <v>99</v>
      </c>
      <c r="N151">
        <v>99</v>
      </c>
      <c r="O151">
        <v>99</v>
      </c>
      <c r="P151">
        <v>9999</v>
      </c>
      <c r="Q151">
        <v>60</v>
      </c>
      <c r="R151">
        <v>398</v>
      </c>
      <c r="S151">
        <v>398</v>
      </c>
      <c r="T151">
        <v>2.2033992138625922</v>
      </c>
      <c r="U151">
        <v>2.2548289381951796</v>
      </c>
      <c r="V151">
        <v>5.3366834170854283</v>
      </c>
      <c r="W151">
        <v>59.580402010050243</v>
      </c>
      <c r="X151">
        <v>152.47200248261899</v>
      </c>
      <c r="Y151">
        <v>140.73165829145739</v>
      </c>
      <c r="Z151">
        <v>140.73165829145739</v>
      </c>
      <c r="AA151">
        <v>31.336078276846902</v>
      </c>
      <c r="AB151">
        <v>4.0958758322687236</v>
      </c>
      <c r="AC151">
        <v>-56.15398144542732</v>
      </c>
      <c r="AD151">
        <v>12</v>
      </c>
      <c r="AE151">
        <v>0</v>
      </c>
      <c r="AF151">
        <v>0</v>
      </c>
      <c r="AG151">
        <v>1</v>
      </c>
      <c r="AH151">
        <v>21</v>
      </c>
      <c r="AI151">
        <v>2</v>
      </c>
      <c r="AJ151">
        <v>3</v>
      </c>
      <c r="AK151">
        <v>2</v>
      </c>
      <c r="AL151">
        <v>0</v>
      </c>
      <c r="AM151">
        <v>0</v>
      </c>
    </row>
    <row r="152" spans="1:39">
      <c r="A152">
        <v>3</v>
      </c>
      <c r="B152">
        <v>86</v>
      </c>
      <c r="C152">
        <v>2023</v>
      </c>
      <c r="D152">
        <v>99</v>
      </c>
      <c r="E152">
        <v>34</v>
      </c>
      <c r="F152">
        <v>99</v>
      </c>
      <c r="G152">
        <v>99</v>
      </c>
      <c r="H152">
        <v>99</v>
      </c>
      <c r="I152">
        <v>99</v>
      </c>
      <c r="J152">
        <v>999</v>
      </c>
      <c r="K152">
        <v>99</v>
      </c>
      <c r="L152">
        <v>99</v>
      </c>
      <c r="M152">
        <v>99</v>
      </c>
      <c r="N152">
        <v>99</v>
      </c>
      <c r="O152">
        <v>99</v>
      </c>
      <c r="P152">
        <v>9999</v>
      </c>
      <c r="Q152">
        <v>67</v>
      </c>
      <c r="R152">
        <v>395</v>
      </c>
      <c r="S152">
        <v>393</v>
      </c>
      <c r="T152">
        <v>2.1867906770746832</v>
      </c>
      <c r="U152">
        <v>2.1508940581598965</v>
      </c>
      <c r="V152">
        <v>4.6531645569620244</v>
      </c>
      <c r="W152">
        <v>60.292620865139952</v>
      </c>
      <c r="X152">
        <v>147.33875502283419</v>
      </c>
      <c r="Y152">
        <v>135.26430379746853</v>
      </c>
      <c r="Z152">
        <v>135.95267175572531</v>
      </c>
      <c r="AA152">
        <v>29.016817081190343</v>
      </c>
      <c r="AB152">
        <v>3.9401852814538354</v>
      </c>
      <c r="AC152">
        <v>-57.861133936607921</v>
      </c>
      <c r="AD152">
        <v>8</v>
      </c>
      <c r="AE152">
        <v>0</v>
      </c>
      <c r="AF152">
        <v>0</v>
      </c>
      <c r="AG152">
        <v>0</v>
      </c>
      <c r="AH152">
        <v>16</v>
      </c>
      <c r="AI152">
        <v>3</v>
      </c>
      <c r="AJ152">
        <v>1</v>
      </c>
      <c r="AK152">
        <v>3</v>
      </c>
      <c r="AL152">
        <v>0</v>
      </c>
      <c r="AM152">
        <v>0</v>
      </c>
    </row>
    <row r="153" spans="1:39">
      <c r="A153">
        <v>3</v>
      </c>
      <c r="B153">
        <v>87</v>
      </c>
      <c r="C153">
        <v>2023</v>
      </c>
      <c r="D153">
        <v>99</v>
      </c>
      <c r="E153">
        <v>35</v>
      </c>
      <c r="F153">
        <v>99</v>
      </c>
      <c r="G153">
        <v>99</v>
      </c>
      <c r="H153">
        <v>99</v>
      </c>
      <c r="I153">
        <v>99</v>
      </c>
      <c r="J153">
        <v>999</v>
      </c>
      <c r="K153">
        <v>99</v>
      </c>
      <c r="L153">
        <v>99</v>
      </c>
      <c r="M153">
        <v>99</v>
      </c>
      <c r="N153">
        <v>99</v>
      </c>
      <c r="O153">
        <v>99</v>
      </c>
      <c r="P153">
        <v>9999</v>
      </c>
      <c r="Q153">
        <v>60</v>
      </c>
      <c r="R153">
        <v>332</v>
      </c>
      <c r="S153">
        <v>332</v>
      </c>
      <c r="T153">
        <v>1.8380114045285945</v>
      </c>
      <c r="U153">
        <v>1.9161649937436975</v>
      </c>
      <c r="V153">
        <v>6.4006024096385552</v>
      </c>
      <c r="W153">
        <v>59.256024096385552</v>
      </c>
      <c r="X153">
        <v>155.329661005887</v>
      </c>
      <c r="Y153">
        <v>143.36927710843372</v>
      </c>
      <c r="Z153">
        <v>143.36927710843372</v>
      </c>
      <c r="AA153">
        <v>31.128698388028855</v>
      </c>
      <c r="AB153">
        <v>4.5207813163503827</v>
      </c>
      <c r="AC153">
        <v>-54.251759028613051</v>
      </c>
      <c r="AD153">
        <v>8</v>
      </c>
      <c r="AE153">
        <v>0</v>
      </c>
      <c r="AF153">
        <v>0</v>
      </c>
      <c r="AG153">
        <v>0</v>
      </c>
      <c r="AH153">
        <v>17</v>
      </c>
      <c r="AI153">
        <v>3</v>
      </c>
      <c r="AJ153">
        <v>5</v>
      </c>
      <c r="AK153">
        <v>2</v>
      </c>
      <c r="AL153">
        <v>0</v>
      </c>
      <c r="AM153">
        <v>0</v>
      </c>
    </row>
    <row r="154" spans="1:39">
      <c r="A154">
        <v>3</v>
      </c>
      <c r="B154">
        <v>88</v>
      </c>
      <c r="C154">
        <v>2023</v>
      </c>
      <c r="D154">
        <v>99</v>
      </c>
      <c r="E154">
        <v>36</v>
      </c>
      <c r="F154">
        <v>99</v>
      </c>
      <c r="G154">
        <v>99</v>
      </c>
      <c r="H154">
        <v>99</v>
      </c>
      <c r="I154">
        <v>99</v>
      </c>
      <c r="J154">
        <v>999</v>
      </c>
      <c r="K154">
        <v>99</v>
      </c>
      <c r="L154">
        <v>99</v>
      </c>
      <c r="M154">
        <v>99</v>
      </c>
      <c r="N154">
        <v>99</v>
      </c>
      <c r="O154">
        <v>99</v>
      </c>
      <c r="P154">
        <v>9999</v>
      </c>
      <c r="Q154">
        <v>59</v>
      </c>
      <c r="R154">
        <v>352</v>
      </c>
      <c r="S154">
        <v>335</v>
      </c>
      <c r="T154">
        <v>1.9487349831146543</v>
      </c>
      <c r="U154">
        <v>1.827990631770934</v>
      </c>
      <c r="V154">
        <v>4.6761363636363633</v>
      </c>
      <c r="W154">
        <v>60.552238805970163</v>
      </c>
      <c r="X154">
        <v>147.55060080764304</v>
      </c>
      <c r="Y154">
        <v>129.00085227272723</v>
      </c>
      <c r="Z154">
        <v>135.54716417910447</v>
      </c>
      <c r="AA154">
        <v>30.593377236978625</v>
      </c>
      <c r="AB154">
        <v>4.0939838718504991</v>
      </c>
      <c r="AC154">
        <v>-62.180538739500783</v>
      </c>
      <c r="AD154">
        <v>4</v>
      </c>
      <c r="AE154">
        <v>0</v>
      </c>
      <c r="AF154">
        <v>0</v>
      </c>
      <c r="AG154">
        <v>1</v>
      </c>
      <c r="AH154">
        <v>8</v>
      </c>
      <c r="AI154">
        <v>3</v>
      </c>
      <c r="AJ154">
        <v>1</v>
      </c>
      <c r="AK154">
        <v>4</v>
      </c>
      <c r="AL154">
        <v>0</v>
      </c>
      <c r="AM154">
        <v>0</v>
      </c>
    </row>
    <row r="155" spans="1:39">
      <c r="A155">
        <v>3</v>
      </c>
      <c r="B155">
        <v>89</v>
      </c>
      <c r="C155">
        <v>2023</v>
      </c>
      <c r="D155">
        <v>99</v>
      </c>
      <c r="E155">
        <v>37</v>
      </c>
      <c r="F155">
        <v>99</v>
      </c>
      <c r="G155">
        <v>99</v>
      </c>
      <c r="H155">
        <v>99</v>
      </c>
      <c r="I155">
        <v>99</v>
      </c>
      <c r="J155">
        <v>999</v>
      </c>
      <c r="K155">
        <v>99</v>
      </c>
      <c r="L155">
        <v>99</v>
      </c>
      <c r="M155">
        <v>99</v>
      </c>
      <c r="N155">
        <v>99</v>
      </c>
      <c r="O155">
        <v>99</v>
      </c>
      <c r="P155">
        <v>9999</v>
      </c>
      <c r="Q155">
        <v>52</v>
      </c>
      <c r="R155">
        <v>373</v>
      </c>
      <c r="S155">
        <v>373</v>
      </c>
      <c r="T155">
        <v>2.0649947406300169</v>
      </c>
      <c r="U155">
        <v>2.1123079622137246</v>
      </c>
      <c r="V155">
        <v>6.3994638069705108</v>
      </c>
      <c r="W155">
        <v>59.407506702412846</v>
      </c>
      <c r="X155">
        <v>152.40807600812127</v>
      </c>
      <c r="Y155">
        <v>140.67265415549596</v>
      </c>
      <c r="Z155">
        <v>140.67265415549596</v>
      </c>
      <c r="AA155">
        <v>29.946420477075019</v>
      </c>
      <c r="AB155">
        <v>4.2134913472161175</v>
      </c>
      <c r="AC155">
        <v>-46.160743263054471</v>
      </c>
      <c r="AD155">
        <v>6</v>
      </c>
      <c r="AE155">
        <v>0</v>
      </c>
      <c r="AF155">
        <v>0</v>
      </c>
      <c r="AG155">
        <v>0</v>
      </c>
      <c r="AH155">
        <v>24</v>
      </c>
      <c r="AI155">
        <v>7</v>
      </c>
      <c r="AJ155">
        <v>4</v>
      </c>
      <c r="AK155">
        <v>3</v>
      </c>
      <c r="AL155">
        <v>0</v>
      </c>
      <c r="AM155">
        <v>0</v>
      </c>
    </row>
    <row r="156" spans="1:39">
      <c r="A156">
        <v>3</v>
      </c>
      <c r="B156">
        <v>90</v>
      </c>
      <c r="C156">
        <v>2023</v>
      </c>
      <c r="D156">
        <v>99</v>
      </c>
      <c r="E156">
        <v>38</v>
      </c>
      <c r="F156">
        <v>99</v>
      </c>
      <c r="G156">
        <v>99</v>
      </c>
      <c r="H156">
        <v>99</v>
      </c>
      <c r="I156">
        <v>99</v>
      </c>
      <c r="J156">
        <v>999</v>
      </c>
      <c r="K156">
        <v>99</v>
      </c>
      <c r="L156">
        <v>99</v>
      </c>
      <c r="M156">
        <v>99</v>
      </c>
      <c r="N156">
        <v>99</v>
      </c>
      <c r="O156">
        <v>99</v>
      </c>
      <c r="P156">
        <v>9999</v>
      </c>
      <c r="Q156">
        <v>65</v>
      </c>
      <c r="R156">
        <v>396</v>
      </c>
      <c r="S156">
        <v>396</v>
      </c>
      <c r="T156">
        <v>2.1923268560039864</v>
      </c>
      <c r="U156">
        <v>2.2150311140403716</v>
      </c>
      <c r="V156">
        <v>4.5176767676767664</v>
      </c>
      <c r="W156">
        <v>60.237373737373744</v>
      </c>
      <c r="X156">
        <v>150.53733434015123</v>
      </c>
      <c r="Y156">
        <v>138.94595959595961</v>
      </c>
      <c r="Z156">
        <v>138.94595959595961</v>
      </c>
      <c r="AA156">
        <v>29.718101629868844</v>
      </c>
      <c r="AB156">
        <v>4.0213090450844611</v>
      </c>
      <c r="AC156">
        <v>-51.551630366191795</v>
      </c>
      <c r="AD156">
        <v>10</v>
      </c>
      <c r="AE156">
        <v>0</v>
      </c>
      <c r="AF156">
        <v>0</v>
      </c>
      <c r="AG156">
        <v>2</v>
      </c>
      <c r="AH156">
        <v>18</v>
      </c>
      <c r="AI156">
        <v>1</v>
      </c>
      <c r="AJ156">
        <v>3</v>
      </c>
      <c r="AK156">
        <v>1</v>
      </c>
      <c r="AL156">
        <v>0</v>
      </c>
      <c r="AM156">
        <v>0</v>
      </c>
    </row>
    <row r="157" spans="1:39">
      <c r="A157">
        <v>3</v>
      </c>
      <c r="B157">
        <v>91</v>
      </c>
      <c r="C157">
        <v>2023</v>
      </c>
      <c r="D157">
        <v>99</v>
      </c>
      <c r="E157">
        <v>39</v>
      </c>
      <c r="F157">
        <v>99</v>
      </c>
      <c r="G157">
        <v>99</v>
      </c>
      <c r="H157">
        <v>99</v>
      </c>
      <c r="I157">
        <v>99</v>
      </c>
      <c r="J157">
        <v>999</v>
      </c>
      <c r="K157">
        <v>99</v>
      </c>
      <c r="L157">
        <v>99</v>
      </c>
      <c r="M157">
        <v>99</v>
      </c>
      <c r="N157">
        <v>99</v>
      </c>
      <c r="O157">
        <v>99</v>
      </c>
      <c r="P157">
        <v>9999</v>
      </c>
      <c r="Q157">
        <v>58</v>
      </c>
      <c r="R157">
        <v>396</v>
      </c>
      <c r="S157">
        <v>396</v>
      </c>
      <c r="T157">
        <v>2.1923268560039864</v>
      </c>
      <c r="U157">
        <v>2.1537643645145748</v>
      </c>
      <c r="V157">
        <v>4.1565656565656566</v>
      </c>
      <c r="W157">
        <v>60.393939393939391</v>
      </c>
      <c r="X157">
        <v>146.37354038762484</v>
      </c>
      <c r="Y157">
        <v>135.10277777777779</v>
      </c>
      <c r="Z157">
        <v>135.10277777777779</v>
      </c>
      <c r="AA157">
        <v>33.02669286772305</v>
      </c>
      <c r="AB157">
        <v>3.6120398607882698</v>
      </c>
      <c r="AC157">
        <v>-57.58753277319191</v>
      </c>
      <c r="AD157">
        <v>8</v>
      </c>
      <c r="AE157">
        <v>1</v>
      </c>
      <c r="AF157">
        <v>0</v>
      </c>
      <c r="AG157">
        <v>1</v>
      </c>
      <c r="AH157">
        <v>13</v>
      </c>
      <c r="AI157">
        <v>11</v>
      </c>
      <c r="AJ157">
        <v>4</v>
      </c>
      <c r="AK157">
        <v>2</v>
      </c>
      <c r="AL157">
        <v>0</v>
      </c>
      <c r="AM157">
        <v>0</v>
      </c>
    </row>
    <row r="158" spans="1:39">
      <c r="A158">
        <v>3</v>
      </c>
      <c r="B158">
        <v>92</v>
      </c>
      <c r="C158">
        <v>2023</v>
      </c>
      <c r="D158">
        <v>99</v>
      </c>
      <c r="E158">
        <v>40</v>
      </c>
      <c r="F158">
        <v>99</v>
      </c>
      <c r="G158">
        <v>99</v>
      </c>
      <c r="H158">
        <v>99</v>
      </c>
      <c r="I158">
        <v>99</v>
      </c>
      <c r="J158">
        <v>999</v>
      </c>
      <c r="K158">
        <v>99</v>
      </c>
      <c r="L158">
        <v>99</v>
      </c>
      <c r="M158">
        <v>99</v>
      </c>
      <c r="N158">
        <v>99</v>
      </c>
      <c r="O158">
        <v>99</v>
      </c>
      <c r="P158">
        <v>9999</v>
      </c>
      <c r="Q158">
        <v>72</v>
      </c>
      <c r="R158">
        <v>353</v>
      </c>
      <c r="S158">
        <v>353</v>
      </c>
      <c r="T158">
        <v>1.9542711620439577</v>
      </c>
      <c r="U158">
        <v>2.0277003483899758</v>
      </c>
      <c r="V158">
        <v>7.0056657223796011</v>
      </c>
      <c r="W158">
        <v>58.793201133144471</v>
      </c>
      <c r="X158">
        <v>154.59258054318491</v>
      </c>
      <c r="Y158">
        <v>142.68895184135977</v>
      </c>
      <c r="Z158">
        <v>142.68895184135977</v>
      </c>
      <c r="AA158">
        <v>32.067814427098199</v>
      </c>
      <c r="AB158">
        <v>4.4192162414852421</v>
      </c>
      <c r="AC158">
        <v>-64.055257388508295</v>
      </c>
      <c r="AD158">
        <v>4</v>
      </c>
      <c r="AE158">
        <v>0</v>
      </c>
      <c r="AF158">
        <v>0</v>
      </c>
      <c r="AG158">
        <v>0</v>
      </c>
      <c r="AH158">
        <v>18</v>
      </c>
      <c r="AI158">
        <v>6</v>
      </c>
      <c r="AJ158">
        <v>5</v>
      </c>
      <c r="AK158">
        <v>2</v>
      </c>
      <c r="AL158">
        <v>0</v>
      </c>
      <c r="AM158">
        <v>0</v>
      </c>
    </row>
    <row r="159" spans="1:39">
      <c r="A159">
        <v>3</v>
      </c>
      <c r="B159">
        <v>93</v>
      </c>
      <c r="C159">
        <v>2023</v>
      </c>
      <c r="D159">
        <v>99</v>
      </c>
      <c r="E159">
        <v>41</v>
      </c>
      <c r="F159">
        <v>99</v>
      </c>
      <c r="G159">
        <v>99</v>
      </c>
      <c r="H159">
        <v>99</v>
      </c>
      <c r="I159">
        <v>99</v>
      </c>
      <c r="J159">
        <v>999</v>
      </c>
      <c r="K159">
        <v>99</v>
      </c>
      <c r="L159">
        <v>99</v>
      </c>
      <c r="M159">
        <v>99</v>
      </c>
      <c r="N159">
        <v>99</v>
      </c>
      <c r="O159">
        <v>99</v>
      </c>
      <c r="P159">
        <v>9999</v>
      </c>
      <c r="Q159">
        <v>64</v>
      </c>
      <c r="R159">
        <v>383</v>
      </c>
      <c r="S159">
        <v>382</v>
      </c>
      <c r="T159">
        <v>2.1203565299230474</v>
      </c>
      <c r="U159">
        <v>2.1084191600557705</v>
      </c>
      <c r="V159">
        <v>5.3890339425587452</v>
      </c>
      <c r="W159">
        <v>60.170157068062821</v>
      </c>
      <c r="X159">
        <v>148.57188925883068</v>
      </c>
      <c r="Y159">
        <v>136.74751958224547</v>
      </c>
      <c r="Z159">
        <v>137.10549738219899</v>
      </c>
      <c r="AA159">
        <v>28.40190975325784</v>
      </c>
      <c r="AB159">
        <v>4.0745474134613398</v>
      </c>
      <c r="AC159">
        <v>-52.024787175196757</v>
      </c>
      <c r="AD159">
        <v>11</v>
      </c>
      <c r="AE159">
        <v>2</v>
      </c>
      <c r="AF159">
        <v>0</v>
      </c>
      <c r="AG159">
        <v>0</v>
      </c>
      <c r="AH159">
        <v>12</v>
      </c>
      <c r="AI159">
        <v>3</v>
      </c>
      <c r="AJ159">
        <v>0</v>
      </c>
      <c r="AK159">
        <v>0</v>
      </c>
      <c r="AL159">
        <v>0</v>
      </c>
      <c r="AM159">
        <v>0</v>
      </c>
    </row>
    <row r="160" spans="1:39">
      <c r="A160">
        <v>3</v>
      </c>
      <c r="B160">
        <v>94</v>
      </c>
      <c r="C160">
        <v>2023</v>
      </c>
      <c r="D160">
        <v>99</v>
      </c>
      <c r="E160">
        <v>42</v>
      </c>
      <c r="F160">
        <v>99</v>
      </c>
      <c r="G160">
        <v>99</v>
      </c>
      <c r="H160">
        <v>99</v>
      </c>
      <c r="I160">
        <v>99</v>
      </c>
      <c r="J160">
        <v>999</v>
      </c>
      <c r="K160">
        <v>99</v>
      </c>
      <c r="L160">
        <v>99</v>
      </c>
      <c r="M160">
        <v>99</v>
      </c>
      <c r="N160">
        <v>99</v>
      </c>
      <c r="O160">
        <v>99</v>
      </c>
      <c r="P160">
        <v>9999</v>
      </c>
      <c r="Q160">
        <v>58</v>
      </c>
      <c r="R160">
        <v>365</v>
      </c>
      <c r="S160">
        <v>365</v>
      </c>
      <c r="T160">
        <v>2.0207053091955927</v>
      </c>
      <c r="U160">
        <v>2.1070544561928859</v>
      </c>
      <c r="V160">
        <v>4.7698630136986324</v>
      </c>
      <c r="W160">
        <v>59.821917808219183</v>
      </c>
      <c r="X160">
        <v>155.36116594191077</v>
      </c>
      <c r="Y160">
        <v>143.39835616438356</v>
      </c>
      <c r="Z160">
        <v>143.39835616438356</v>
      </c>
      <c r="AA160">
        <v>32.430511551462935</v>
      </c>
      <c r="AB160">
        <v>4.647999910857032</v>
      </c>
      <c r="AC160">
        <v>-70.178846488027204</v>
      </c>
      <c r="AD160">
        <v>3</v>
      </c>
      <c r="AE160">
        <v>0</v>
      </c>
      <c r="AF160">
        <v>0</v>
      </c>
      <c r="AG160">
        <v>0</v>
      </c>
      <c r="AH160">
        <v>4</v>
      </c>
      <c r="AI160">
        <v>0</v>
      </c>
      <c r="AJ160">
        <v>0</v>
      </c>
      <c r="AK160">
        <v>1</v>
      </c>
      <c r="AL160">
        <v>0</v>
      </c>
      <c r="AM160">
        <v>0</v>
      </c>
    </row>
    <row r="161" spans="1:39">
      <c r="A161">
        <v>3</v>
      </c>
      <c r="B161">
        <v>95</v>
      </c>
      <c r="C161">
        <v>2023</v>
      </c>
      <c r="D161">
        <v>99</v>
      </c>
      <c r="E161">
        <v>43</v>
      </c>
      <c r="F161">
        <v>99</v>
      </c>
      <c r="G161">
        <v>99</v>
      </c>
      <c r="H161">
        <v>99</v>
      </c>
      <c r="I161">
        <v>99</v>
      </c>
      <c r="J161">
        <v>999</v>
      </c>
      <c r="K161">
        <v>99</v>
      </c>
      <c r="L161">
        <v>99</v>
      </c>
      <c r="M161">
        <v>99</v>
      </c>
      <c r="N161">
        <v>99</v>
      </c>
      <c r="O161">
        <v>99</v>
      </c>
      <c r="P161">
        <v>9999</v>
      </c>
      <c r="Q161">
        <v>63</v>
      </c>
      <c r="R161">
        <v>399</v>
      </c>
      <c r="S161">
        <v>398</v>
      </c>
      <c r="T161">
        <v>2.2089353927918953</v>
      </c>
      <c r="U161">
        <v>2.2155464004546763</v>
      </c>
      <c r="V161">
        <v>5.1704260651629053</v>
      </c>
      <c r="W161">
        <v>59.959798994974889</v>
      </c>
      <c r="X161">
        <v>149.77286118872473</v>
      </c>
      <c r="Y161">
        <v>137.93333333333339</v>
      </c>
      <c r="Z161">
        <v>138.27989949748749</v>
      </c>
      <c r="AA161">
        <v>28.529997401834574</v>
      </c>
      <c r="AB161">
        <v>3.9037917348835975</v>
      </c>
      <c r="AC161">
        <v>-53.748395531561208</v>
      </c>
      <c r="AD161">
        <v>11</v>
      </c>
      <c r="AE161">
        <v>0</v>
      </c>
      <c r="AF161">
        <v>0</v>
      </c>
      <c r="AG161">
        <v>1</v>
      </c>
      <c r="AH161">
        <v>13</v>
      </c>
      <c r="AI161">
        <v>3</v>
      </c>
      <c r="AJ161">
        <v>0</v>
      </c>
      <c r="AK161">
        <v>3</v>
      </c>
      <c r="AL161">
        <v>0</v>
      </c>
      <c r="AM161">
        <v>0</v>
      </c>
    </row>
    <row r="162" spans="1:39">
      <c r="A162">
        <v>3</v>
      </c>
      <c r="B162">
        <v>96</v>
      </c>
      <c r="C162">
        <v>2023</v>
      </c>
      <c r="D162">
        <v>99</v>
      </c>
      <c r="E162">
        <v>44</v>
      </c>
      <c r="F162">
        <v>99</v>
      </c>
      <c r="G162">
        <v>99</v>
      </c>
      <c r="H162">
        <v>99</v>
      </c>
      <c r="I162">
        <v>99</v>
      </c>
      <c r="J162">
        <v>999</v>
      </c>
      <c r="K162">
        <v>99</v>
      </c>
      <c r="L162">
        <v>99</v>
      </c>
      <c r="M162">
        <v>99</v>
      </c>
      <c r="N162">
        <v>99</v>
      </c>
      <c r="O162">
        <v>99</v>
      </c>
      <c r="P162">
        <v>9999</v>
      </c>
      <c r="Q162">
        <v>58</v>
      </c>
      <c r="R162">
        <v>309</v>
      </c>
      <c r="S162">
        <v>309</v>
      </c>
      <c r="T162">
        <v>1.7106792891546252</v>
      </c>
      <c r="U162">
        <v>1.7154166529458252</v>
      </c>
      <c r="V162">
        <v>4.0194174757281553</v>
      </c>
      <c r="W162">
        <v>60.527508090614887</v>
      </c>
      <c r="X162">
        <v>149.40692198999332</v>
      </c>
      <c r="Y162">
        <v>137.90258899676382</v>
      </c>
      <c r="Z162">
        <v>137.90258899676382</v>
      </c>
      <c r="AA162">
        <v>30.33363764181783</v>
      </c>
      <c r="AB162">
        <v>3.9866347023441686</v>
      </c>
      <c r="AC162">
        <v>-54.830909934839958</v>
      </c>
      <c r="AD162">
        <v>4</v>
      </c>
      <c r="AE162">
        <v>0</v>
      </c>
      <c r="AF162">
        <v>0</v>
      </c>
      <c r="AG162">
        <v>0</v>
      </c>
      <c r="AH162">
        <v>5</v>
      </c>
      <c r="AI162">
        <v>3</v>
      </c>
      <c r="AJ162">
        <v>1</v>
      </c>
      <c r="AK162">
        <v>1</v>
      </c>
      <c r="AL162">
        <v>0</v>
      </c>
      <c r="AM162">
        <v>0</v>
      </c>
    </row>
    <row r="163" spans="1:39">
      <c r="A163">
        <v>3</v>
      </c>
      <c r="B163">
        <v>97</v>
      </c>
      <c r="C163">
        <v>2023</v>
      </c>
      <c r="D163">
        <v>99</v>
      </c>
      <c r="E163">
        <v>45</v>
      </c>
      <c r="F163">
        <v>99</v>
      </c>
      <c r="G163">
        <v>99</v>
      </c>
      <c r="H163">
        <v>99</v>
      </c>
      <c r="I163">
        <v>99</v>
      </c>
      <c r="J163">
        <v>999</v>
      </c>
      <c r="K163">
        <v>99</v>
      </c>
      <c r="L163">
        <v>99</v>
      </c>
      <c r="M163">
        <v>99</v>
      </c>
      <c r="N163">
        <v>99</v>
      </c>
      <c r="O163">
        <v>99</v>
      </c>
      <c r="P163">
        <v>9999</v>
      </c>
      <c r="Q163">
        <v>64</v>
      </c>
      <c r="R163">
        <v>379</v>
      </c>
      <c r="S163">
        <v>379</v>
      </c>
      <c r="T163">
        <v>2.0982118142058352</v>
      </c>
      <c r="U163">
        <v>2.1301014462076817</v>
      </c>
      <c r="V163">
        <v>5.5725593667546178</v>
      </c>
      <c r="W163">
        <v>59.53034300791554</v>
      </c>
      <c r="X163">
        <v>151.25880103025284</v>
      </c>
      <c r="Y163">
        <v>139.61187335092347</v>
      </c>
      <c r="Z163">
        <v>139.61187335092347</v>
      </c>
      <c r="AA163">
        <v>30.367751980395361</v>
      </c>
      <c r="AB163">
        <v>3.9690095849609057</v>
      </c>
      <c r="AC163">
        <v>-52.833290677006808</v>
      </c>
      <c r="AD163">
        <v>7</v>
      </c>
      <c r="AE163">
        <v>1</v>
      </c>
      <c r="AF163">
        <v>0</v>
      </c>
      <c r="AG163">
        <v>0</v>
      </c>
      <c r="AH163">
        <v>10</v>
      </c>
      <c r="AI163">
        <v>5</v>
      </c>
      <c r="AJ163">
        <v>0</v>
      </c>
      <c r="AK163">
        <v>7</v>
      </c>
      <c r="AL163">
        <v>0</v>
      </c>
      <c r="AM163">
        <v>0</v>
      </c>
    </row>
    <row r="164" spans="1:39">
      <c r="A164">
        <v>3</v>
      </c>
      <c r="B164">
        <v>98</v>
      </c>
      <c r="C164">
        <v>2023</v>
      </c>
      <c r="D164">
        <v>99</v>
      </c>
      <c r="E164">
        <v>46</v>
      </c>
      <c r="F164">
        <v>99</v>
      </c>
      <c r="G164">
        <v>99</v>
      </c>
      <c r="H164">
        <v>99</v>
      </c>
      <c r="I164">
        <v>99</v>
      </c>
      <c r="J164">
        <v>999</v>
      </c>
      <c r="K164">
        <v>99</v>
      </c>
      <c r="L164">
        <v>99</v>
      </c>
      <c r="M164">
        <v>99</v>
      </c>
      <c r="N164">
        <v>99</v>
      </c>
      <c r="O164">
        <v>99</v>
      </c>
      <c r="P164">
        <v>9999</v>
      </c>
      <c r="Q164">
        <v>68</v>
      </c>
      <c r="R164">
        <v>425</v>
      </c>
      <c r="S164">
        <v>424</v>
      </c>
      <c r="T164">
        <v>2.3528760449537724</v>
      </c>
      <c r="U164">
        <v>2.432586648429822</v>
      </c>
      <c r="V164">
        <v>7.08</v>
      </c>
      <c r="W164">
        <v>59.011792452830193</v>
      </c>
      <c r="X164">
        <v>154.36670702950735</v>
      </c>
      <c r="Y164">
        <v>142.18070588235295</v>
      </c>
      <c r="Z164">
        <v>142.51603773584901</v>
      </c>
      <c r="AA164">
        <v>33.344242627115356</v>
      </c>
      <c r="AB164">
        <v>4.2328848045092826</v>
      </c>
      <c r="AC164">
        <v>-57.937933062521637</v>
      </c>
      <c r="AD164">
        <v>4</v>
      </c>
      <c r="AE164">
        <v>0</v>
      </c>
      <c r="AF164">
        <v>0</v>
      </c>
      <c r="AG164">
        <v>1</v>
      </c>
      <c r="AH164">
        <v>19</v>
      </c>
      <c r="AI164">
        <v>1</v>
      </c>
      <c r="AJ164">
        <v>3</v>
      </c>
      <c r="AK164">
        <v>4</v>
      </c>
      <c r="AL164">
        <v>0</v>
      </c>
      <c r="AM164">
        <v>0</v>
      </c>
    </row>
    <row r="165" spans="1:39">
      <c r="A165">
        <v>3</v>
      </c>
      <c r="B165">
        <v>99</v>
      </c>
      <c r="C165">
        <v>2023</v>
      </c>
      <c r="D165">
        <v>99</v>
      </c>
      <c r="E165">
        <v>47</v>
      </c>
      <c r="F165">
        <v>99</v>
      </c>
      <c r="G165">
        <v>99</v>
      </c>
      <c r="H165">
        <v>99</v>
      </c>
      <c r="I165">
        <v>99</v>
      </c>
      <c r="J165">
        <v>999</v>
      </c>
      <c r="K165">
        <v>99</v>
      </c>
      <c r="L165">
        <v>99</v>
      </c>
      <c r="M165">
        <v>99</v>
      </c>
      <c r="N165">
        <v>99</v>
      </c>
      <c r="O165">
        <v>99</v>
      </c>
      <c r="P165">
        <v>9999</v>
      </c>
      <c r="Q165">
        <v>43</v>
      </c>
      <c r="R165">
        <v>308</v>
      </c>
      <c r="S165">
        <v>308</v>
      </c>
      <c r="T165">
        <v>1.7051431102253223</v>
      </c>
      <c r="U165">
        <v>1.6180154436169178</v>
      </c>
      <c r="V165">
        <v>5.2727272727272716</v>
      </c>
      <c r="W165">
        <v>60.185064935064943</v>
      </c>
      <c r="X165">
        <v>141.38115405721044</v>
      </c>
      <c r="Y165">
        <v>130.49480519480517</v>
      </c>
      <c r="Z165">
        <v>130.49480519480517</v>
      </c>
      <c r="AA165">
        <v>30.41112512643296</v>
      </c>
      <c r="AB165">
        <v>3.6947010575788801</v>
      </c>
      <c r="AC165">
        <v>-58.208370698804686</v>
      </c>
      <c r="AD165">
        <v>3</v>
      </c>
      <c r="AE165">
        <v>0</v>
      </c>
      <c r="AF165">
        <v>0</v>
      </c>
      <c r="AG165">
        <v>0</v>
      </c>
      <c r="AH165">
        <v>13</v>
      </c>
      <c r="AI165">
        <v>1</v>
      </c>
      <c r="AJ165">
        <v>0</v>
      </c>
      <c r="AK165">
        <v>1</v>
      </c>
      <c r="AL165">
        <v>0</v>
      </c>
      <c r="AM165">
        <v>0</v>
      </c>
    </row>
    <row r="166" spans="1:39">
      <c r="A166">
        <v>3</v>
      </c>
      <c r="B166">
        <v>100</v>
      </c>
      <c r="C166">
        <v>2023</v>
      </c>
      <c r="D166">
        <v>99</v>
      </c>
      <c r="E166">
        <v>48</v>
      </c>
      <c r="F166">
        <v>99</v>
      </c>
      <c r="G166">
        <v>99</v>
      </c>
      <c r="H166">
        <v>99</v>
      </c>
      <c r="I166">
        <v>99</v>
      </c>
      <c r="J166">
        <v>999</v>
      </c>
      <c r="K166">
        <v>99</v>
      </c>
      <c r="L166">
        <v>99</v>
      </c>
      <c r="M166">
        <v>99</v>
      </c>
      <c r="N166">
        <v>99</v>
      </c>
      <c r="O166">
        <v>99</v>
      </c>
      <c r="P166">
        <v>9999</v>
      </c>
      <c r="Q166">
        <v>74</v>
      </c>
      <c r="R166">
        <v>350</v>
      </c>
      <c r="S166">
        <v>349</v>
      </c>
      <c r="T166">
        <v>1.9376626252560485</v>
      </c>
      <c r="U166">
        <v>2.019053198249928</v>
      </c>
      <c r="V166">
        <v>6.38</v>
      </c>
      <c r="W166">
        <v>59.355300859598863</v>
      </c>
      <c r="X166">
        <v>155.72542950007738</v>
      </c>
      <c r="Y166">
        <v>143.29828571428584</v>
      </c>
      <c r="Z166">
        <v>143.70888252149012</v>
      </c>
      <c r="AA166">
        <v>28.270624363517161</v>
      </c>
      <c r="AB166">
        <v>4.0448568968950722</v>
      </c>
      <c r="AC166">
        <v>-53.869405126473808</v>
      </c>
      <c r="AD166">
        <v>6</v>
      </c>
      <c r="AE166">
        <v>0</v>
      </c>
      <c r="AF166">
        <v>0</v>
      </c>
      <c r="AG166">
        <v>0</v>
      </c>
      <c r="AH166">
        <v>15</v>
      </c>
      <c r="AI166">
        <v>2</v>
      </c>
      <c r="AJ166">
        <v>1</v>
      </c>
      <c r="AK166">
        <v>1</v>
      </c>
      <c r="AL166">
        <v>0</v>
      </c>
      <c r="AM166">
        <v>0</v>
      </c>
    </row>
    <row r="167" spans="1:39">
      <c r="A167">
        <v>3</v>
      </c>
      <c r="B167">
        <v>101</v>
      </c>
      <c r="C167">
        <v>2023</v>
      </c>
      <c r="D167">
        <v>99</v>
      </c>
      <c r="E167">
        <v>49</v>
      </c>
      <c r="F167">
        <v>99</v>
      </c>
      <c r="G167">
        <v>99</v>
      </c>
      <c r="H167">
        <v>99</v>
      </c>
      <c r="I167">
        <v>99</v>
      </c>
      <c r="J167">
        <v>999</v>
      </c>
      <c r="K167">
        <v>99</v>
      </c>
      <c r="L167">
        <v>99</v>
      </c>
      <c r="M167">
        <v>99</v>
      </c>
      <c r="N167">
        <v>99</v>
      </c>
      <c r="O167">
        <v>99</v>
      </c>
      <c r="P167">
        <v>9999</v>
      </c>
      <c r="Q167">
        <v>76</v>
      </c>
      <c r="R167">
        <v>342</v>
      </c>
      <c r="S167">
        <v>342</v>
      </c>
      <c r="T167">
        <v>1.8933731938216247</v>
      </c>
      <c r="U167">
        <v>1.993071491078662</v>
      </c>
      <c r="V167">
        <v>5.4619883040935662</v>
      </c>
      <c r="W167">
        <v>59.526315789473678</v>
      </c>
      <c r="X167">
        <v>156.83982437132909</v>
      </c>
      <c r="Y167">
        <v>144.76315789473691</v>
      </c>
      <c r="Z167">
        <v>144.76315789473691</v>
      </c>
      <c r="AA167">
        <v>29.013412697293749</v>
      </c>
      <c r="AB167">
        <v>4.1616682854139722</v>
      </c>
      <c r="AC167">
        <v>-53.383525075239184</v>
      </c>
      <c r="AD167">
        <v>4</v>
      </c>
      <c r="AE167">
        <v>0</v>
      </c>
      <c r="AF167">
        <v>0</v>
      </c>
      <c r="AG167">
        <v>0</v>
      </c>
      <c r="AH167">
        <v>23</v>
      </c>
      <c r="AI167">
        <v>0</v>
      </c>
      <c r="AJ167">
        <v>2</v>
      </c>
      <c r="AK167">
        <v>3</v>
      </c>
      <c r="AL167">
        <v>0</v>
      </c>
      <c r="AM167">
        <v>0</v>
      </c>
    </row>
    <row r="168" spans="1:39">
      <c r="A168">
        <v>3</v>
      </c>
      <c r="B168">
        <v>102</v>
      </c>
      <c r="C168">
        <v>2023</v>
      </c>
      <c r="D168">
        <v>99</v>
      </c>
      <c r="E168">
        <v>50</v>
      </c>
      <c r="F168">
        <v>99</v>
      </c>
      <c r="G168">
        <v>99</v>
      </c>
      <c r="H168">
        <v>99</v>
      </c>
      <c r="I168">
        <v>99</v>
      </c>
      <c r="J168">
        <v>999</v>
      </c>
      <c r="K168">
        <v>99</v>
      </c>
      <c r="L168">
        <v>99</v>
      </c>
      <c r="M168">
        <v>99</v>
      </c>
      <c r="N168">
        <v>99</v>
      </c>
      <c r="O168">
        <v>99</v>
      </c>
      <c r="P168">
        <v>9999</v>
      </c>
      <c r="Q168">
        <v>75</v>
      </c>
      <c r="R168">
        <v>546</v>
      </c>
      <c r="S168">
        <v>545</v>
      </c>
      <c r="T168">
        <v>3.0227536953994343</v>
      </c>
      <c r="U168">
        <v>2.9825260740964161</v>
      </c>
      <c r="V168">
        <v>3.9267399267399266</v>
      </c>
      <c r="W168">
        <v>60.563302752293581</v>
      </c>
      <c r="X168">
        <v>147.28171792093787</v>
      </c>
      <c r="Y168">
        <v>135.69157509157515</v>
      </c>
      <c r="Z168">
        <v>135.94055045871562</v>
      </c>
      <c r="AA168">
        <v>29.283572557243161</v>
      </c>
      <c r="AB168">
        <v>4.0682403957380684</v>
      </c>
      <c r="AC168">
        <v>-59.189068991501358</v>
      </c>
      <c r="AD168">
        <v>9</v>
      </c>
      <c r="AE168">
        <v>0</v>
      </c>
      <c r="AF168">
        <v>0</v>
      </c>
      <c r="AG168">
        <v>0</v>
      </c>
      <c r="AH168">
        <v>34</v>
      </c>
      <c r="AI168">
        <v>0</v>
      </c>
      <c r="AJ168">
        <v>2</v>
      </c>
      <c r="AK168">
        <v>1</v>
      </c>
      <c r="AL168">
        <v>0</v>
      </c>
      <c r="AM168">
        <v>0</v>
      </c>
    </row>
    <row r="169" spans="1:39">
      <c r="A169">
        <v>3</v>
      </c>
      <c r="B169">
        <v>103</v>
      </c>
      <c r="C169">
        <v>2023</v>
      </c>
      <c r="D169">
        <v>99</v>
      </c>
      <c r="E169">
        <v>51</v>
      </c>
      <c r="F169">
        <v>99</v>
      </c>
      <c r="G169">
        <v>99</v>
      </c>
      <c r="H169">
        <v>99</v>
      </c>
      <c r="I169">
        <v>99</v>
      </c>
      <c r="J169">
        <v>999</v>
      </c>
      <c r="K169">
        <v>99</v>
      </c>
      <c r="L169">
        <v>99</v>
      </c>
      <c r="M169">
        <v>99</v>
      </c>
      <c r="N169">
        <v>99</v>
      </c>
      <c r="O169">
        <v>99</v>
      </c>
      <c r="P169">
        <v>9999</v>
      </c>
      <c r="Q169">
        <v>60</v>
      </c>
      <c r="R169">
        <v>312</v>
      </c>
      <c r="S169">
        <v>311</v>
      </c>
      <c r="T169">
        <v>1.7272878259425339</v>
      </c>
      <c r="U169">
        <v>1.7912603720512843</v>
      </c>
      <c r="V169">
        <v>3.932692307692307</v>
      </c>
      <c r="W169">
        <v>60.81028938906752</v>
      </c>
      <c r="X169">
        <v>154.70178070394752</v>
      </c>
      <c r="Y169">
        <v>142.61506410256422</v>
      </c>
      <c r="Z169">
        <v>143.07363344051456</v>
      </c>
      <c r="AA169">
        <v>28.870373547837112</v>
      </c>
      <c r="AB169">
        <v>3.7295237637904353</v>
      </c>
      <c r="AC169">
        <v>-57.258339851130394</v>
      </c>
      <c r="AD169">
        <v>9</v>
      </c>
      <c r="AE169">
        <v>3</v>
      </c>
      <c r="AF169">
        <v>0</v>
      </c>
      <c r="AG169">
        <v>2</v>
      </c>
      <c r="AH169">
        <v>18</v>
      </c>
      <c r="AI169">
        <v>2</v>
      </c>
      <c r="AJ169">
        <v>1</v>
      </c>
      <c r="AK169">
        <v>1</v>
      </c>
      <c r="AL169">
        <v>0</v>
      </c>
      <c r="AM169">
        <v>0</v>
      </c>
    </row>
    <row r="170" spans="1:39">
      <c r="A170">
        <v>3</v>
      </c>
      <c r="B170">
        <v>104</v>
      </c>
      <c r="C170">
        <v>2023</v>
      </c>
      <c r="D170">
        <v>99</v>
      </c>
      <c r="E170">
        <v>52</v>
      </c>
      <c r="F170">
        <v>99</v>
      </c>
      <c r="G170">
        <v>99</v>
      </c>
      <c r="H170">
        <v>99</v>
      </c>
      <c r="I170">
        <v>99</v>
      </c>
      <c r="J170">
        <v>999</v>
      </c>
      <c r="K170">
        <v>99</v>
      </c>
      <c r="L170">
        <v>99</v>
      </c>
      <c r="M170">
        <v>99</v>
      </c>
      <c r="N170">
        <v>99</v>
      </c>
      <c r="O170">
        <v>99</v>
      </c>
      <c r="P170">
        <v>9999</v>
      </c>
      <c r="Q170">
        <v>10</v>
      </c>
      <c r="R170">
        <v>58</v>
      </c>
      <c r="S170">
        <v>58</v>
      </c>
      <c r="T170">
        <v>0.32109837789957374</v>
      </c>
      <c r="U170">
        <v>0.291889625328002</v>
      </c>
      <c r="V170">
        <v>0.91379310344827613</v>
      </c>
      <c r="W170">
        <v>62.931034482758641</v>
      </c>
      <c r="X170">
        <v>135.44102813165469</v>
      </c>
      <c r="Y170">
        <v>125.01206896551729</v>
      </c>
      <c r="Z170">
        <v>125.01206896551729</v>
      </c>
      <c r="AA170">
        <v>25.818044195178913</v>
      </c>
      <c r="AB170">
        <v>2.0666653881064785</v>
      </c>
      <c r="AC170">
        <v>-52.878813086933214</v>
      </c>
      <c r="AD170">
        <v>3</v>
      </c>
      <c r="AE170">
        <v>0</v>
      </c>
      <c r="AF170">
        <v>0</v>
      </c>
      <c r="AG170">
        <v>0</v>
      </c>
      <c r="AH170">
        <v>4</v>
      </c>
      <c r="AI170">
        <v>1</v>
      </c>
      <c r="AJ170">
        <v>2</v>
      </c>
      <c r="AK170">
        <v>2</v>
      </c>
      <c r="AL170">
        <v>0</v>
      </c>
      <c r="AM170">
        <v>0</v>
      </c>
    </row>
    <row r="171" spans="1:39">
      <c r="A171">
        <v>3</v>
      </c>
      <c r="B171">
        <v>105</v>
      </c>
      <c r="C171">
        <v>2022</v>
      </c>
      <c r="D171">
        <v>99</v>
      </c>
      <c r="E171">
        <v>1</v>
      </c>
      <c r="F171">
        <v>99</v>
      </c>
      <c r="G171">
        <v>99</v>
      </c>
      <c r="H171">
        <v>99</v>
      </c>
      <c r="I171">
        <v>99</v>
      </c>
      <c r="J171">
        <v>999</v>
      </c>
      <c r="K171">
        <v>99</v>
      </c>
      <c r="L171">
        <v>99</v>
      </c>
      <c r="M171">
        <v>99</v>
      </c>
      <c r="N171">
        <v>99</v>
      </c>
      <c r="O171">
        <v>99</v>
      </c>
      <c r="P171">
        <v>9999</v>
      </c>
      <c r="Q171">
        <v>71</v>
      </c>
      <c r="R171">
        <v>449</v>
      </c>
      <c r="S171">
        <v>448</v>
      </c>
      <c r="T171">
        <v>2.4799779066556202</v>
      </c>
      <c r="U171">
        <v>2.423176226418295</v>
      </c>
      <c r="V171">
        <v>4.2182628062360807</v>
      </c>
      <c r="W171">
        <v>60.325892857142847</v>
      </c>
      <c r="X171">
        <v>146.24645595002266</v>
      </c>
      <c r="Y171">
        <v>134.73893095768378</v>
      </c>
      <c r="Z171">
        <v>135.03968750000001</v>
      </c>
      <c r="AA171">
        <v>28.260799846042111</v>
      </c>
      <c r="AB171">
        <v>4.0472708074109276</v>
      </c>
      <c r="AC171">
        <v>-58.41785457359989</v>
      </c>
      <c r="AD171">
        <v>11</v>
      </c>
      <c r="AE171">
        <v>0</v>
      </c>
      <c r="AF171">
        <v>0</v>
      </c>
      <c r="AG171">
        <v>1</v>
      </c>
      <c r="AH171">
        <v>15</v>
      </c>
      <c r="AI171">
        <v>2</v>
      </c>
      <c r="AJ171">
        <v>1</v>
      </c>
      <c r="AK171">
        <v>2</v>
      </c>
      <c r="AL171">
        <v>0</v>
      </c>
      <c r="AM171">
        <v>0</v>
      </c>
    </row>
    <row r="172" spans="1:39">
      <c r="A172">
        <v>3</v>
      </c>
      <c r="B172">
        <v>106</v>
      </c>
      <c r="C172">
        <v>2022</v>
      </c>
      <c r="D172">
        <v>99</v>
      </c>
      <c r="E172">
        <v>2</v>
      </c>
      <c r="F172">
        <v>99</v>
      </c>
      <c r="G172">
        <v>99</v>
      </c>
      <c r="H172">
        <v>99</v>
      </c>
      <c r="I172">
        <v>99</v>
      </c>
      <c r="J172">
        <v>999</v>
      </c>
      <c r="K172">
        <v>99</v>
      </c>
      <c r="L172">
        <v>99</v>
      </c>
      <c r="M172">
        <v>99</v>
      </c>
      <c r="N172">
        <v>99</v>
      </c>
      <c r="O172">
        <v>99</v>
      </c>
      <c r="P172">
        <v>9999</v>
      </c>
      <c r="Q172">
        <v>70</v>
      </c>
      <c r="R172">
        <v>455</v>
      </c>
      <c r="S172">
        <v>455</v>
      </c>
      <c r="T172">
        <v>2.5131179232256282</v>
      </c>
      <c r="U172">
        <v>2.5113350129778471</v>
      </c>
      <c r="V172">
        <v>5.9054945054945076</v>
      </c>
      <c r="W172">
        <v>59.213186813186802</v>
      </c>
      <c r="X172">
        <v>149.29525079470903</v>
      </c>
      <c r="Y172">
        <v>137.79951648351656</v>
      </c>
      <c r="Z172">
        <v>137.79951648351656</v>
      </c>
      <c r="AA172">
        <v>31.394444013727028</v>
      </c>
      <c r="AB172">
        <v>4.3324284181123289</v>
      </c>
      <c r="AC172">
        <v>-59.715465307188353</v>
      </c>
      <c r="AD172">
        <v>15</v>
      </c>
      <c r="AE172">
        <v>4</v>
      </c>
      <c r="AF172">
        <v>0</v>
      </c>
      <c r="AG172">
        <v>2</v>
      </c>
      <c r="AH172">
        <v>12</v>
      </c>
      <c r="AI172">
        <v>1</v>
      </c>
      <c r="AJ172">
        <v>6</v>
      </c>
      <c r="AK172">
        <v>2</v>
      </c>
      <c r="AL172">
        <v>0</v>
      </c>
      <c r="AM172">
        <v>0</v>
      </c>
    </row>
    <row r="173" spans="1:39">
      <c r="A173">
        <v>3</v>
      </c>
      <c r="B173">
        <v>107</v>
      </c>
      <c r="C173">
        <v>2022</v>
      </c>
      <c r="D173">
        <v>99</v>
      </c>
      <c r="E173">
        <v>3</v>
      </c>
      <c r="F173">
        <v>99</v>
      </c>
      <c r="G173">
        <v>99</v>
      </c>
      <c r="H173">
        <v>99</v>
      </c>
      <c r="I173">
        <v>99</v>
      </c>
      <c r="J173">
        <v>999</v>
      </c>
      <c r="K173">
        <v>99</v>
      </c>
      <c r="L173">
        <v>99</v>
      </c>
      <c r="M173">
        <v>99</v>
      </c>
      <c r="N173">
        <v>99</v>
      </c>
      <c r="O173">
        <v>99</v>
      </c>
      <c r="P173">
        <v>9999</v>
      </c>
      <c r="Q173">
        <v>71</v>
      </c>
      <c r="R173">
        <v>427</v>
      </c>
      <c r="S173">
        <v>425</v>
      </c>
      <c r="T173">
        <v>2.3584645125655901</v>
      </c>
      <c r="U173">
        <v>2.3226655967877625</v>
      </c>
      <c r="V173">
        <v>5.7915690866510552</v>
      </c>
      <c r="W173">
        <v>59.463529411764711</v>
      </c>
      <c r="X173">
        <v>147.61050540316293</v>
      </c>
      <c r="Y173">
        <v>135.8042154566746</v>
      </c>
      <c r="Z173">
        <v>136.44329411764718</v>
      </c>
      <c r="AA173">
        <v>30.476422647417849</v>
      </c>
      <c r="AB173">
        <v>4.5399364353887988</v>
      </c>
      <c r="AC173">
        <v>-55.554627714111021</v>
      </c>
      <c r="AD173">
        <v>11</v>
      </c>
      <c r="AE173">
        <v>5</v>
      </c>
      <c r="AF173">
        <v>0</v>
      </c>
      <c r="AG173">
        <v>1</v>
      </c>
      <c r="AH173">
        <v>16</v>
      </c>
      <c r="AI173">
        <v>5</v>
      </c>
      <c r="AJ173">
        <v>2</v>
      </c>
      <c r="AK173">
        <v>3</v>
      </c>
      <c r="AL173">
        <v>1</v>
      </c>
      <c r="AM173">
        <v>1</v>
      </c>
    </row>
    <row r="174" spans="1:39">
      <c r="A174">
        <v>3</v>
      </c>
      <c r="B174">
        <v>108</v>
      </c>
      <c r="C174">
        <v>2022</v>
      </c>
      <c r="D174">
        <v>99</v>
      </c>
      <c r="E174">
        <v>4</v>
      </c>
      <c r="F174">
        <v>99</v>
      </c>
      <c r="G174">
        <v>99</v>
      </c>
      <c r="H174">
        <v>99</v>
      </c>
      <c r="I174">
        <v>99</v>
      </c>
      <c r="J174">
        <v>999</v>
      </c>
      <c r="K174">
        <v>99</v>
      </c>
      <c r="L174">
        <v>99</v>
      </c>
      <c r="M174">
        <v>99</v>
      </c>
      <c r="N174">
        <v>99</v>
      </c>
      <c r="O174">
        <v>99</v>
      </c>
      <c r="P174">
        <v>9999</v>
      </c>
      <c r="Q174">
        <v>68</v>
      </c>
      <c r="R174">
        <v>413</v>
      </c>
      <c r="S174">
        <v>413</v>
      </c>
      <c r="T174">
        <v>2.2811378072355697</v>
      </c>
      <c r="U174">
        <v>2.2751816161124556</v>
      </c>
      <c r="V174">
        <v>4.2058111380145267</v>
      </c>
      <c r="W174">
        <v>60.760290556900735</v>
      </c>
      <c r="X174">
        <v>149.01114640909339</v>
      </c>
      <c r="Y174">
        <v>137.5372881355932</v>
      </c>
      <c r="Z174">
        <v>137.5372881355932</v>
      </c>
      <c r="AA174">
        <v>26.477533340977264</v>
      </c>
      <c r="AB174">
        <v>3.8334796226498247</v>
      </c>
      <c r="AC174">
        <v>-57.573087943948245</v>
      </c>
      <c r="AD174">
        <v>7</v>
      </c>
      <c r="AE174">
        <v>0</v>
      </c>
      <c r="AF174">
        <v>0</v>
      </c>
      <c r="AG174">
        <v>0</v>
      </c>
      <c r="AH174">
        <v>10</v>
      </c>
      <c r="AI174">
        <v>1</v>
      </c>
      <c r="AJ174">
        <v>1</v>
      </c>
      <c r="AK174">
        <v>2</v>
      </c>
      <c r="AL174">
        <v>0</v>
      </c>
      <c r="AM174">
        <v>0</v>
      </c>
    </row>
    <row r="175" spans="1:39">
      <c r="A175">
        <v>3</v>
      </c>
      <c r="B175">
        <v>109</v>
      </c>
      <c r="C175">
        <v>2022</v>
      </c>
      <c r="D175">
        <v>99</v>
      </c>
      <c r="E175">
        <v>5</v>
      </c>
      <c r="F175">
        <v>99</v>
      </c>
      <c r="G175">
        <v>99</v>
      </c>
      <c r="H175">
        <v>99</v>
      </c>
      <c r="I175">
        <v>99</v>
      </c>
      <c r="J175">
        <v>999</v>
      </c>
      <c r="K175">
        <v>99</v>
      </c>
      <c r="L175">
        <v>99</v>
      </c>
      <c r="M175">
        <v>99</v>
      </c>
      <c r="N175">
        <v>99</v>
      </c>
      <c r="O175">
        <v>99</v>
      </c>
      <c r="P175">
        <v>9999</v>
      </c>
      <c r="Q175">
        <v>70</v>
      </c>
      <c r="R175">
        <v>406</v>
      </c>
      <c r="S175">
        <v>406</v>
      </c>
      <c r="T175">
        <v>2.2424744545705608</v>
      </c>
      <c r="U175">
        <v>2.240687137700331</v>
      </c>
      <c r="V175">
        <v>5.6699507389162562</v>
      </c>
      <c r="W175">
        <v>59.546798029556648</v>
      </c>
      <c r="X175">
        <v>149.28216513937733</v>
      </c>
      <c r="Y175">
        <v>137.78743842364528</v>
      </c>
      <c r="Z175">
        <v>137.78743842364528</v>
      </c>
      <c r="AA175">
        <v>27.333787259555539</v>
      </c>
      <c r="AB175">
        <v>3.9437581903105223</v>
      </c>
      <c r="AC175">
        <v>-51.222065567798445</v>
      </c>
      <c r="AD175">
        <v>4</v>
      </c>
      <c r="AE175">
        <v>0</v>
      </c>
      <c r="AF175">
        <v>0</v>
      </c>
      <c r="AG175">
        <v>0</v>
      </c>
      <c r="AH175">
        <v>9</v>
      </c>
      <c r="AI175">
        <v>3</v>
      </c>
      <c r="AJ175">
        <v>0</v>
      </c>
      <c r="AK175">
        <v>3</v>
      </c>
      <c r="AL175">
        <v>0</v>
      </c>
      <c r="AM175">
        <v>0</v>
      </c>
    </row>
    <row r="176" spans="1:39">
      <c r="A176">
        <v>3</v>
      </c>
      <c r="B176">
        <v>110</v>
      </c>
      <c r="C176">
        <v>2022</v>
      </c>
      <c r="D176">
        <v>99</v>
      </c>
      <c r="E176">
        <v>6</v>
      </c>
      <c r="F176">
        <v>99</v>
      </c>
      <c r="G176">
        <v>99</v>
      </c>
      <c r="H176">
        <v>99</v>
      </c>
      <c r="I176">
        <v>99</v>
      </c>
      <c r="J176">
        <v>999</v>
      </c>
      <c r="K176">
        <v>99</v>
      </c>
      <c r="L176">
        <v>99</v>
      </c>
      <c r="M176">
        <v>99</v>
      </c>
      <c r="N176">
        <v>99</v>
      </c>
      <c r="O176">
        <v>99</v>
      </c>
      <c r="P176">
        <v>9999</v>
      </c>
      <c r="Q176">
        <v>76</v>
      </c>
      <c r="R176">
        <v>422</v>
      </c>
      <c r="S176">
        <v>422</v>
      </c>
      <c r="T176">
        <v>2.330847832090583</v>
      </c>
      <c r="U176">
        <v>2.3334361091484448</v>
      </c>
      <c r="V176">
        <v>3.917061611374407</v>
      </c>
      <c r="W176">
        <v>60.151658767772517</v>
      </c>
      <c r="X176">
        <v>149.56714402345531</v>
      </c>
      <c r="Y176">
        <v>138.0504739336493</v>
      </c>
      <c r="Z176">
        <v>138.0504739336493</v>
      </c>
      <c r="AA176">
        <v>29.248842278915625</v>
      </c>
      <c r="AB176">
        <v>4.2090778219283056</v>
      </c>
      <c r="AC176">
        <v>-61.976630641729983</v>
      </c>
      <c r="AD176">
        <v>4</v>
      </c>
      <c r="AE176">
        <v>0</v>
      </c>
      <c r="AF176">
        <v>0</v>
      </c>
      <c r="AG176">
        <v>2</v>
      </c>
      <c r="AH176">
        <v>20</v>
      </c>
      <c r="AI176">
        <v>7</v>
      </c>
      <c r="AJ176">
        <v>2</v>
      </c>
      <c r="AK176">
        <v>2</v>
      </c>
      <c r="AL176">
        <v>1</v>
      </c>
      <c r="AM176">
        <v>1</v>
      </c>
    </row>
    <row r="177" spans="1:39">
      <c r="A177">
        <v>3</v>
      </c>
      <c r="B177">
        <v>111</v>
      </c>
      <c r="C177">
        <v>2022</v>
      </c>
      <c r="D177">
        <v>99</v>
      </c>
      <c r="E177">
        <v>7</v>
      </c>
      <c r="F177">
        <v>99</v>
      </c>
      <c r="G177">
        <v>99</v>
      </c>
      <c r="H177">
        <v>99</v>
      </c>
      <c r="I177">
        <v>99</v>
      </c>
      <c r="J177">
        <v>999</v>
      </c>
      <c r="K177">
        <v>99</v>
      </c>
      <c r="L177">
        <v>99</v>
      </c>
      <c r="M177">
        <v>99</v>
      </c>
      <c r="N177">
        <v>99</v>
      </c>
      <c r="O177">
        <v>99</v>
      </c>
      <c r="P177">
        <v>9999</v>
      </c>
      <c r="Q177">
        <v>59</v>
      </c>
      <c r="R177">
        <v>341</v>
      </c>
      <c r="S177">
        <v>340</v>
      </c>
      <c r="T177">
        <v>1.8834576083954715</v>
      </c>
      <c r="U177">
        <v>1.7978544578621949</v>
      </c>
      <c r="V177">
        <v>5.1700879765395884</v>
      </c>
      <c r="W177">
        <v>59.505882352941185</v>
      </c>
      <c r="X177">
        <v>142.89499687046259</v>
      </c>
      <c r="Y177">
        <v>131.62991202346041</v>
      </c>
      <c r="Z177">
        <v>132.01705882352937</v>
      </c>
      <c r="AA177">
        <v>26.42153094034968</v>
      </c>
      <c r="AB177">
        <v>4.4328281489274852</v>
      </c>
      <c r="AC177">
        <v>-51.930303409235869</v>
      </c>
      <c r="AD177">
        <v>13</v>
      </c>
      <c r="AE177">
        <v>0</v>
      </c>
      <c r="AF177">
        <v>0</v>
      </c>
      <c r="AG177">
        <v>0</v>
      </c>
      <c r="AH177">
        <v>14</v>
      </c>
      <c r="AI177">
        <v>0</v>
      </c>
      <c r="AJ177">
        <v>2</v>
      </c>
      <c r="AK177">
        <v>2</v>
      </c>
      <c r="AL177">
        <v>0</v>
      </c>
      <c r="AM177">
        <v>0</v>
      </c>
    </row>
    <row r="178" spans="1:39">
      <c r="A178">
        <v>3</v>
      </c>
      <c r="B178">
        <v>112</v>
      </c>
      <c r="C178">
        <v>2022</v>
      </c>
      <c r="D178">
        <v>99</v>
      </c>
      <c r="E178">
        <v>8</v>
      </c>
      <c r="F178">
        <v>99</v>
      </c>
      <c r="G178">
        <v>99</v>
      </c>
      <c r="H178">
        <v>99</v>
      </c>
      <c r="I178">
        <v>99</v>
      </c>
      <c r="J178">
        <v>999</v>
      </c>
      <c r="K178">
        <v>99</v>
      </c>
      <c r="L178">
        <v>99</v>
      </c>
      <c r="M178">
        <v>99</v>
      </c>
      <c r="N178">
        <v>99</v>
      </c>
      <c r="O178">
        <v>99</v>
      </c>
      <c r="P178">
        <v>9999</v>
      </c>
      <c r="Q178">
        <v>69</v>
      </c>
      <c r="R178">
        <v>385</v>
      </c>
      <c r="S178">
        <v>385</v>
      </c>
      <c r="T178">
        <v>2.1264843965755311</v>
      </c>
      <c r="U178">
        <v>2.0822015917399344</v>
      </c>
      <c r="V178">
        <v>5.1012987012987026</v>
      </c>
      <c r="W178">
        <v>59.431168831168847</v>
      </c>
      <c r="X178">
        <v>146.29004798018877</v>
      </c>
      <c r="Y178">
        <v>135.0257142857142</v>
      </c>
      <c r="Z178">
        <v>135.0257142857142</v>
      </c>
      <c r="AA178">
        <v>30.21140300024252</v>
      </c>
      <c r="AB178">
        <v>4.3967006443367627</v>
      </c>
      <c r="AC178">
        <v>-62.396617979760038</v>
      </c>
      <c r="AD178">
        <v>5</v>
      </c>
      <c r="AE178">
        <v>0</v>
      </c>
      <c r="AF178">
        <v>0</v>
      </c>
      <c r="AG178">
        <v>2</v>
      </c>
      <c r="AH178">
        <v>35</v>
      </c>
      <c r="AI178">
        <v>10</v>
      </c>
      <c r="AJ178">
        <v>1</v>
      </c>
      <c r="AK178">
        <v>1</v>
      </c>
      <c r="AL178">
        <v>0</v>
      </c>
      <c r="AM178">
        <v>0</v>
      </c>
    </row>
    <row r="179" spans="1:39">
      <c r="A179">
        <v>3</v>
      </c>
      <c r="B179">
        <v>113</v>
      </c>
      <c r="C179">
        <v>2022</v>
      </c>
      <c r="D179">
        <v>99</v>
      </c>
      <c r="E179">
        <v>9</v>
      </c>
      <c r="F179">
        <v>99</v>
      </c>
      <c r="G179">
        <v>99</v>
      </c>
      <c r="H179">
        <v>99</v>
      </c>
      <c r="I179">
        <v>99</v>
      </c>
      <c r="J179">
        <v>999</v>
      </c>
      <c r="K179">
        <v>99</v>
      </c>
      <c r="L179">
        <v>99</v>
      </c>
      <c r="M179">
        <v>99</v>
      </c>
      <c r="N179">
        <v>99</v>
      </c>
      <c r="O179">
        <v>99</v>
      </c>
      <c r="P179">
        <v>9999</v>
      </c>
      <c r="Q179">
        <v>66</v>
      </c>
      <c r="R179">
        <v>403</v>
      </c>
      <c r="S179">
        <v>402</v>
      </c>
      <c r="T179">
        <v>2.2259044462855564</v>
      </c>
      <c r="U179">
        <v>2.1657822096017334</v>
      </c>
      <c r="V179">
        <v>5.2233250620347409</v>
      </c>
      <c r="W179">
        <v>59.786069651741315</v>
      </c>
      <c r="X179">
        <v>145.65568636096012</v>
      </c>
      <c r="Y179">
        <v>134.17270471464019</v>
      </c>
      <c r="Z179">
        <v>134.50646766169157</v>
      </c>
      <c r="AA179">
        <v>28.907235541072755</v>
      </c>
      <c r="AB179">
        <v>3.5943577917964151</v>
      </c>
      <c r="AC179">
        <v>-47.042665430131422</v>
      </c>
      <c r="AD179">
        <v>5</v>
      </c>
      <c r="AE179">
        <v>0</v>
      </c>
      <c r="AF179">
        <v>0</v>
      </c>
      <c r="AG179">
        <v>1</v>
      </c>
      <c r="AH179">
        <v>10</v>
      </c>
      <c r="AI179">
        <v>10</v>
      </c>
      <c r="AJ179">
        <v>1</v>
      </c>
      <c r="AK179">
        <v>4</v>
      </c>
      <c r="AL179">
        <v>0</v>
      </c>
      <c r="AM179">
        <v>0</v>
      </c>
    </row>
    <row r="180" spans="1:39">
      <c r="A180">
        <v>3</v>
      </c>
      <c r="B180">
        <v>114</v>
      </c>
      <c r="C180">
        <v>2022</v>
      </c>
      <c r="D180">
        <v>99</v>
      </c>
      <c r="E180">
        <v>10</v>
      </c>
      <c r="F180">
        <v>99</v>
      </c>
      <c r="G180">
        <v>99</v>
      </c>
      <c r="H180">
        <v>99</v>
      </c>
      <c r="I180">
        <v>99</v>
      </c>
      <c r="J180">
        <v>999</v>
      </c>
      <c r="K180">
        <v>99</v>
      </c>
      <c r="L180">
        <v>99</v>
      </c>
      <c r="M180">
        <v>99</v>
      </c>
      <c r="N180">
        <v>99</v>
      </c>
      <c r="O180">
        <v>99</v>
      </c>
      <c r="P180">
        <v>9999</v>
      </c>
      <c r="Q180">
        <v>61</v>
      </c>
      <c r="R180">
        <v>388</v>
      </c>
      <c r="S180">
        <v>386</v>
      </c>
      <c r="T180">
        <v>2.1430544048605351</v>
      </c>
      <c r="U180">
        <v>2.1180739266980164</v>
      </c>
      <c r="V180">
        <v>4.2835051546391751</v>
      </c>
      <c r="W180">
        <v>59.99222797927461</v>
      </c>
      <c r="X180">
        <v>148.28104232053701</v>
      </c>
      <c r="Y180">
        <v>136.2899484536083</v>
      </c>
      <c r="Z180">
        <v>136.99611398963737</v>
      </c>
      <c r="AA180">
        <v>28.644949286286444</v>
      </c>
      <c r="AB180">
        <v>4.3443062266042896</v>
      </c>
      <c r="AC180">
        <v>-56.133102841572807</v>
      </c>
      <c r="AD180">
        <v>13</v>
      </c>
      <c r="AE180">
        <v>0</v>
      </c>
      <c r="AF180">
        <v>0</v>
      </c>
      <c r="AG180">
        <v>2</v>
      </c>
      <c r="AH180">
        <v>12</v>
      </c>
      <c r="AI180">
        <v>7</v>
      </c>
      <c r="AJ180">
        <v>1</v>
      </c>
      <c r="AK180">
        <v>4</v>
      </c>
      <c r="AL180">
        <v>0</v>
      </c>
      <c r="AM180">
        <v>0</v>
      </c>
    </row>
    <row r="181" spans="1:39">
      <c r="A181">
        <v>3</v>
      </c>
      <c r="B181">
        <v>115</v>
      </c>
      <c r="C181">
        <v>2022</v>
      </c>
      <c r="D181">
        <v>99</v>
      </c>
      <c r="E181">
        <v>11</v>
      </c>
      <c r="F181">
        <v>99</v>
      </c>
      <c r="G181">
        <v>99</v>
      </c>
      <c r="H181">
        <v>99</v>
      </c>
      <c r="I181">
        <v>99</v>
      </c>
      <c r="J181">
        <v>999</v>
      </c>
      <c r="K181">
        <v>99</v>
      </c>
      <c r="L181">
        <v>99</v>
      </c>
      <c r="M181">
        <v>99</v>
      </c>
      <c r="N181">
        <v>99</v>
      </c>
      <c r="O181">
        <v>99</v>
      </c>
      <c r="P181">
        <v>9999</v>
      </c>
      <c r="Q181">
        <v>73</v>
      </c>
      <c r="R181">
        <v>438</v>
      </c>
      <c r="S181">
        <v>438</v>
      </c>
      <c r="T181">
        <v>2.4192212096106047</v>
      </c>
      <c r="U181">
        <v>2.377038860192846</v>
      </c>
      <c r="V181">
        <v>5.7899543378995428</v>
      </c>
      <c r="W181">
        <v>59.748858447488601</v>
      </c>
      <c r="X181">
        <v>146.7962322583198</v>
      </c>
      <c r="Y181">
        <v>135.4929223744293</v>
      </c>
      <c r="Z181">
        <v>135.4929223744293</v>
      </c>
      <c r="AA181">
        <v>28.844833193520152</v>
      </c>
      <c r="AB181">
        <v>4.0137817457277096</v>
      </c>
      <c r="AC181">
        <v>-56.300785458474721</v>
      </c>
      <c r="AD181">
        <v>8</v>
      </c>
      <c r="AE181">
        <v>0</v>
      </c>
      <c r="AF181">
        <v>0</v>
      </c>
      <c r="AG181">
        <v>0</v>
      </c>
      <c r="AH181">
        <v>6</v>
      </c>
      <c r="AI181">
        <v>3</v>
      </c>
      <c r="AJ181">
        <v>3</v>
      </c>
      <c r="AK181">
        <v>5</v>
      </c>
      <c r="AL181">
        <v>0</v>
      </c>
      <c r="AM181">
        <v>0</v>
      </c>
    </row>
    <row r="182" spans="1:39">
      <c r="A182">
        <v>3</v>
      </c>
      <c r="B182">
        <v>116</v>
      </c>
      <c r="C182">
        <v>2022</v>
      </c>
      <c r="D182">
        <v>99</v>
      </c>
      <c r="E182">
        <v>12</v>
      </c>
      <c r="F182">
        <v>99</v>
      </c>
      <c r="G182">
        <v>99</v>
      </c>
      <c r="H182">
        <v>99</v>
      </c>
      <c r="I182">
        <v>99</v>
      </c>
      <c r="J182">
        <v>999</v>
      </c>
      <c r="K182">
        <v>99</v>
      </c>
      <c r="L182">
        <v>99</v>
      </c>
      <c r="M182">
        <v>99</v>
      </c>
      <c r="N182">
        <v>99</v>
      </c>
      <c r="O182">
        <v>99</v>
      </c>
      <c r="P182">
        <v>9999</v>
      </c>
      <c r="Q182">
        <v>64</v>
      </c>
      <c r="R182">
        <v>409</v>
      </c>
      <c r="S182">
        <v>408</v>
      </c>
      <c r="T182">
        <v>2.2590444628555648</v>
      </c>
      <c r="U182">
        <v>2.2530317710568313</v>
      </c>
      <c r="V182">
        <v>7.3325183374083132</v>
      </c>
      <c r="W182">
        <v>58.889705882352942</v>
      </c>
      <c r="X182">
        <v>149.309814122652</v>
      </c>
      <c r="Y182">
        <v>137.53031784841079</v>
      </c>
      <c r="Z182">
        <v>137.86740196078438</v>
      </c>
      <c r="AA182">
        <v>28.232146729153353</v>
      </c>
      <c r="AB182">
        <v>3.7074503568879646</v>
      </c>
      <c r="AC182">
        <v>-53.388902961343241</v>
      </c>
      <c r="AD182">
        <v>16</v>
      </c>
      <c r="AE182">
        <v>0</v>
      </c>
      <c r="AF182">
        <v>0</v>
      </c>
      <c r="AG182">
        <v>0</v>
      </c>
      <c r="AH182">
        <v>24</v>
      </c>
      <c r="AI182">
        <v>3</v>
      </c>
      <c r="AJ182">
        <v>2</v>
      </c>
      <c r="AK182">
        <v>0</v>
      </c>
      <c r="AL182">
        <v>0</v>
      </c>
      <c r="AM182">
        <v>0</v>
      </c>
    </row>
    <row r="183" spans="1:39">
      <c r="A183">
        <v>3</v>
      </c>
      <c r="B183">
        <v>117</v>
      </c>
      <c r="C183">
        <v>2022</v>
      </c>
      <c r="D183">
        <v>99</v>
      </c>
      <c r="E183">
        <v>13</v>
      </c>
      <c r="F183">
        <v>99</v>
      </c>
      <c r="G183">
        <v>99</v>
      </c>
      <c r="H183">
        <v>99</v>
      </c>
      <c r="I183">
        <v>99</v>
      </c>
      <c r="J183">
        <v>999</v>
      </c>
      <c r="K183">
        <v>99</v>
      </c>
      <c r="L183">
        <v>99</v>
      </c>
      <c r="M183">
        <v>99</v>
      </c>
      <c r="N183">
        <v>99</v>
      </c>
      <c r="O183">
        <v>99</v>
      </c>
      <c r="P183">
        <v>9999</v>
      </c>
      <c r="Q183">
        <v>67</v>
      </c>
      <c r="R183">
        <v>345</v>
      </c>
      <c r="S183">
        <v>344</v>
      </c>
      <c r="T183">
        <v>1.9055509527754764</v>
      </c>
      <c r="U183">
        <v>1.9015021143729405</v>
      </c>
      <c r="V183">
        <v>3.6434782608695646</v>
      </c>
      <c r="W183">
        <v>60.843023255813989</v>
      </c>
      <c r="X183">
        <v>149.42233108797717</v>
      </c>
      <c r="Y183">
        <v>137.60434782608701</v>
      </c>
      <c r="Z183">
        <v>138.00436046511629</v>
      </c>
      <c r="AA183">
        <v>28.199506400270057</v>
      </c>
      <c r="AB183">
        <v>3.8974959372467528</v>
      </c>
      <c r="AC183">
        <v>-60.583642301821556</v>
      </c>
      <c r="AD183">
        <v>13</v>
      </c>
      <c r="AE183">
        <v>0</v>
      </c>
      <c r="AF183">
        <v>0</v>
      </c>
      <c r="AG183">
        <v>0</v>
      </c>
      <c r="AH183">
        <v>15</v>
      </c>
      <c r="AI183">
        <v>3</v>
      </c>
      <c r="AJ183">
        <v>0</v>
      </c>
      <c r="AK183">
        <v>6</v>
      </c>
      <c r="AL183">
        <v>0</v>
      </c>
      <c r="AM183">
        <v>0</v>
      </c>
    </row>
    <row r="184" spans="1:39">
      <c r="A184">
        <v>3</v>
      </c>
      <c r="B184">
        <v>118</v>
      </c>
      <c r="C184">
        <v>2022</v>
      </c>
      <c r="D184">
        <v>99</v>
      </c>
      <c r="E184">
        <v>14</v>
      </c>
      <c r="F184">
        <v>99</v>
      </c>
      <c r="G184">
        <v>99</v>
      </c>
      <c r="H184">
        <v>99</v>
      </c>
      <c r="I184">
        <v>99</v>
      </c>
      <c r="J184">
        <v>999</v>
      </c>
      <c r="K184">
        <v>99</v>
      </c>
      <c r="L184">
        <v>99</v>
      </c>
      <c r="M184">
        <v>99</v>
      </c>
      <c r="N184">
        <v>99</v>
      </c>
      <c r="O184">
        <v>99</v>
      </c>
      <c r="P184">
        <v>9999</v>
      </c>
      <c r="Q184">
        <v>77</v>
      </c>
      <c r="R184">
        <v>395</v>
      </c>
      <c r="S184">
        <v>395</v>
      </c>
      <c r="T184">
        <v>2.1817177575255449</v>
      </c>
      <c r="U184">
        <v>2.2002766880138567</v>
      </c>
      <c r="V184">
        <v>4.5265822784810119</v>
      </c>
      <c r="W184">
        <v>59.951898734177213</v>
      </c>
      <c r="X184">
        <v>150.67213407024417</v>
      </c>
      <c r="Y184">
        <v>139.07037974683547</v>
      </c>
      <c r="Z184">
        <v>139.07037974683547</v>
      </c>
      <c r="AA184">
        <v>31.518158055278999</v>
      </c>
      <c r="AB184">
        <v>4.6731351999851718</v>
      </c>
      <c r="AC184">
        <v>-62.80042839161672</v>
      </c>
      <c r="AD184">
        <v>11</v>
      </c>
      <c r="AE184">
        <v>0</v>
      </c>
      <c r="AF184">
        <v>0</v>
      </c>
      <c r="AG184">
        <v>0</v>
      </c>
      <c r="AH184">
        <v>21</v>
      </c>
      <c r="AI184">
        <v>10</v>
      </c>
      <c r="AJ184">
        <v>0</v>
      </c>
      <c r="AK184">
        <v>0</v>
      </c>
      <c r="AL184">
        <v>0</v>
      </c>
      <c r="AM184">
        <v>0</v>
      </c>
    </row>
    <row r="185" spans="1:39">
      <c r="A185">
        <v>3</v>
      </c>
      <c r="B185">
        <v>119</v>
      </c>
      <c r="C185">
        <v>2022</v>
      </c>
      <c r="D185">
        <v>99</v>
      </c>
      <c r="E185">
        <v>15</v>
      </c>
      <c r="F185">
        <v>99</v>
      </c>
      <c r="G185">
        <v>99</v>
      </c>
      <c r="H185">
        <v>99</v>
      </c>
      <c r="I185">
        <v>99</v>
      </c>
      <c r="J185">
        <v>999</v>
      </c>
      <c r="K185">
        <v>99</v>
      </c>
      <c r="L185">
        <v>99</v>
      </c>
      <c r="M185">
        <v>99</v>
      </c>
      <c r="N185">
        <v>99</v>
      </c>
      <c r="O185">
        <v>99</v>
      </c>
      <c r="P185">
        <v>9999</v>
      </c>
      <c r="Q185">
        <v>30</v>
      </c>
      <c r="R185">
        <v>186</v>
      </c>
      <c r="S185">
        <v>186</v>
      </c>
      <c r="T185">
        <v>1.0273405136702567</v>
      </c>
      <c r="U185">
        <v>0.96185201479436555</v>
      </c>
      <c r="V185">
        <v>5.9032258064516112</v>
      </c>
      <c r="W185">
        <v>60.220430107526866</v>
      </c>
      <c r="X185">
        <v>139.87756148137797</v>
      </c>
      <c r="Y185">
        <v>129.10698924731179</v>
      </c>
      <c r="Z185">
        <v>129.10698924731179</v>
      </c>
      <c r="AA185">
        <v>25.617372813387924</v>
      </c>
      <c r="AB185">
        <v>3.5845864517488577</v>
      </c>
      <c r="AC185">
        <v>-46.952049721503712</v>
      </c>
      <c r="AD185">
        <v>4</v>
      </c>
      <c r="AE185">
        <v>1</v>
      </c>
      <c r="AF185">
        <v>0</v>
      </c>
      <c r="AG185">
        <v>1</v>
      </c>
      <c r="AH185">
        <v>14</v>
      </c>
      <c r="AI185">
        <v>6</v>
      </c>
      <c r="AJ185">
        <v>4</v>
      </c>
      <c r="AK185">
        <v>2</v>
      </c>
      <c r="AL185">
        <v>0</v>
      </c>
      <c r="AM185">
        <v>0</v>
      </c>
    </row>
    <row r="186" spans="1:39">
      <c r="A186">
        <v>3</v>
      </c>
      <c r="B186">
        <v>120</v>
      </c>
      <c r="C186">
        <v>2022</v>
      </c>
      <c r="D186">
        <v>99</v>
      </c>
      <c r="E186">
        <v>16</v>
      </c>
      <c r="F186">
        <v>99</v>
      </c>
      <c r="G186">
        <v>99</v>
      </c>
      <c r="H186">
        <v>99</v>
      </c>
      <c r="I186">
        <v>99</v>
      </c>
      <c r="J186">
        <v>999</v>
      </c>
      <c r="K186">
        <v>99</v>
      </c>
      <c r="L186">
        <v>99</v>
      </c>
      <c r="M186">
        <v>99</v>
      </c>
      <c r="N186">
        <v>99</v>
      </c>
      <c r="O186">
        <v>99</v>
      </c>
      <c r="P186">
        <v>9999</v>
      </c>
      <c r="Q186">
        <v>55</v>
      </c>
      <c r="R186">
        <v>341</v>
      </c>
      <c r="S186">
        <v>341</v>
      </c>
      <c r="T186">
        <v>1.8834576083954715</v>
      </c>
      <c r="U186">
        <v>1.8298936279526037</v>
      </c>
      <c r="V186">
        <v>6.2551319648093848</v>
      </c>
      <c r="W186">
        <v>59.026392961876837</v>
      </c>
      <c r="X186">
        <v>145.15239417556549</v>
      </c>
      <c r="Y186">
        <v>133.97565982404711</v>
      </c>
      <c r="Z186">
        <v>133.97565982404711</v>
      </c>
      <c r="AA186">
        <v>29.052013622678952</v>
      </c>
      <c r="AB186">
        <v>4.2339094969747304</v>
      </c>
      <c r="AC186">
        <v>-64.171361042881202</v>
      </c>
      <c r="AD186">
        <v>7</v>
      </c>
      <c r="AE186">
        <v>0</v>
      </c>
      <c r="AF186">
        <v>0</v>
      </c>
      <c r="AG186">
        <v>2</v>
      </c>
      <c r="AH186">
        <v>19</v>
      </c>
      <c r="AI186">
        <v>7</v>
      </c>
      <c r="AJ186">
        <v>2</v>
      </c>
      <c r="AK186">
        <v>5</v>
      </c>
      <c r="AL186">
        <v>0</v>
      </c>
      <c r="AM186">
        <v>0</v>
      </c>
    </row>
    <row r="187" spans="1:39">
      <c r="A187">
        <v>3</v>
      </c>
      <c r="B187">
        <v>121</v>
      </c>
      <c r="C187">
        <v>2022</v>
      </c>
      <c r="D187">
        <v>99</v>
      </c>
      <c r="E187">
        <v>17</v>
      </c>
      <c r="F187">
        <v>99</v>
      </c>
      <c r="G187">
        <v>99</v>
      </c>
      <c r="H187">
        <v>99</v>
      </c>
      <c r="I187">
        <v>99</v>
      </c>
      <c r="J187">
        <v>999</v>
      </c>
      <c r="K187">
        <v>99</v>
      </c>
      <c r="L187">
        <v>99</v>
      </c>
      <c r="M187">
        <v>99</v>
      </c>
      <c r="N187">
        <v>99</v>
      </c>
      <c r="O187">
        <v>99</v>
      </c>
      <c r="P187">
        <v>9999</v>
      </c>
      <c r="Q187">
        <v>85</v>
      </c>
      <c r="R187">
        <v>480</v>
      </c>
      <c r="S187">
        <v>472</v>
      </c>
      <c r="T187">
        <v>2.6512013256006632</v>
      </c>
      <c r="U187">
        <v>2.6880579322668634</v>
      </c>
      <c r="V187">
        <v>4.78125</v>
      </c>
      <c r="W187">
        <v>59.648305084745779</v>
      </c>
      <c r="X187">
        <v>154.19059227157811</v>
      </c>
      <c r="Y187">
        <v>139.81437500000001</v>
      </c>
      <c r="Z187">
        <v>142.18411016949156</v>
      </c>
      <c r="AA187">
        <v>32.557767136324379</v>
      </c>
      <c r="AB187">
        <v>4.657693345074768</v>
      </c>
      <c r="AC187">
        <v>-66.244731621719339</v>
      </c>
      <c r="AD187">
        <v>12</v>
      </c>
      <c r="AE187">
        <v>1</v>
      </c>
      <c r="AF187">
        <v>0</v>
      </c>
      <c r="AG187">
        <v>1</v>
      </c>
      <c r="AH187">
        <v>15</v>
      </c>
      <c r="AI187">
        <v>3</v>
      </c>
      <c r="AJ187">
        <v>0</v>
      </c>
      <c r="AK187">
        <v>0</v>
      </c>
      <c r="AL187">
        <v>0</v>
      </c>
      <c r="AM187">
        <v>0</v>
      </c>
    </row>
    <row r="188" spans="1:39">
      <c r="A188">
        <v>3</v>
      </c>
      <c r="B188">
        <v>122</v>
      </c>
      <c r="C188">
        <v>2022</v>
      </c>
      <c r="D188">
        <v>99</v>
      </c>
      <c r="E188">
        <v>18</v>
      </c>
      <c r="F188">
        <v>99</v>
      </c>
      <c r="G188">
        <v>99</v>
      </c>
      <c r="H188">
        <v>99</v>
      </c>
      <c r="I188">
        <v>99</v>
      </c>
      <c r="J188">
        <v>999</v>
      </c>
      <c r="K188">
        <v>99</v>
      </c>
      <c r="L188">
        <v>99</v>
      </c>
      <c r="M188">
        <v>99</v>
      </c>
      <c r="N188">
        <v>99</v>
      </c>
      <c r="O188">
        <v>99</v>
      </c>
      <c r="P188">
        <v>9999</v>
      </c>
      <c r="Q188">
        <v>72</v>
      </c>
      <c r="R188">
        <v>467</v>
      </c>
      <c r="S188">
        <v>465</v>
      </c>
      <c r="T188">
        <v>2.5793979563656446</v>
      </c>
      <c r="U188">
        <v>2.4417260207079199</v>
      </c>
      <c r="V188">
        <v>2.9657387580299801</v>
      </c>
      <c r="W188">
        <v>60.946236559139777</v>
      </c>
      <c r="X188">
        <v>141.98370920631669</v>
      </c>
      <c r="Y188">
        <v>130.53725910064247</v>
      </c>
      <c r="Z188">
        <v>131.09870967741944</v>
      </c>
      <c r="AA188">
        <v>25.926942818744354</v>
      </c>
      <c r="AB188">
        <v>3.361277251469188</v>
      </c>
      <c r="AC188">
        <v>-54.784379108927688</v>
      </c>
      <c r="AD188">
        <v>16</v>
      </c>
      <c r="AE188">
        <v>0</v>
      </c>
      <c r="AF188">
        <v>0</v>
      </c>
      <c r="AG188">
        <v>5</v>
      </c>
      <c r="AH188">
        <v>22</v>
      </c>
      <c r="AI188">
        <v>4</v>
      </c>
      <c r="AJ188">
        <v>3</v>
      </c>
      <c r="AK188">
        <v>4</v>
      </c>
      <c r="AL188">
        <v>0</v>
      </c>
      <c r="AM188">
        <v>1</v>
      </c>
    </row>
    <row r="189" spans="1:39">
      <c r="A189">
        <v>3</v>
      </c>
      <c r="B189">
        <v>123</v>
      </c>
      <c r="C189">
        <v>2022</v>
      </c>
      <c r="D189">
        <v>99</v>
      </c>
      <c r="E189">
        <v>19</v>
      </c>
      <c r="F189">
        <v>99</v>
      </c>
      <c r="G189">
        <v>99</v>
      </c>
      <c r="H189">
        <v>99</v>
      </c>
      <c r="I189">
        <v>99</v>
      </c>
      <c r="J189">
        <v>999</v>
      </c>
      <c r="K189">
        <v>99</v>
      </c>
      <c r="L189">
        <v>99</v>
      </c>
      <c r="M189">
        <v>99</v>
      </c>
      <c r="N189">
        <v>99</v>
      </c>
      <c r="O189">
        <v>99</v>
      </c>
      <c r="P189">
        <v>9999</v>
      </c>
      <c r="Q189">
        <v>76</v>
      </c>
      <c r="R189">
        <v>426</v>
      </c>
      <c r="S189">
        <v>422</v>
      </c>
      <c r="T189">
        <v>2.3529411764705879</v>
      </c>
      <c r="U189">
        <v>2.313725550826792</v>
      </c>
      <c r="V189">
        <v>5.697183098591549</v>
      </c>
      <c r="W189">
        <v>59.386255924170605</v>
      </c>
      <c r="X189">
        <v>147.91555399569677</v>
      </c>
      <c r="Y189">
        <v>135.59906103286383</v>
      </c>
      <c r="Z189">
        <v>136.88436018957347</v>
      </c>
      <c r="AA189">
        <v>29.773440595184756</v>
      </c>
      <c r="AB189">
        <v>4.2185665801756098</v>
      </c>
      <c r="AC189">
        <v>-55.481480444278517</v>
      </c>
      <c r="AD189">
        <v>12</v>
      </c>
      <c r="AE189">
        <v>0</v>
      </c>
      <c r="AF189">
        <v>0</v>
      </c>
      <c r="AG189">
        <v>4</v>
      </c>
      <c r="AH189">
        <v>23</v>
      </c>
      <c r="AI189">
        <v>1</v>
      </c>
      <c r="AJ189">
        <v>1</v>
      </c>
      <c r="AK189">
        <v>3</v>
      </c>
      <c r="AL189">
        <v>0</v>
      </c>
      <c r="AM189">
        <v>0</v>
      </c>
    </row>
    <row r="190" spans="1:39">
      <c r="A190">
        <v>3</v>
      </c>
      <c r="B190">
        <v>124</v>
      </c>
      <c r="C190">
        <v>2022</v>
      </c>
      <c r="D190">
        <v>99</v>
      </c>
      <c r="E190">
        <v>20</v>
      </c>
      <c r="F190">
        <v>99</v>
      </c>
      <c r="G190">
        <v>99</v>
      </c>
      <c r="H190">
        <v>99</v>
      </c>
      <c r="I190">
        <v>99</v>
      </c>
      <c r="J190">
        <v>999</v>
      </c>
      <c r="K190">
        <v>99</v>
      </c>
      <c r="L190">
        <v>99</v>
      </c>
      <c r="M190">
        <v>99</v>
      </c>
      <c r="N190">
        <v>99</v>
      </c>
      <c r="O190">
        <v>99</v>
      </c>
      <c r="P190">
        <v>9999</v>
      </c>
      <c r="Q190">
        <v>62</v>
      </c>
      <c r="R190">
        <v>327</v>
      </c>
      <c r="S190">
        <v>324</v>
      </c>
      <c r="T190">
        <v>1.8061309030654515</v>
      </c>
      <c r="U190">
        <v>1.8496442402436124</v>
      </c>
      <c r="V190">
        <v>5.7981651376146788</v>
      </c>
      <c r="W190">
        <v>59.54012345679012</v>
      </c>
      <c r="X190">
        <v>154.48461174007119</v>
      </c>
      <c r="Y190">
        <v>141.21957186544341</v>
      </c>
      <c r="Z190">
        <v>142.52716049382721</v>
      </c>
      <c r="AA190">
        <v>26.995478644503049</v>
      </c>
      <c r="AB190">
        <v>3.9567407693229191</v>
      </c>
      <c r="AC190">
        <v>-54.927699815107509</v>
      </c>
      <c r="AD190">
        <v>11</v>
      </c>
      <c r="AE190">
        <v>0</v>
      </c>
      <c r="AF190">
        <v>0</v>
      </c>
      <c r="AG190">
        <v>0</v>
      </c>
      <c r="AH190">
        <v>10</v>
      </c>
      <c r="AI190">
        <v>1</v>
      </c>
      <c r="AJ190">
        <v>1</v>
      </c>
      <c r="AK190">
        <v>0</v>
      </c>
      <c r="AL190">
        <v>0</v>
      </c>
      <c r="AM190">
        <v>0</v>
      </c>
    </row>
    <row r="191" spans="1:39">
      <c r="A191">
        <v>3</v>
      </c>
      <c r="B191">
        <v>125</v>
      </c>
      <c r="C191">
        <v>2022</v>
      </c>
      <c r="D191">
        <v>99</v>
      </c>
      <c r="E191">
        <v>21</v>
      </c>
      <c r="F191">
        <v>99</v>
      </c>
      <c r="G191">
        <v>99</v>
      </c>
      <c r="H191">
        <v>99</v>
      </c>
      <c r="I191">
        <v>99</v>
      </c>
      <c r="J191">
        <v>999</v>
      </c>
      <c r="K191">
        <v>99</v>
      </c>
      <c r="L191">
        <v>99</v>
      </c>
      <c r="M191">
        <v>99</v>
      </c>
      <c r="N191">
        <v>99</v>
      </c>
      <c r="O191">
        <v>99</v>
      </c>
      <c r="P191">
        <v>9999</v>
      </c>
      <c r="Q191">
        <v>66</v>
      </c>
      <c r="R191">
        <v>334</v>
      </c>
      <c r="S191">
        <v>333</v>
      </c>
      <c r="T191">
        <v>1.8447942557304613</v>
      </c>
      <c r="U191">
        <v>1.920912267924398</v>
      </c>
      <c r="V191">
        <v>7.2125748502994016</v>
      </c>
      <c r="W191">
        <v>58.591591591591602</v>
      </c>
      <c r="X191">
        <v>155.85827262052294</v>
      </c>
      <c r="Y191">
        <v>143.58712574850301</v>
      </c>
      <c r="Z191">
        <v>144.01831831831836</v>
      </c>
      <c r="AA191">
        <v>33.528006233248497</v>
      </c>
      <c r="AB191">
        <v>4.3095175264383929</v>
      </c>
      <c r="AC191">
        <v>-57.302298421228038</v>
      </c>
      <c r="AD191">
        <v>10</v>
      </c>
      <c r="AE191">
        <v>0</v>
      </c>
      <c r="AF191">
        <v>0</v>
      </c>
      <c r="AG191">
        <v>0</v>
      </c>
      <c r="AH191">
        <v>19</v>
      </c>
      <c r="AI191">
        <v>1</v>
      </c>
      <c r="AJ191">
        <v>2</v>
      </c>
      <c r="AK191">
        <v>5</v>
      </c>
      <c r="AL191">
        <v>0</v>
      </c>
      <c r="AM191">
        <v>0</v>
      </c>
    </row>
    <row r="192" spans="1:39">
      <c r="A192">
        <v>3</v>
      </c>
      <c r="B192">
        <v>126</v>
      </c>
      <c r="C192">
        <v>2022</v>
      </c>
      <c r="D192">
        <v>99</v>
      </c>
      <c r="E192">
        <v>22</v>
      </c>
      <c r="F192">
        <v>99</v>
      </c>
      <c r="G192">
        <v>99</v>
      </c>
      <c r="H192">
        <v>99</v>
      </c>
      <c r="I192">
        <v>99</v>
      </c>
      <c r="J192">
        <v>999</v>
      </c>
      <c r="K192">
        <v>99</v>
      </c>
      <c r="L192">
        <v>99</v>
      </c>
      <c r="M192">
        <v>99</v>
      </c>
      <c r="N192">
        <v>99</v>
      </c>
      <c r="O192">
        <v>99</v>
      </c>
      <c r="P192">
        <v>9999</v>
      </c>
      <c r="Q192">
        <v>59</v>
      </c>
      <c r="R192">
        <v>325</v>
      </c>
      <c r="S192">
        <v>322</v>
      </c>
      <c r="T192">
        <v>1.7950842308754491</v>
      </c>
      <c r="U192">
        <v>1.7758448016993253</v>
      </c>
      <c r="V192">
        <v>6.4676923076923059</v>
      </c>
      <c r="W192">
        <v>59.236024844720497</v>
      </c>
      <c r="X192">
        <v>149.07075589632473</v>
      </c>
      <c r="Y192">
        <v>136.41938461538459</v>
      </c>
      <c r="Z192">
        <v>137.69037267080742</v>
      </c>
      <c r="AA192">
        <v>30.983780577381491</v>
      </c>
      <c r="AB192">
        <v>4.175520985755945</v>
      </c>
      <c r="AC192">
        <v>-64.48728096414402</v>
      </c>
      <c r="AD192">
        <v>7</v>
      </c>
      <c r="AE192">
        <v>0</v>
      </c>
      <c r="AF192">
        <v>0</v>
      </c>
      <c r="AG192">
        <v>0</v>
      </c>
      <c r="AH192">
        <v>9</v>
      </c>
      <c r="AI192">
        <v>4</v>
      </c>
      <c r="AJ192">
        <v>1</v>
      </c>
      <c r="AK192">
        <v>4</v>
      </c>
      <c r="AL192">
        <v>0</v>
      </c>
      <c r="AM192">
        <v>0</v>
      </c>
    </row>
    <row r="193" spans="1:39">
      <c r="A193">
        <v>3</v>
      </c>
      <c r="B193">
        <v>127</v>
      </c>
      <c r="C193">
        <v>2022</v>
      </c>
      <c r="D193">
        <v>99</v>
      </c>
      <c r="E193">
        <v>23</v>
      </c>
      <c r="F193">
        <v>99</v>
      </c>
      <c r="G193">
        <v>99</v>
      </c>
      <c r="H193">
        <v>99</v>
      </c>
      <c r="I193">
        <v>99</v>
      </c>
      <c r="J193">
        <v>999</v>
      </c>
      <c r="K193">
        <v>99</v>
      </c>
      <c r="L193">
        <v>99</v>
      </c>
      <c r="M193">
        <v>99</v>
      </c>
      <c r="N193">
        <v>99</v>
      </c>
      <c r="O193">
        <v>99</v>
      </c>
      <c r="P193">
        <v>9999</v>
      </c>
      <c r="Q193">
        <v>54</v>
      </c>
      <c r="R193">
        <v>254</v>
      </c>
      <c r="S193">
        <v>253</v>
      </c>
      <c r="T193">
        <v>1.4029273681303502</v>
      </c>
      <c r="U193">
        <v>1.4332471801825337</v>
      </c>
      <c r="V193">
        <v>7.8818897637795278</v>
      </c>
      <c r="W193">
        <v>58.909090909090899</v>
      </c>
      <c r="X193">
        <v>153.29036606068897</v>
      </c>
      <c r="Y193">
        <v>140.87755905511821</v>
      </c>
      <c r="Z193">
        <v>141.43438735177875</v>
      </c>
      <c r="AA193">
        <v>29.998308966176179</v>
      </c>
      <c r="AB193">
        <v>4.0181943376121572</v>
      </c>
      <c r="AC193">
        <v>-60.72560603353751</v>
      </c>
      <c r="AD193">
        <v>9</v>
      </c>
      <c r="AE193">
        <v>0</v>
      </c>
      <c r="AF193">
        <v>0</v>
      </c>
      <c r="AG193">
        <v>0</v>
      </c>
      <c r="AH193">
        <v>15</v>
      </c>
      <c r="AI193">
        <v>0</v>
      </c>
      <c r="AJ193">
        <v>1</v>
      </c>
      <c r="AK193">
        <v>4</v>
      </c>
      <c r="AL193">
        <v>0</v>
      </c>
      <c r="AM193">
        <v>0</v>
      </c>
    </row>
    <row r="194" spans="1:39">
      <c r="A194">
        <v>3</v>
      </c>
      <c r="B194">
        <v>128</v>
      </c>
      <c r="C194">
        <v>2022</v>
      </c>
      <c r="D194">
        <v>99</v>
      </c>
      <c r="E194">
        <v>24</v>
      </c>
      <c r="F194">
        <v>99</v>
      </c>
      <c r="G194">
        <v>99</v>
      </c>
      <c r="H194">
        <v>99</v>
      </c>
      <c r="I194">
        <v>99</v>
      </c>
      <c r="J194">
        <v>999</v>
      </c>
      <c r="K194">
        <v>99</v>
      </c>
      <c r="L194">
        <v>99</v>
      </c>
      <c r="M194">
        <v>99</v>
      </c>
      <c r="N194">
        <v>99</v>
      </c>
      <c r="O194">
        <v>99</v>
      </c>
      <c r="P194">
        <v>9999</v>
      </c>
      <c r="Q194">
        <v>46</v>
      </c>
      <c r="R194">
        <v>203</v>
      </c>
      <c r="S194">
        <v>202</v>
      </c>
      <c r="T194">
        <v>1.1212372272852804</v>
      </c>
      <c r="U194">
        <v>1.1479747996125951</v>
      </c>
      <c r="V194">
        <v>8.3399014778325142</v>
      </c>
      <c r="W194">
        <v>58.79702970297032</v>
      </c>
      <c r="X194">
        <v>153.65455331458239</v>
      </c>
      <c r="Y194">
        <v>141.18571428571437</v>
      </c>
      <c r="Z194">
        <v>141.88465346534656</v>
      </c>
      <c r="AA194">
        <v>29.898218631803871</v>
      </c>
      <c r="AB194">
        <v>3.7460726747176318</v>
      </c>
      <c r="AC194">
        <v>-37.940948742882227</v>
      </c>
      <c r="AD194">
        <v>6</v>
      </c>
      <c r="AE194">
        <v>0</v>
      </c>
      <c r="AF194">
        <v>0</v>
      </c>
      <c r="AG194">
        <v>1</v>
      </c>
      <c r="AH194">
        <v>8</v>
      </c>
      <c r="AI194">
        <v>1</v>
      </c>
      <c r="AJ194">
        <v>1</v>
      </c>
      <c r="AK194">
        <v>1</v>
      </c>
      <c r="AL194">
        <v>0</v>
      </c>
      <c r="AM194">
        <v>0</v>
      </c>
    </row>
    <row r="195" spans="1:39">
      <c r="A195">
        <v>3</v>
      </c>
      <c r="B195">
        <v>129</v>
      </c>
      <c r="C195">
        <v>2022</v>
      </c>
      <c r="D195">
        <v>99</v>
      </c>
      <c r="E195">
        <v>25</v>
      </c>
      <c r="F195">
        <v>99</v>
      </c>
      <c r="G195">
        <v>99</v>
      </c>
      <c r="H195">
        <v>99</v>
      </c>
      <c r="I195">
        <v>99</v>
      </c>
      <c r="J195">
        <v>999</v>
      </c>
      <c r="K195">
        <v>99</v>
      </c>
      <c r="L195">
        <v>99</v>
      </c>
      <c r="M195">
        <v>99</v>
      </c>
      <c r="N195">
        <v>99</v>
      </c>
      <c r="O195">
        <v>99</v>
      </c>
      <c r="P195">
        <v>9999</v>
      </c>
      <c r="Q195">
        <v>68</v>
      </c>
      <c r="R195">
        <v>340</v>
      </c>
      <c r="S195">
        <v>340</v>
      </c>
      <c r="T195">
        <v>1.8779342723004699</v>
      </c>
      <c r="U195">
        <v>1.8858169799718836</v>
      </c>
      <c r="V195">
        <v>4.7970588235294116</v>
      </c>
      <c r="W195">
        <v>59.597058823529409</v>
      </c>
      <c r="X195">
        <v>150.02836020648778</v>
      </c>
      <c r="Y195">
        <v>138.47617647058811</v>
      </c>
      <c r="Z195">
        <v>138.47617647058811</v>
      </c>
      <c r="AA195">
        <v>26.078004988959016</v>
      </c>
      <c r="AB195">
        <v>3.8531106832943327</v>
      </c>
      <c r="AC195">
        <v>-44.582608199411659</v>
      </c>
      <c r="AD195">
        <v>9</v>
      </c>
      <c r="AE195">
        <v>0</v>
      </c>
      <c r="AF195">
        <v>0</v>
      </c>
      <c r="AG195">
        <v>2</v>
      </c>
      <c r="AH195">
        <v>12</v>
      </c>
      <c r="AI195">
        <v>3</v>
      </c>
      <c r="AJ195">
        <v>0</v>
      </c>
      <c r="AK195">
        <v>6</v>
      </c>
      <c r="AL195">
        <v>0</v>
      </c>
      <c r="AM195">
        <v>0</v>
      </c>
    </row>
    <row r="196" spans="1:39">
      <c r="A196">
        <v>3</v>
      </c>
      <c r="B196">
        <v>130</v>
      </c>
      <c r="C196">
        <v>2022</v>
      </c>
      <c r="D196">
        <v>99</v>
      </c>
      <c r="E196">
        <v>26</v>
      </c>
      <c r="F196">
        <v>99</v>
      </c>
      <c r="G196">
        <v>99</v>
      </c>
      <c r="H196">
        <v>99</v>
      </c>
      <c r="I196">
        <v>99</v>
      </c>
      <c r="J196">
        <v>999</v>
      </c>
      <c r="K196">
        <v>99</v>
      </c>
      <c r="L196">
        <v>99</v>
      </c>
      <c r="M196">
        <v>99</v>
      </c>
      <c r="N196">
        <v>99</v>
      </c>
      <c r="O196">
        <v>99</v>
      </c>
      <c r="P196">
        <v>9999</v>
      </c>
      <c r="Q196">
        <v>51</v>
      </c>
      <c r="R196">
        <v>306</v>
      </c>
      <c r="S196">
        <v>304</v>
      </c>
      <c r="T196">
        <v>1.6901408450704221</v>
      </c>
      <c r="U196">
        <v>1.6584706498891904</v>
      </c>
      <c r="V196">
        <v>3.8431372549019618</v>
      </c>
      <c r="W196">
        <v>60.15460526315789</v>
      </c>
      <c r="X196">
        <v>147.80341172221861</v>
      </c>
      <c r="Y196">
        <v>135.31339869281052</v>
      </c>
      <c r="Z196">
        <v>136.20361842105265</v>
      </c>
      <c r="AA196">
        <v>31.599813978661004</v>
      </c>
      <c r="AB196">
        <v>3.9419027401248088</v>
      </c>
      <c r="AC196">
        <v>-67.550338347090147</v>
      </c>
      <c r="AD196">
        <v>5</v>
      </c>
      <c r="AE196">
        <v>1</v>
      </c>
      <c r="AF196">
        <v>0</v>
      </c>
      <c r="AG196">
        <v>0</v>
      </c>
      <c r="AH196">
        <v>21</v>
      </c>
      <c r="AI196">
        <v>4</v>
      </c>
      <c r="AJ196">
        <v>7</v>
      </c>
      <c r="AK196">
        <v>19</v>
      </c>
      <c r="AL196">
        <v>0</v>
      </c>
      <c r="AM196">
        <v>0</v>
      </c>
    </row>
    <row r="197" spans="1:39">
      <c r="A197">
        <v>3</v>
      </c>
      <c r="B197">
        <v>131</v>
      </c>
      <c r="C197">
        <v>2022</v>
      </c>
      <c r="D197">
        <v>99</v>
      </c>
      <c r="E197">
        <v>27</v>
      </c>
      <c r="F197">
        <v>99</v>
      </c>
      <c r="G197">
        <v>99</v>
      </c>
      <c r="H197">
        <v>99</v>
      </c>
      <c r="I197">
        <v>99</v>
      </c>
      <c r="J197">
        <v>999</v>
      </c>
      <c r="K197">
        <v>99</v>
      </c>
      <c r="L197">
        <v>99</v>
      </c>
      <c r="M197">
        <v>99</v>
      </c>
      <c r="N197">
        <v>99</v>
      </c>
      <c r="O197">
        <v>99</v>
      </c>
      <c r="P197">
        <v>9999</v>
      </c>
      <c r="Q197">
        <v>65</v>
      </c>
      <c r="R197">
        <v>309</v>
      </c>
      <c r="S197">
        <v>307</v>
      </c>
      <c r="T197">
        <v>1.7067108533554267</v>
      </c>
      <c r="U197">
        <v>1.7543918957105498</v>
      </c>
      <c r="V197">
        <v>4.1974110032362448</v>
      </c>
      <c r="W197">
        <v>60.527687296416943</v>
      </c>
      <c r="X197">
        <v>154.45132833345599</v>
      </c>
      <c r="Y197">
        <v>141.74983818770215</v>
      </c>
      <c r="Z197">
        <v>142.67328990228003</v>
      </c>
      <c r="AA197">
        <v>28.822325594831845</v>
      </c>
      <c r="AB197">
        <v>3.5799453428672661</v>
      </c>
      <c r="AC197">
        <v>-61.260170706039077</v>
      </c>
      <c r="AD197">
        <v>6</v>
      </c>
      <c r="AE197">
        <v>0</v>
      </c>
      <c r="AF197">
        <v>0</v>
      </c>
      <c r="AG197">
        <v>2</v>
      </c>
      <c r="AH197">
        <v>15</v>
      </c>
      <c r="AI197">
        <v>1</v>
      </c>
      <c r="AJ197">
        <v>0</v>
      </c>
      <c r="AK197">
        <v>7</v>
      </c>
      <c r="AL197">
        <v>0</v>
      </c>
      <c r="AM197">
        <v>0</v>
      </c>
    </row>
    <row r="198" spans="1:39">
      <c r="A198">
        <v>3</v>
      </c>
      <c r="B198">
        <v>132</v>
      </c>
      <c r="C198">
        <v>2022</v>
      </c>
      <c r="D198">
        <v>99</v>
      </c>
      <c r="E198">
        <v>28</v>
      </c>
      <c r="F198">
        <v>99</v>
      </c>
      <c r="G198">
        <v>99</v>
      </c>
      <c r="H198">
        <v>99</v>
      </c>
      <c r="I198">
        <v>99</v>
      </c>
      <c r="J198">
        <v>999</v>
      </c>
      <c r="K198">
        <v>99</v>
      </c>
      <c r="L198">
        <v>99</v>
      </c>
      <c r="M198">
        <v>99</v>
      </c>
      <c r="N198">
        <v>99</v>
      </c>
      <c r="O198">
        <v>99</v>
      </c>
      <c r="P198">
        <v>9999</v>
      </c>
      <c r="Q198">
        <v>63</v>
      </c>
      <c r="R198">
        <v>296</v>
      </c>
      <c r="S198">
        <v>294</v>
      </c>
      <c r="T198">
        <v>1.6349074841204081</v>
      </c>
      <c r="U198">
        <v>1.6859757106481379</v>
      </c>
      <c r="V198">
        <v>4.1824324324324325</v>
      </c>
      <c r="W198">
        <v>60.098639455782319</v>
      </c>
      <c r="X198">
        <v>155.31060583877468</v>
      </c>
      <c r="Y198">
        <v>142.20472972972965</v>
      </c>
      <c r="Z198">
        <v>143.1721088435373</v>
      </c>
      <c r="AA198">
        <v>30.572110099908873</v>
      </c>
      <c r="AB198">
        <v>4.6291517330897278</v>
      </c>
      <c r="AC198">
        <v>-63.646545198449154</v>
      </c>
      <c r="AD198">
        <v>8</v>
      </c>
      <c r="AE198">
        <v>0</v>
      </c>
      <c r="AF198">
        <v>0</v>
      </c>
      <c r="AG198">
        <v>0</v>
      </c>
      <c r="AH198">
        <v>8</v>
      </c>
      <c r="AI198">
        <v>1</v>
      </c>
      <c r="AJ198">
        <v>0</v>
      </c>
      <c r="AK198">
        <v>2</v>
      </c>
      <c r="AL198">
        <v>0</v>
      </c>
      <c r="AM198">
        <v>0</v>
      </c>
    </row>
    <row r="199" spans="1:39">
      <c r="A199">
        <v>3</v>
      </c>
      <c r="B199">
        <v>133</v>
      </c>
      <c r="C199">
        <v>2022</v>
      </c>
      <c r="D199">
        <v>99</v>
      </c>
      <c r="E199">
        <v>29</v>
      </c>
      <c r="F199">
        <v>99</v>
      </c>
      <c r="G199">
        <v>99</v>
      </c>
      <c r="H199">
        <v>99</v>
      </c>
      <c r="I199">
        <v>99</v>
      </c>
      <c r="J199">
        <v>999</v>
      </c>
      <c r="K199">
        <v>99</v>
      </c>
      <c r="L199">
        <v>99</v>
      </c>
      <c r="M199">
        <v>99</v>
      </c>
      <c r="N199">
        <v>99</v>
      </c>
      <c r="O199">
        <v>99</v>
      </c>
      <c r="P199">
        <v>9999</v>
      </c>
      <c r="Q199">
        <v>54</v>
      </c>
      <c r="R199">
        <v>310</v>
      </c>
      <c r="S199">
        <v>308</v>
      </c>
      <c r="T199">
        <v>1.7122341894504278</v>
      </c>
      <c r="U199">
        <v>1.7344450189696801</v>
      </c>
      <c r="V199">
        <v>3.970967741935485</v>
      </c>
      <c r="W199">
        <v>60.548701298701289</v>
      </c>
      <c r="X199">
        <v>152.05151504560857</v>
      </c>
      <c r="Y199">
        <v>139.68612903225809</v>
      </c>
      <c r="Z199">
        <v>140.59318181818185</v>
      </c>
      <c r="AA199">
        <v>28.689943240145841</v>
      </c>
      <c r="AB199">
        <v>3.8377268876281745</v>
      </c>
      <c r="AC199">
        <v>-62.187709133381261</v>
      </c>
      <c r="AD199">
        <v>13</v>
      </c>
      <c r="AE199">
        <v>0</v>
      </c>
      <c r="AF199">
        <v>0</v>
      </c>
      <c r="AG199">
        <v>0</v>
      </c>
      <c r="AH199">
        <v>16</v>
      </c>
      <c r="AI199">
        <v>4</v>
      </c>
      <c r="AJ199">
        <v>1</v>
      </c>
      <c r="AK199">
        <v>3</v>
      </c>
      <c r="AL199">
        <v>0</v>
      </c>
      <c r="AM199">
        <v>1</v>
      </c>
    </row>
    <row r="200" spans="1:39">
      <c r="A200">
        <v>3</v>
      </c>
      <c r="B200">
        <v>134</v>
      </c>
      <c r="C200">
        <v>2022</v>
      </c>
      <c r="D200">
        <v>99</v>
      </c>
      <c r="E200">
        <v>30</v>
      </c>
      <c r="F200">
        <v>99</v>
      </c>
      <c r="G200">
        <v>99</v>
      </c>
      <c r="H200">
        <v>99</v>
      </c>
      <c r="I200">
        <v>99</v>
      </c>
      <c r="J200">
        <v>999</v>
      </c>
      <c r="K200">
        <v>99</v>
      </c>
      <c r="L200">
        <v>99</v>
      </c>
      <c r="M200">
        <v>99</v>
      </c>
      <c r="N200">
        <v>99</v>
      </c>
      <c r="O200">
        <v>99</v>
      </c>
      <c r="P200">
        <v>9999</v>
      </c>
      <c r="Q200">
        <v>59</v>
      </c>
      <c r="R200">
        <v>297</v>
      </c>
      <c r="S200">
        <v>297</v>
      </c>
      <c r="T200">
        <v>1.6404308202154101</v>
      </c>
      <c r="U200">
        <v>1.6541848751677597</v>
      </c>
      <c r="V200">
        <v>4.3939393939393936</v>
      </c>
      <c r="W200">
        <v>60.077441077441101</v>
      </c>
      <c r="X200">
        <v>150.65388445670149</v>
      </c>
      <c r="Y200">
        <v>139.05353535353541</v>
      </c>
      <c r="Z200">
        <v>139.05353535353541</v>
      </c>
      <c r="AA200">
        <v>27.529332919686794</v>
      </c>
      <c r="AB200">
        <v>4.1952429590650562</v>
      </c>
      <c r="AC200">
        <v>-57.661638711750683</v>
      </c>
      <c r="AD200">
        <v>13</v>
      </c>
      <c r="AE200">
        <v>0</v>
      </c>
      <c r="AF200">
        <v>0</v>
      </c>
      <c r="AG200">
        <v>2</v>
      </c>
      <c r="AH200">
        <v>19</v>
      </c>
      <c r="AI200">
        <v>4</v>
      </c>
      <c r="AJ200">
        <v>5</v>
      </c>
      <c r="AK200">
        <v>0</v>
      </c>
      <c r="AL200">
        <v>0</v>
      </c>
      <c r="AM200">
        <v>0</v>
      </c>
    </row>
    <row r="201" spans="1:39">
      <c r="A201">
        <v>3</v>
      </c>
      <c r="B201">
        <v>135</v>
      </c>
      <c r="C201">
        <v>2022</v>
      </c>
      <c r="D201">
        <v>99</v>
      </c>
      <c r="E201">
        <v>31</v>
      </c>
      <c r="F201">
        <v>99</v>
      </c>
      <c r="G201">
        <v>99</v>
      </c>
      <c r="H201">
        <v>99</v>
      </c>
      <c r="I201">
        <v>99</v>
      </c>
      <c r="J201">
        <v>999</v>
      </c>
      <c r="K201">
        <v>99</v>
      </c>
      <c r="L201">
        <v>99</v>
      </c>
      <c r="M201">
        <v>99</v>
      </c>
      <c r="N201">
        <v>99</v>
      </c>
      <c r="O201">
        <v>99</v>
      </c>
      <c r="P201">
        <v>9999</v>
      </c>
      <c r="Q201">
        <v>64</v>
      </c>
      <c r="R201">
        <v>338</v>
      </c>
      <c r="S201">
        <v>337</v>
      </c>
      <c r="T201">
        <v>1.8668876001104673</v>
      </c>
      <c r="U201">
        <v>1.8381968158007596</v>
      </c>
      <c r="V201">
        <v>5.7573964497041397</v>
      </c>
      <c r="W201">
        <v>59.937685459940653</v>
      </c>
      <c r="X201">
        <v>147.29881336265203</v>
      </c>
      <c r="Y201">
        <v>135.77810650887579</v>
      </c>
      <c r="Z201">
        <v>136.18100890207717</v>
      </c>
      <c r="AA201">
        <v>30.174973342039475</v>
      </c>
      <c r="AB201">
        <v>4.1876217887099365</v>
      </c>
      <c r="AC201">
        <v>-46.564905956069524</v>
      </c>
      <c r="AD201">
        <v>11</v>
      </c>
      <c r="AE201">
        <v>0</v>
      </c>
      <c r="AF201">
        <v>0</v>
      </c>
      <c r="AG201">
        <v>1</v>
      </c>
      <c r="AH201">
        <v>20</v>
      </c>
      <c r="AI201">
        <v>3</v>
      </c>
      <c r="AJ201">
        <v>0</v>
      </c>
      <c r="AK201">
        <v>0</v>
      </c>
      <c r="AL201">
        <v>0</v>
      </c>
      <c r="AM201">
        <v>0</v>
      </c>
    </row>
    <row r="202" spans="1:39">
      <c r="A202">
        <v>3</v>
      </c>
      <c r="B202">
        <v>136</v>
      </c>
      <c r="C202">
        <v>2022</v>
      </c>
      <c r="D202">
        <v>99</v>
      </c>
      <c r="E202">
        <v>32</v>
      </c>
      <c r="F202">
        <v>99</v>
      </c>
      <c r="G202">
        <v>99</v>
      </c>
      <c r="H202">
        <v>99</v>
      </c>
      <c r="I202">
        <v>99</v>
      </c>
      <c r="J202">
        <v>999</v>
      </c>
      <c r="K202">
        <v>99</v>
      </c>
      <c r="L202">
        <v>99</v>
      </c>
      <c r="M202">
        <v>99</v>
      </c>
      <c r="N202">
        <v>99</v>
      </c>
      <c r="O202">
        <v>99</v>
      </c>
      <c r="P202">
        <v>9999</v>
      </c>
      <c r="Q202">
        <v>54</v>
      </c>
      <c r="R202">
        <v>323</v>
      </c>
      <c r="S202">
        <v>323</v>
      </c>
      <c r="T202">
        <v>1.784037558685446</v>
      </c>
      <c r="U202">
        <v>1.8527804660444351</v>
      </c>
      <c r="V202">
        <v>6.7492260061919511</v>
      </c>
      <c r="W202">
        <v>59.300309597523217</v>
      </c>
      <c r="X202">
        <v>155.15800207292821</v>
      </c>
      <c r="Y202">
        <v>143.21083591331265</v>
      </c>
      <c r="Z202">
        <v>143.21083591331265</v>
      </c>
      <c r="AA202">
        <v>33.025642166015921</v>
      </c>
      <c r="AB202">
        <v>4.3299911586008548</v>
      </c>
      <c r="AC202">
        <v>-61.987926136459123</v>
      </c>
      <c r="AD202">
        <v>11</v>
      </c>
      <c r="AE202">
        <v>0</v>
      </c>
      <c r="AF202">
        <v>0</v>
      </c>
      <c r="AG202">
        <v>1</v>
      </c>
      <c r="AH202">
        <v>13</v>
      </c>
      <c r="AI202">
        <v>2</v>
      </c>
      <c r="AJ202">
        <v>1</v>
      </c>
      <c r="AK202">
        <v>6</v>
      </c>
      <c r="AL202">
        <v>0</v>
      </c>
      <c r="AM202">
        <v>0</v>
      </c>
    </row>
    <row r="203" spans="1:39">
      <c r="A203">
        <v>3</v>
      </c>
      <c r="B203">
        <v>137</v>
      </c>
      <c r="C203">
        <v>2022</v>
      </c>
      <c r="D203">
        <v>99</v>
      </c>
      <c r="E203">
        <v>33</v>
      </c>
      <c r="F203">
        <v>99</v>
      </c>
      <c r="G203">
        <v>99</v>
      </c>
      <c r="H203">
        <v>99</v>
      </c>
      <c r="I203">
        <v>99</v>
      </c>
      <c r="J203">
        <v>999</v>
      </c>
      <c r="K203">
        <v>99</v>
      </c>
      <c r="L203">
        <v>99</v>
      </c>
      <c r="M203">
        <v>99</v>
      </c>
      <c r="N203">
        <v>99</v>
      </c>
      <c r="O203">
        <v>99</v>
      </c>
      <c r="P203">
        <v>9999</v>
      </c>
      <c r="Q203">
        <v>67</v>
      </c>
      <c r="R203">
        <v>415</v>
      </c>
      <c r="S203">
        <v>414</v>
      </c>
      <c r="T203">
        <v>2.2921844794255741</v>
      </c>
      <c r="U203">
        <v>2.2732790525678959</v>
      </c>
      <c r="V203">
        <v>5.3927710843373484</v>
      </c>
      <c r="W203">
        <v>59.842995169082108</v>
      </c>
      <c r="X203">
        <v>148.61360936704571</v>
      </c>
      <c r="Y203">
        <v>136.76000000000002</v>
      </c>
      <c r="Z203">
        <v>137.09033816425128</v>
      </c>
      <c r="AA203">
        <v>27.689622105572472</v>
      </c>
      <c r="AB203">
        <v>3.9729747327450142</v>
      </c>
      <c r="AC203">
        <v>-48.086964377516253</v>
      </c>
      <c r="AD203">
        <v>13</v>
      </c>
      <c r="AE203">
        <v>3</v>
      </c>
      <c r="AF203">
        <v>0</v>
      </c>
      <c r="AG203">
        <v>0</v>
      </c>
      <c r="AH203">
        <v>21</v>
      </c>
      <c r="AI203">
        <v>1</v>
      </c>
      <c r="AJ203">
        <v>2</v>
      </c>
      <c r="AK203">
        <v>9</v>
      </c>
      <c r="AL203">
        <v>0</v>
      </c>
      <c r="AM203">
        <v>0</v>
      </c>
    </row>
    <row r="204" spans="1:39">
      <c r="A204">
        <v>3</v>
      </c>
      <c r="B204">
        <v>138</v>
      </c>
      <c r="C204">
        <v>2022</v>
      </c>
      <c r="D204">
        <v>99</v>
      </c>
      <c r="E204">
        <v>34</v>
      </c>
      <c r="F204">
        <v>99</v>
      </c>
      <c r="G204">
        <v>99</v>
      </c>
      <c r="H204">
        <v>99</v>
      </c>
      <c r="I204">
        <v>99</v>
      </c>
      <c r="J204">
        <v>999</v>
      </c>
      <c r="K204">
        <v>99</v>
      </c>
      <c r="L204">
        <v>99</v>
      </c>
      <c r="M204">
        <v>99</v>
      </c>
      <c r="N204">
        <v>99</v>
      </c>
      <c r="O204">
        <v>99</v>
      </c>
      <c r="P204">
        <v>9999</v>
      </c>
      <c r="Q204">
        <v>68</v>
      </c>
      <c r="R204">
        <v>440</v>
      </c>
      <c r="S204">
        <v>436</v>
      </c>
      <c r="T204">
        <v>2.430267881800606</v>
      </c>
      <c r="U204">
        <v>2.3704980469964889</v>
      </c>
      <c r="V204">
        <v>6.9340909090909104</v>
      </c>
      <c r="W204">
        <v>58.791284403669721</v>
      </c>
      <c r="X204">
        <v>146.76671919629669</v>
      </c>
      <c r="Y204">
        <v>134.50590909090897</v>
      </c>
      <c r="Z204">
        <v>135.73990825688057</v>
      </c>
      <c r="AA204">
        <v>29.548740080731083</v>
      </c>
      <c r="AB204">
        <v>4.4132844913604492</v>
      </c>
      <c r="AC204">
        <v>-52.483127781896002</v>
      </c>
      <c r="AD204">
        <v>13</v>
      </c>
      <c r="AE204">
        <v>0</v>
      </c>
      <c r="AF204">
        <v>0</v>
      </c>
      <c r="AG204">
        <v>2</v>
      </c>
      <c r="AH204">
        <v>18</v>
      </c>
      <c r="AI204">
        <v>3</v>
      </c>
      <c r="AJ204">
        <v>2</v>
      </c>
      <c r="AK204">
        <v>4</v>
      </c>
      <c r="AL204">
        <v>0</v>
      </c>
      <c r="AM204">
        <v>0</v>
      </c>
    </row>
    <row r="205" spans="1:39">
      <c r="A205">
        <v>3</v>
      </c>
      <c r="B205">
        <v>139</v>
      </c>
      <c r="C205">
        <v>2022</v>
      </c>
      <c r="D205">
        <v>99</v>
      </c>
      <c r="E205">
        <v>35</v>
      </c>
      <c r="F205">
        <v>99</v>
      </c>
      <c r="G205">
        <v>99</v>
      </c>
      <c r="H205">
        <v>99</v>
      </c>
      <c r="I205">
        <v>99</v>
      </c>
      <c r="J205">
        <v>999</v>
      </c>
      <c r="K205">
        <v>99</v>
      </c>
      <c r="L205">
        <v>99</v>
      </c>
      <c r="M205">
        <v>99</v>
      </c>
      <c r="N205">
        <v>99</v>
      </c>
      <c r="O205">
        <v>99</v>
      </c>
      <c r="P205">
        <v>9999</v>
      </c>
      <c r="Q205">
        <v>53</v>
      </c>
      <c r="R205">
        <v>245</v>
      </c>
      <c r="S205">
        <v>245</v>
      </c>
      <c r="T205">
        <v>1.353217343275338</v>
      </c>
      <c r="U205">
        <v>1.4002627364152491</v>
      </c>
      <c r="V205">
        <v>7.3591836734693885</v>
      </c>
      <c r="W205">
        <v>58.955102040816321</v>
      </c>
      <c r="X205">
        <v>154.59526389103851</v>
      </c>
      <c r="Y205">
        <v>142.6914285714285</v>
      </c>
      <c r="Z205">
        <v>142.6914285714285</v>
      </c>
      <c r="AA205">
        <v>30.147230014564009</v>
      </c>
      <c r="AB205">
        <v>4.4209640293459964</v>
      </c>
      <c r="AC205">
        <v>-54.717760020693213</v>
      </c>
      <c r="AD205">
        <v>6</v>
      </c>
      <c r="AE205">
        <v>2</v>
      </c>
      <c r="AF205">
        <v>0</v>
      </c>
      <c r="AG205">
        <v>0</v>
      </c>
      <c r="AH205">
        <v>4</v>
      </c>
      <c r="AI205">
        <v>2</v>
      </c>
      <c r="AJ205">
        <v>2</v>
      </c>
      <c r="AK205">
        <v>1</v>
      </c>
      <c r="AL205">
        <v>0</v>
      </c>
      <c r="AM205">
        <v>0</v>
      </c>
    </row>
    <row r="206" spans="1:39">
      <c r="A206">
        <v>3</v>
      </c>
      <c r="B206">
        <v>140</v>
      </c>
      <c r="C206">
        <v>2022</v>
      </c>
      <c r="D206">
        <v>99</v>
      </c>
      <c r="E206">
        <v>36</v>
      </c>
      <c r="F206">
        <v>99</v>
      </c>
      <c r="G206">
        <v>99</v>
      </c>
      <c r="H206">
        <v>99</v>
      </c>
      <c r="I206">
        <v>99</v>
      </c>
      <c r="J206">
        <v>999</v>
      </c>
      <c r="K206">
        <v>99</v>
      </c>
      <c r="L206">
        <v>99</v>
      </c>
      <c r="M206">
        <v>99</v>
      </c>
      <c r="N206">
        <v>99</v>
      </c>
      <c r="O206">
        <v>99</v>
      </c>
      <c r="P206">
        <v>9999</v>
      </c>
      <c r="Q206">
        <v>51</v>
      </c>
      <c r="R206">
        <v>278</v>
      </c>
      <c r="S206">
        <v>278</v>
      </c>
      <c r="T206">
        <v>1.5354874344103835</v>
      </c>
      <c r="U206">
        <v>1.593298836344873</v>
      </c>
      <c r="V206">
        <v>5.787769784172661</v>
      </c>
      <c r="W206">
        <v>59.579136690647474</v>
      </c>
      <c r="X206">
        <v>155.02622820486837</v>
      </c>
      <c r="Y206">
        <v>143.08920863309356</v>
      </c>
      <c r="Z206">
        <v>143.08920863309356</v>
      </c>
      <c r="AA206">
        <v>30.810743222695276</v>
      </c>
      <c r="AB206">
        <v>4.4816809349728057</v>
      </c>
      <c r="AC206">
        <v>-60.89369240458629</v>
      </c>
      <c r="AD206">
        <v>7</v>
      </c>
      <c r="AE206">
        <v>1</v>
      </c>
      <c r="AF206">
        <v>0</v>
      </c>
      <c r="AG206">
        <v>1</v>
      </c>
      <c r="AH206">
        <v>10</v>
      </c>
      <c r="AI206">
        <v>2</v>
      </c>
      <c r="AJ206">
        <v>0</v>
      </c>
      <c r="AK206">
        <v>4</v>
      </c>
      <c r="AL206">
        <v>0</v>
      </c>
      <c r="AM206">
        <v>0</v>
      </c>
    </row>
    <row r="207" spans="1:39">
      <c r="A207">
        <v>3</v>
      </c>
      <c r="B207">
        <v>141</v>
      </c>
      <c r="C207">
        <v>2022</v>
      </c>
      <c r="D207">
        <v>99</v>
      </c>
      <c r="E207">
        <v>37</v>
      </c>
      <c r="F207">
        <v>99</v>
      </c>
      <c r="G207">
        <v>99</v>
      </c>
      <c r="H207">
        <v>99</v>
      </c>
      <c r="I207">
        <v>99</v>
      </c>
      <c r="J207">
        <v>999</v>
      </c>
      <c r="K207">
        <v>99</v>
      </c>
      <c r="L207">
        <v>99</v>
      </c>
      <c r="M207">
        <v>99</v>
      </c>
      <c r="N207">
        <v>99</v>
      </c>
      <c r="O207">
        <v>99</v>
      </c>
      <c r="P207">
        <v>9999</v>
      </c>
      <c r="Q207">
        <v>70</v>
      </c>
      <c r="R207">
        <v>412</v>
      </c>
      <c r="S207">
        <v>412</v>
      </c>
      <c r="T207">
        <v>2.2756144711405684</v>
      </c>
      <c r="U207">
        <v>2.2885235933059995</v>
      </c>
      <c r="V207">
        <v>4.609223300970875</v>
      </c>
      <c r="W207">
        <v>60.184466019417485</v>
      </c>
      <c r="X207">
        <v>150.24876668524965</v>
      </c>
      <c r="Y207">
        <v>138.67961165048555</v>
      </c>
      <c r="Z207">
        <v>138.67961165048555</v>
      </c>
      <c r="AA207">
        <v>30.211682332563289</v>
      </c>
      <c r="AB207">
        <v>4.0560336760046392</v>
      </c>
      <c r="AC207">
        <v>-59.737277581552597</v>
      </c>
      <c r="AD207">
        <v>6</v>
      </c>
      <c r="AE207">
        <v>0</v>
      </c>
      <c r="AF207">
        <v>0</v>
      </c>
      <c r="AG207">
        <v>0</v>
      </c>
      <c r="AH207">
        <v>17</v>
      </c>
      <c r="AI207">
        <v>3</v>
      </c>
      <c r="AJ207">
        <v>0</v>
      </c>
      <c r="AK207">
        <v>3</v>
      </c>
      <c r="AL207">
        <v>0</v>
      </c>
      <c r="AM207">
        <v>0</v>
      </c>
    </row>
    <row r="208" spans="1:39">
      <c r="A208">
        <v>3</v>
      </c>
      <c r="B208">
        <v>142</v>
      </c>
      <c r="C208">
        <v>2022</v>
      </c>
      <c r="D208">
        <v>99</v>
      </c>
      <c r="E208">
        <v>38</v>
      </c>
      <c r="F208">
        <v>99</v>
      </c>
      <c r="G208">
        <v>99</v>
      </c>
      <c r="H208">
        <v>99</v>
      </c>
      <c r="I208">
        <v>99</v>
      </c>
      <c r="J208">
        <v>999</v>
      </c>
      <c r="K208">
        <v>99</v>
      </c>
      <c r="L208">
        <v>99</v>
      </c>
      <c r="M208">
        <v>99</v>
      </c>
      <c r="N208">
        <v>99</v>
      </c>
      <c r="O208">
        <v>99</v>
      </c>
      <c r="P208">
        <v>9999</v>
      </c>
      <c r="Q208">
        <v>50</v>
      </c>
      <c r="R208">
        <v>243</v>
      </c>
      <c r="S208">
        <v>243</v>
      </c>
      <c r="T208">
        <v>1.3421706710853358</v>
      </c>
      <c r="U208">
        <v>1.3822504663944264</v>
      </c>
      <c r="V208">
        <v>6.8189300411522638</v>
      </c>
      <c r="W208">
        <v>59.341563786008216</v>
      </c>
      <c r="X208">
        <v>153.86265041977077</v>
      </c>
      <c r="Y208">
        <v>142.01522633744847</v>
      </c>
      <c r="Z208">
        <v>142.01522633744847</v>
      </c>
      <c r="AA208">
        <v>28.955026405908928</v>
      </c>
      <c r="AB208">
        <v>4.057533868456054</v>
      </c>
      <c r="AC208">
        <v>-60.717377975132251</v>
      </c>
      <c r="AD208">
        <v>7</v>
      </c>
      <c r="AE208">
        <v>0</v>
      </c>
      <c r="AF208">
        <v>0</v>
      </c>
      <c r="AG208">
        <v>1</v>
      </c>
      <c r="AH208">
        <v>8</v>
      </c>
      <c r="AI208">
        <v>0</v>
      </c>
      <c r="AJ208">
        <v>1</v>
      </c>
      <c r="AK208">
        <v>2</v>
      </c>
      <c r="AL208">
        <v>0</v>
      </c>
      <c r="AM208">
        <v>0</v>
      </c>
    </row>
    <row r="209" spans="1:39">
      <c r="A209">
        <v>3</v>
      </c>
      <c r="B209">
        <v>143</v>
      </c>
      <c r="C209">
        <v>2022</v>
      </c>
      <c r="D209">
        <v>99</v>
      </c>
      <c r="E209">
        <v>39</v>
      </c>
      <c r="F209">
        <v>99</v>
      </c>
      <c r="G209">
        <v>99</v>
      </c>
      <c r="H209">
        <v>99</v>
      </c>
      <c r="I209">
        <v>99</v>
      </c>
      <c r="J209">
        <v>999</v>
      </c>
      <c r="K209">
        <v>99</v>
      </c>
      <c r="L209">
        <v>99</v>
      </c>
      <c r="M209">
        <v>99</v>
      </c>
      <c r="N209">
        <v>99</v>
      </c>
      <c r="O209">
        <v>99</v>
      </c>
      <c r="P209">
        <v>9999</v>
      </c>
      <c r="Q209">
        <v>68</v>
      </c>
      <c r="R209">
        <v>390</v>
      </c>
      <c r="S209">
        <v>389</v>
      </c>
      <c r="T209">
        <v>2.1541010770505387</v>
      </c>
      <c r="U209">
        <v>2.1666794185153786</v>
      </c>
      <c r="V209">
        <v>6.0282051282051281</v>
      </c>
      <c r="W209">
        <v>59.401028277634957</v>
      </c>
      <c r="X209">
        <v>150.55393505014305</v>
      </c>
      <c r="Y209">
        <v>138.70256410256417</v>
      </c>
      <c r="Z209">
        <v>139.05912596401035</v>
      </c>
      <c r="AA209">
        <v>28.112324283380214</v>
      </c>
      <c r="AB209">
        <v>4.270855253713437</v>
      </c>
      <c r="AC209">
        <v>-51.726462429756943</v>
      </c>
      <c r="AD209">
        <v>8</v>
      </c>
      <c r="AE209">
        <v>1</v>
      </c>
      <c r="AF209">
        <v>0</v>
      </c>
      <c r="AG209">
        <v>1</v>
      </c>
      <c r="AH209">
        <v>16</v>
      </c>
      <c r="AI209">
        <v>2</v>
      </c>
      <c r="AJ209">
        <v>2</v>
      </c>
      <c r="AK209">
        <v>1</v>
      </c>
      <c r="AL209">
        <v>0</v>
      </c>
      <c r="AM209">
        <v>0</v>
      </c>
    </row>
    <row r="210" spans="1:39">
      <c r="A210">
        <v>3</v>
      </c>
      <c r="B210">
        <v>144</v>
      </c>
      <c r="C210">
        <v>2022</v>
      </c>
      <c r="D210">
        <v>99</v>
      </c>
      <c r="E210">
        <v>40</v>
      </c>
      <c r="F210">
        <v>99</v>
      </c>
      <c r="G210">
        <v>99</v>
      </c>
      <c r="H210">
        <v>99</v>
      </c>
      <c r="I210">
        <v>99</v>
      </c>
      <c r="J210">
        <v>999</v>
      </c>
      <c r="K210">
        <v>99</v>
      </c>
      <c r="L210">
        <v>99</v>
      </c>
      <c r="M210">
        <v>99</v>
      </c>
      <c r="N210">
        <v>99</v>
      </c>
      <c r="O210">
        <v>99</v>
      </c>
      <c r="P210">
        <v>9999</v>
      </c>
      <c r="Q210">
        <v>61</v>
      </c>
      <c r="R210">
        <v>444</v>
      </c>
      <c r="S210">
        <v>441</v>
      </c>
      <c r="T210">
        <v>2.452361226180614</v>
      </c>
      <c r="U210">
        <v>2.3564991847054579</v>
      </c>
      <c r="V210">
        <v>3.6036036036036023</v>
      </c>
      <c r="W210">
        <v>60.639455782312893</v>
      </c>
      <c r="X210">
        <v>144.33130313412005</v>
      </c>
      <c r="Y210">
        <v>132.50698198198197</v>
      </c>
      <c r="Z210">
        <v>133.40839002267569</v>
      </c>
      <c r="AA210">
        <v>26.333635534170408</v>
      </c>
      <c r="AB210">
        <v>3.9139478099394154</v>
      </c>
      <c r="AC210">
        <v>-56.688126217936627</v>
      </c>
      <c r="AD210">
        <v>12</v>
      </c>
      <c r="AE210">
        <v>0</v>
      </c>
      <c r="AF210">
        <v>0</v>
      </c>
      <c r="AG210">
        <v>3</v>
      </c>
      <c r="AH210">
        <v>15</v>
      </c>
      <c r="AI210">
        <v>6</v>
      </c>
      <c r="AJ210">
        <v>2</v>
      </c>
      <c r="AK210">
        <v>1</v>
      </c>
      <c r="AL210">
        <v>0</v>
      </c>
      <c r="AM210">
        <v>0</v>
      </c>
    </row>
    <row r="211" spans="1:39">
      <c r="A211">
        <v>3</v>
      </c>
      <c r="B211">
        <v>145</v>
      </c>
      <c r="C211">
        <v>2022</v>
      </c>
      <c r="D211">
        <v>99</v>
      </c>
      <c r="E211">
        <v>41</v>
      </c>
      <c r="F211">
        <v>99</v>
      </c>
      <c r="G211">
        <v>99</v>
      </c>
      <c r="H211">
        <v>99</v>
      </c>
      <c r="I211">
        <v>99</v>
      </c>
      <c r="J211">
        <v>999</v>
      </c>
      <c r="K211">
        <v>99</v>
      </c>
      <c r="L211">
        <v>99</v>
      </c>
      <c r="M211">
        <v>99</v>
      </c>
      <c r="N211">
        <v>99</v>
      </c>
      <c r="O211">
        <v>99</v>
      </c>
      <c r="P211">
        <v>9999</v>
      </c>
      <c r="Q211">
        <v>68</v>
      </c>
      <c r="R211">
        <v>369</v>
      </c>
      <c r="S211">
        <v>367</v>
      </c>
      <c r="T211">
        <v>2.038111019055509</v>
      </c>
      <c r="U211">
        <v>2.0508032851592746</v>
      </c>
      <c r="V211">
        <v>4.8780487804878048</v>
      </c>
      <c r="W211">
        <v>60.188010899182565</v>
      </c>
      <c r="X211">
        <v>151.02807799475596</v>
      </c>
      <c r="Y211">
        <v>138.75609756097549</v>
      </c>
      <c r="Z211">
        <v>139.51226158038139</v>
      </c>
      <c r="AA211">
        <v>29.321057280773363</v>
      </c>
      <c r="AB211">
        <v>3.9849947599637638</v>
      </c>
      <c r="AC211">
        <v>-61.007512848238186</v>
      </c>
      <c r="AD211">
        <v>11</v>
      </c>
      <c r="AE211">
        <v>0</v>
      </c>
      <c r="AF211">
        <v>0</v>
      </c>
      <c r="AG211">
        <v>0</v>
      </c>
      <c r="AH211">
        <v>16</v>
      </c>
      <c r="AI211">
        <v>6</v>
      </c>
      <c r="AJ211">
        <v>1</v>
      </c>
      <c r="AK211">
        <v>4</v>
      </c>
      <c r="AL211">
        <v>0</v>
      </c>
      <c r="AM211">
        <v>0</v>
      </c>
    </row>
    <row r="212" spans="1:39">
      <c r="A212">
        <v>3</v>
      </c>
      <c r="B212">
        <v>146</v>
      </c>
      <c r="C212">
        <v>2022</v>
      </c>
      <c r="D212">
        <v>99</v>
      </c>
      <c r="E212">
        <v>42</v>
      </c>
      <c r="F212">
        <v>99</v>
      </c>
      <c r="G212">
        <v>99</v>
      </c>
      <c r="H212">
        <v>99</v>
      </c>
      <c r="I212">
        <v>99</v>
      </c>
      <c r="J212">
        <v>999</v>
      </c>
      <c r="K212">
        <v>99</v>
      </c>
      <c r="L212">
        <v>99</v>
      </c>
      <c r="M212">
        <v>99</v>
      </c>
      <c r="N212">
        <v>99</v>
      </c>
      <c r="O212">
        <v>99</v>
      </c>
      <c r="P212">
        <v>9999</v>
      </c>
      <c r="Q212">
        <v>67</v>
      </c>
      <c r="R212">
        <v>310</v>
      </c>
      <c r="S212">
        <v>310</v>
      </c>
      <c r="T212">
        <v>1.7122341894504278</v>
      </c>
      <c r="U212">
        <v>1.7287653661145461</v>
      </c>
      <c r="V212">
        <v>6.0290322580645146</v>
      </c>
      <c r="W212">
        <v>59.245161290322578</v>
      </c>
      <c r="X212">
        <v>150.84367245657563</v>
      </c>
      <c r="Y212">
        <v>139.22870967741915</v>
      </c>
      <c r="Z212">
        <v>139.22870967741915</v>
      </c>
      <c r="AA212">
        <v>28.219171845138277</v>
      </c>
      <c r="AB212">
        <v>4.7503370820754212</v>
      </c>
      <c r="AC212">
        <v>-46.851554963253157</v>
      </c>
      <c r="AD212">
        <v>7</v>
      </c>
      <c r="AE212">
        <v>0</v>
      </c>
      <c r="AF212">
        <v>0</v>
      </c>
      <c r="AG212">
        <v>1</v>
      </c>
      <c r="AH212">
        <v>15</v>
      </c>
      <c r="AI212">
        <v>6</v>
      </c>
      <c r="AJ212">
        <v>0</v>
      </c>
      <c r="AK212">
        <v>0</v>
      </c>
      <c r="AL212">
        <v>0</v>
      </c>
      <c r="AM212">
        <v>0</v>
      </c>
    </row>
    <row r="213" spans="1:39">
      <c r="A213">
        <v>3</v>
      </c>
      <c r="B213">
        <v>147</v>
      </c>
      <c r="C213">
        <v>2022</v>
      </c>
      <c r="D213">
        <v>99</v>
      </c>
      <c r="E213">
        <v>43</v>
      </c>
      <c r="F213">
        <v>99</v>
      </c>
      <c r="G213">
        <v>99</v>
      </c>
      <c r="H213">
        <v>99</v>
      </c>
      <c r="I213">
        <v>99</v>
      </c>
      <c r="J213">
        <v>999</v>
      </c>
      <c r="K213">
        <v>99</v>
      </c>
      <c r="L213">
        <v>99</v>
      </c>
      <c r="M213">
        <v>99</v>
      </c>
      <c r="N213">
        <v>99</v>
      </c>
      <c r="O213">
        <v>99</v>
      </c>
      <c r="P213">
        <v>9999</v>
      </c>
      <c r="Q213">
        <v>51</v>
      </c>
      <c r="R213">
        <v>315</v>
      </c>
      <c r="S213">
        <v>315</v>
      </c>
      <c r="T213">
        <v>1.7398508699254347</v>
      </c>
      <c r="U213">
        <v>1.7968410924374081</v>
      </c>
      <c r="V213">
        <v>7.2095238095238097</v>
      </c>
      <c r="W213">
        <v>58.580952380952397</v>
      </c>
      <c r="X213">
        <v>154.29500077387405</v>
      </c>
      <c r="Y213">
        <v>142.41428571428585</v>
      </c>
      <c r="Z213">
        <v>142.41428571428585</v>
      </c>
      <c r="AA213">
        <v>31.72627701230001</v>
      </c>
      <c r="AB213">
        <v>4.4403223514778309</v>
      </c>
      <c r="AC213">
        <v>-64.078500498198139</v>
      </c>
      <c r="AD213">
        <v>7</v>
      </c>
      <c r="AE213">
        <v>0</v>
      </c>
      <c r="AF213">
        <v>0</v>
      </c>
      <c r="AG213">
        <v>1</v>
      </c>
      <c r="AH213">
        <v>12</v>
      </c>
      <c r="AI213">
        <v>1</v>
      </c>
      <c r="AJ213">
        <v>0</v>
      </c>
      <c r="AK213">
        <v>1</v>
      </c>
      <c r="AL213">
        <v>0</v>
      </c>
      <c r="AM213">
        <v>0</v>
      </c>
    </row>
    <row r="214" spans="1:39">
      <c r="A214">
        <v>3</v>
      </c>
      <c r="B214">
        <v>148</v>
      </c>
      <c r="C214">
        <v>2022</v>
      </c>
      <c r="D214">
        <v>99</v>
      </c>
      <c r="E214">
        <v>44</v>
      </c>
      <c r="F214">
        <v>99</v>
      </c>
      <c r="G214">
        <v>99</v>
      </c>
      <c r="H214">
        <v>99</v>
      </c>
      <c r="I214">
        <v>99</v>
      </c>
      <c r="J214">
        <v>999</v>
      </c>
      <c r="K214">
        <v>99</v>
      </c>
      <c r="L214">
        <v>99</v>
      </c>
      <c r="M214">
        <v>99</v>
      </c>
      <c r="N214">
        <v>99</v>
      </c>
      <c r="O214">
        <v>99</v>
      </c>
      <c r="P214">
        <v>9999</v>
      </c>
      <c r="Q214">
        <v>67</v>
      </c>
      <c r="R214">
        <v>369</v>
      </c>
      <c r="S214">
        <v>369</v>
      </c>
      <c r="T214">
        <v>2.038111019055509</v>
      </c>
      <c r="U214">
        <v>2.0554855941773655</v>
      </c>
      <c r="V214">
        <v>4.8590785907859058</v>
      </c>
      <c r="W214">
        <v>59.685636856368554</v>
      </c>
      <c r="X214">
        <v>150.67486427843701</v>
      </c>
      <c r="Y214">
        <v>139.07289972899744</v>
      </c>
      <c r="Z214">
        <v>139.07289972899744</v>
      </c>
      <c r="AA214">
        <v>30.59496695050732</v>
      </c>
      <c r="AB214">
        <v>4.3869521601746637</v>
      </c>
      <c r="AC214">
        <v>-56.325482081161809</v>
      </c>
      <c r="AD214">
        <v>7</v>
      </c>
      <c r="AE214">
        <v>1</v>
      </c>
      <c r="AF214">
        <v>0</v>
      </c>
      <c r="AG214">
        <v>1</v>
      </c>
      <c r="AH214">
        <v>10</v>
      </c>
      <c r="AI214">
        <v>1</v>
      </c>
      <c r="AJ214">
        <v>2</v>
      </c>
      <c r="AK214">
        <v>1</v>
      </c>
      <c r="AL214">
        <v>0</v>
      </c>
      <c r="AM214">
        <v>0</v>
      </c>
    </row>
    <row r="215" spans="1:39">
      <c r="A215">
        <v>3</v>
      </c>
      <c r="B215">
        <v>149</v>
      </c>
      <c r="C215">
        <v>2022</v>
      </c>
      <c r="D215">
        <v>99</v>
      </c>
      <c r="E215">
        <v>45</v>
      </c>
      <c r="F215">
        <v>99</v>
      </c>
      <c r="G215">
        <v>99</v>
      </c>
      <c r="H215">
        <v>99</v>
      </c>
      <c r="I215">
        <v>99</v>
      </c>
      <c r="J215">
        <v>999</v>
      </c>
      <c r="K215">
        <v>99</v>
      </c>
      <c r="L215">
        <v>99</v>
      </c>
      <c r="M215">
        <v>99</v>
      </c>
      <c r="N215">
        <v>99</v>
      </c>
      <c r="O215">
        <v>99</v>
      </c>
      <c r="P215">
        <v>9999</v>
      </c>
      <c r="Q215">
        <v>59</v>
      </c>
      <c r="R215">
        <v>289</v>
      </c>
      <c r="S215">
        <v>288</v>
      </c>
      <c r="T215">
        <v>1.5962441314553988</v>
      </c>
      <c r="U215">
        <v>1.6857153598473027</v>
      </c>
      <c r="V215">
        <v>4.5674740484429055</v>
      </c>
      <c r="W215">
        <v>59.944444444444443</v>
      </c>
      <c r="X215">
        <v>158.4306477673602</v>
      </c>
      <c r="Y215">
        <v>145.62664359861583</v>
      </c>
      <c r="Z215">
        <v>146.13229166666659</v>
      </c>
      <c r="AA215">
        <v>31.52454123859426</v>
      </c>
      <c r="AB215">
        <v>3.7919464691226064</v>
      </c>
      <c r="AC215">
        <v>-61.466217592270723</v>
      </c>
      <c r="AD215">
        <v>4</v>
      </c>
      <c r="AE215">
        <v>3</v>
      </c>
      <c r="AF215">
        <v>0</v>
      </c>
      <c r="AG215">
        <v>0</v>
      </c>
      <c r="AH215">
        <v>7</v>
      </c>
      <c r="AI215">
        <v>5</v>
      </c>
      <c r="AJ215">
        <v>2</v>
      </c>
      <c r="AK215">
        <v>3</v>
      </c>
      <c r="AL215">
        <v>0</v>
      </c>
      <c r="AM215">
        <v>0</v>
      </c>
    </row>
    <row r="216" spans="1:39">
      <c r="A216">
        <v>3</v>
      </c>
      <c r="B216">
        <v>150</v>
      </c>
      <c r="C216">
        <v>2022</v>
      </c>
      <c r="D216">
        <v>99</v>
      </c>
      <c r="E216">
        <v>46</v>
      </c>
      <c r="F216">
        <v>99</v>
      </c>
      <c r="G216">
        <v>99</v>
      </c>
      <c r="H216">
        <v>99</v>
      </c>
      <c r="I216">
        <v>99</v>
      </c>
      <c r="J216">
        <v>999</v>
      </c>
      <c r="K216">
        <v>99</v>
      </c>
      <c r="L216">
        <v>99</v>
      </c>
      <c r="M216">
        <v>99</v>
      </c>
      <c r="N216">
        <v>99</v>
      </c>
      <c r="O216">
        <v>99</v>
      </c>
      <c r="P216">
        <v>9999</v>
      </c>
      <c r="Q216">
        <v>51</v>
      </c>
      <c r="R216">
        <v>351</v>
      </c>
      <c r="S216">
        <v>351</v>
      </c>
      <c r="T216">
        <v>1.9386909693454839</v>
      </c>
      <c r="U216">
        <v>1.9170230274996225</v>
      </c>
      <c r="V216">
        <v>6.7378917378917391</v>
      </c>
      <c r="W216">
        <v>59.27350427350428</v>
      </c>
      <c r="X216">
        <v>147.73144675636547</v>
      </c>
      <c r="Y216">
        <v>136.35612535612549</v>
      </c>
      <c r="Z216">
        <v>136.35612535612549</v>
      </c>
      <c r="AA216">
        <v>31.184245434749272</v>
      </c>
      <c r="AB216">
        <v>3.7658472710381634</v>
      </c>
      <c r="AC216">
        <v>-46.813241507152917</v>
      </c>
      <c r="AD216">
        <v>9</v>
      </c>
      <c r="AE216">
        <v>0</v>
      </c>
      <c r="AF216">
        <v>0</v>
      </c>
      <c r="AG216">
        <v>1</v>
      </c>
      <c r="AH216">
        <v>15</v>
      </c>
      <c r="AI216">
        <v>5</v>
      </c>
      <c r="AJ216">
        <v>0</v>
      </c>
      <c r="AK216">
        <v>2</v>
      </c>
      <c r="AL216">
        <v>0</v>
      </c>
      <c r="AM216">
        <v>0</v>
      </c>
    </row>
    <row r="217" spans="1:39">
      <c r="A217">
        <v>3</v>
      </c>
      <c r="B217">
        <v>151</v>
      </c>
      <c r="C217">
        <v>2022</v>
      </c>
      <c r="D217">
        <v>99</v>
      </c>
      <c r="E217">
        <v>47</v>
      </c>
      <c r="F217">
        <v>99</v>
      </c>
      <c r="G217">
        <v>99</v>
      </c>
      <c r="H217">
        <v>99</v>
      </c>
      <c r="I217">
        <v>99</v>
      </c>
      <c r="J217">
        <v>999</v>
      </c>
      <c r="K217">
        <v>99</v>
      </c>
      <c r="L217">
        <v>99</v>
      </c>
      <c r="M217">
        <v>99</v>
      </c>
      <c r="N217">
        <v>99</v>
      </c>
      <c r="O217">
        <v>99</v>
      </c>
      <c r="P217">
        <v>9999</v>
      </c>
      <c r="Q217">
        <v>69</v>
      </c>
      <c r="R217">
        <v>382</v>
      </c>
      <c r="S217">
        <v>378</v>
      </c>
      <c r="T217">
        <v>2.1099143882905276</v>
      </c>
      <c r="U217">
        <v>2.0395961845325767</v>
      </c>
      <c r="V217">
        <v>5.4738219895287967</v>
      </c>
      <c r="W217">
        <v>59.513227513227505</v>
      </c>
      <c r="X217">
        <v>145.90624698655077</v>
      </c>
      <c r="Y217">
        <v>133.3015706806282</v>
      </c>
      <c r="Z217">
        <v>134.71216931216921</v>
      </c>
      <c r="AA217">
        <v>31.0290469829445</v>
      </c>
      <c r="AB217">
        <v>4.6588465834281356</v>
      </c>
      <c r="AC217">
        <v>-61.475290242566786</v>
      </c>
      <c r="AD217">
        <v>12</v>
      </c>
      <c r="AE217">
        <v>0</v>
      </c>
      <c r="AF217">
        <v>0</v>
      </c>
      <c r="AG217">
        <v>0</v>
      </c>
      <c r="AH217">
        <v>12</v>
      </c>
      <c r="AI217">
        <v>0</v>
      </c>
      <c r="AJ217">
        <v>0</v>
      </c>
      <c r="AK217">
        <v>3</v>
      </c>
      <c r="AL217">
        <v>0</v>
      </c>
      <c r="AM217">
        <v>0</v>
      </c>
    </row>
    <row r="218" spans="1:39">
      <c r="A218">
        <v>3</v>
      </c>
      <c r="B218">
        <v>152</v>
      </c>
      <c r="C218">
        <v>2022</v>
      </c>
      <c r="D218">
        <v>99</v>
      </c>
      <c r="E218">
        <v>48</v>
      </c>
      <c r="F218">
        <v>99</v>
      </c>
      <c r="G218">
        <v>99</v>
      </c>
      <c r="H218">
        <v>99</v>
      </c>
      <c r="I218">
        <v>99</v>
      </c>
      <c r="J218">
        <v>999</v>
      </c>
      <c r="K218">
        <v>99</v>
      </c>
      <c r="L218">
        <v>99</v>
      </c>
      <c r="M218">
        <v>99</v>
      </c>
      <c r="N218">
        <v>99</v>
      </c>
      <c r="O218">
        <v>99</v>
      </c>
      <c r="P218">
        <v>9999</v>
      </c>
      <c r="Q218">
        <v>55</v>
      </c>
      <c r="R218">
        <v>313</v>
      </c>
      <c r="S218">
        <v>312</v>
      </c>
      <c r="T218">
        <v>1.7288041977354325</v>
      </c>
      <c r="U218">
        <v>1.7580007583498138</v>
      </c>
      <c r="V218">
        <v>4.2460063897763574</v>
      </c>
      <c r="W218">
        <v>59.951923076923087</v>
      </c>
      <c r="X218">
        <v>152.71600109380779</v>
      </c>
      <c r="Y218">
        <v>140.22619808306717</v>
      </c>
      <c r="Z218">
        <v>140.67564102564111</v>
      </c>
      <c r="AA218">
        <v>29.793020762042975</v>
      </c>
      <c r="AB218">
        <v>4.6829884600711411</v>
      </c>
      <c r="AC218">
        <v>-60.251207840416846</v>
      </c>
      <c r="AD218">
        <v>5</v>
      </c>
      <c r="AE218">
        <v>3</v>
      </c>
      <c r="AF218">
        <v>0</v>
      </c>
      <c r="AG218">
        <v>1</v>
      </c>
      <c r="AH218">
        <v>8</v>
      </c>
      <c r="AI218">
        <v>7</v>
      </c>
      <c r="AJ218">
        <v>2</v>
      </c>
      <c r="AK218">
        <v>1</v>
      </c>
      <c r="AL218">
        <v>0</v>
      </c>
      <c r="AM218">
        <v>0</v>
      </c>
    </row>
    <row r="219" spans="1:39">
      <c r="A219">
        <v>3</v>
      </c>
      <c r="B219">
        <v>153</v>
      </c>
      <c r="C219">
        <v>2022</v>
      </c>
      <c r="D219">
        <v>99</v>
      </c>
      <c r="E219">
        <v>49</v>
      </c>
      <c r="F219">
        <v>99</v>
      </c>
      <c r="G219">
        <v>99</v>
      </c>
      <c r="H219">
        <v>99</v>
      </c>
      <c r="I219">
        <v>99</v>
      </c>
      <c r="J219">
        <v>999</v>
      </c>
      <c r="K219">
        <v>99</v>
      </c>
      <c r="L219">
        <v>99</v>
      </c>
      <c r="M219">
        <v>99</v>
      </c>
      <c r="N219">
        <v>99</v>
      </c>
      <c r="O219">
        <v>99</v>
      </c>
      <c r="P219">
        <v>9999</v>
      </c>
      <c r="Q219">
        <v>69</v>
      </c>
      <c r="R219">
        <v>294</v>
      </c>
      <c r="S219">
        <v>294</v>
      </c>
      <c r="T219">
        <v>1.6238608119304061</v>
      </c>
      <c r="U219">
        <v>1.7240470085240371</v>
      </c>
      <c r="V219">
        <v>6.1292517006802738</v>
      </c>
      <c r="W219">
        <v>59.088435374149682</v>
      </c>
      <c r="X219">
        <v>158.61874543967105</v>
      </c>
      <c r="Y219">
        <v>146.40510204081627</v>
      </c>
      <c r="Z219">
        <v>146.40510204081627</v>
      </c>
      <c r="AA219">
        <v>29.362144304987002</v>
      </c>
      <c r="AB219">
        <v>4.5317101486826941</v>
      </c>
      <c r="AC219">
        <v>-61.282776652091989</v>
      </c>
      <c r="AD219">
        <v>10</v>
      </c>
      <c r="AE219">
        <v>0</v>
      </c>
      <c r="AF219">
        <v>0</v>
      </c>
      <c r="AG219">
        <v>0</v>
      </c>
      <c r="AH219">
        <v>12</v>
      </c>
      <c r="AI219">
        <v>3</v>
      </c>
      <c r="AJ219">
        <v>1</v>
      </c>
      <c r="AK219">
        <v>2</v>
      </c>
      <c r="AL219">
        <v>0</v>
      </c>
      <c r="AM219">
        <v>0</v>
      </c>
    </row>
    <row r="220" spans="1:39">
      <c r="A220">
        <v>3</v>
      </c>
      <c r="B220">
        <v>154</v>
      </c>
      <c r="C220">
        <v>2022</v>
      </c>
      <c r="D220">
        <v>99</v>
      </c>
      <c r="E220">
        <v>50</v>
      </c>
      <c r="F220">
        <v>99</v>
      </c>
      <c r="G220">
        <v>99</v>
      </c>
      <c r="H220">
        <v>99</v>
      </c>
      <c r="I220">
        <v>99</v>
      </c>
      <c r="J220">
        <v>999</v>
      </c>
      <c r="K220">
        <v>99</v>
      </c>
      <c r="L220">
        <v>99</v>
      </c>
      <c r="M220">
        <v>99</v>
      </c>
      <c r="N220">
        <v>99</v>
      </c>
      <c r="O220">
        <v>99</v>
      </c>
      <c r="P220">
        <v>9999</v>
      </c>
      <c r="Q220">
        <v>75</v>
      </c>
      <c r="R220">
        <v>360</v>
      </c>
      <c r="S220">
        <v>360</v>
      </c>
      <c r="T220">
        <v>1.9884009942004977</v>
      </c>
      <c r="U220">
        <v>2.036391866983843</v>
      </c>
      <c r="V220">
        <v>4.4333333333333345</v>
      </c>
      <c r="W220">
        <v>59.663888888888877</v>
      </c>
      <c r="X220">
        <v>153.00710244372203</v>
      </c>
      <c r="Y220">
        <v>141.22555555555556</v>
      </c>
      <c r="Z220">
        <v>141.22555555555556</v>
      </c>
      <c r="AA220">
        <v>28.346328632003861</v>
      </c>
      <c r="AB220">
        <v>4.5056540268729188</v>
      </c>
      <c r="AC220">
        <v>-57.19600430567472</v>
      </c>
      <c r="AD220">
        <v>10</v>
      </c>
      <c r="AE220">
        <v>0</v>
      </c>
      <c r="AF220">
        <v>0</v>
      </c>
      <c r="AG220">
        <v>1</v>
      </c>
      <c r="AH220">
        <v>9</v>
      </c>
      <c r="AI220">
        <v>1</v>
      </c>
      <c r="AJ220">
        <v>0</v>
      </c>
      <c r="AK220">
        <v>4</v>
      </c>
      <c r="AL220">
        <v>0</v>
      </c>
      <c r="AM220">
        <v>0</v>
      </c>
    </row>
    <row r="221" spans="1:39">
      <c r="A221">
        <v>3</v>
      </c>
      <c r="B221">
        <v>155</v>
      </c>
      <c r="C221">
        <v>2022</v>
      </c>
      <c r="D221">
        <v>99</v>
      </c>
      <c r="E221">
        <v>51</v>
      </c>
      <c r="F221">
        <v>99</v>
      </c>
      <c r="G221">
        <v>99</v>
      </c>
      <c r="H221">
        <v>99</v>
      </c>
      <c r="I221">
        <v>99</v>
      </c>
      <c r="J221">
        <v>999</v>
      </c>
      <c r="K221">
        <v>99</v>
      </c>
      <c r="L221">
        <v>99</v>
      </c>
      <c r="M221">
        <v>99</v>
      </c>
      <c r="N221">
        <v>99</v>
      </c>
      <c r="O221">
        <v>99</v>
      </c>
      <c r="P221">
        <v>9999</v>
      </c>
      <c r="Q221">
        <v>31</v>
      </c>
      <c r="R221">
        <v>141</v>
      </c>
      <c r="S221">
        <v>138</v>
      </c>
      <c r="T221">
        <v>0.77879038939519507</v>
      </c>
      <c r="U221">
        <v>0.81979260166816947</v>
      </c>
      <c r="V221">
        <v>5.4397163120567376</v>
      </c>
      <c r="W221">
        <v>59.282608695652179</v>
      </c>
      <c r="X221">
        <v>160.44274375110453</v>
      </c>
      <c r="Y221">
        <v>145.15744680851068</v>
      </c>
      <c r="Z221">
        <v>148.31304347826091</v>
      </c>
      <c r="AA221">
        <v>32.172438078216089</v>
      </c>
      <c r="AB221">
        <v>4.8229360388965059</v>
      </c>
      <c r="AC221">
        <v>-61.730250874904151</v>
      </c>
      <c r="AD221">
        <v>4</v>
      </c>
      <c r="AE221">
        <v>0</v>
      </c>
      <c r="AF221">
        <v>0</v>
      </c>
      <c r="AG221">
        <v>0</v>
      </c>
      <c r="AH221">
        <v>5</v>
      </c>
      <c r="AI221">
        <v>1</v>
      </c>
      <c r="AJ221">
        <v>0</v>
      </c>
      <c r="AK221">
        <v>0</v>
      </c>
      <c r="AL221">
        <v>0</v>
      </c>
      <c r="AM221">
        <v>0</v>
      </c>
    </row>
    <row r="222" spans="1:39">
      <c r="A222">
        <v>3</v>
      </c>
      <c r="B222">
        <v>156</v>
      </c>
      <c r="C222">
        <v>2022</v>
      </c>
      <c r="D222">
        <v>99</v>
      </c>
      <c r="E222">
        <v>52</v>
      </c>
      <c r="F222">
        <v>99</v>
      </c>
      <c r="G222">
        <v>99</v>
      </c>
      <c r="H222">
        <v>99</v>
      </c>
      <c r="I222">
        <v>99</v>
      </c>
      <c r="J222">
        <v>999</v>
      </c>
      <c r="K222">
        <v>99</v>
      </c>
      <c r="L222">
        <v>99</v>
      </c>
      <c r="M222">
        <v>99</v>
      </c>
      <c r="N222">
        <v>99</v>
      </c>
      <c r="O222">
        <v>99</v>
      </c>
      <c r="P222">
        <v>9999</v>
      </c>
      <c r="Q222">
        <v>29</v>
      </c>
      <c r="R222">
        <v>207</v>
      </c>
      <c r="S222">
        <v>207</v>
      </c>
      <c r="T222">
        <v>1.1433305716652853</v>
      </c>
      <c r="U222">
        <v>1.1268623523633716</v>
      </c>
      <c r="V222">
        <v>3.6521739130434785</v>
      </c>
      <c r="W222">
        <v>60.618357487922715</v>
      </c>
      <c r="X222">
        <v>147.2493078126881</v>
      </c>
      <c r="Y222">
        <v>135.91111111111104</v>
      </c>
      <c r="Z222">
        <v>135.91111111111104</v>
      </c>
      <c r="AA222">
        <v>25.800522824014529</v>
      </c>
      <c r="AB222">
        <v>4.2590342975332272</v>
      </c>
      <c r="AC222">
        <v>-53.04574240609081</v>
      </c>
      <c r="AD222">
        <v>5</v>
      </c>
      <c r="AE222">
        <v>0</v>
      </c>
      <c r="AF222">
        <v>0</v>
      </c>
      <c r="AG222">
        <v>0</v>
      </c>
      <c r="AH222">
        <v>4</v>
      </c>
      <c r="AI222">
        <v>2</v>
      </c>
      <c r="AJ222">
        <v>0</v>
      </c>
      <c r="AK222">
        <v>1</v>
      </c>
      <c r="AL222">
        <v>0</v>
      </c>
      <c r="AM222">
        <v>0</v>
      </c>
    </row>
    <row r="223" spans="1:39">
      <c r="A223">
        <v>4</v>
      </c>
      <c r="B223">
        <v>1</v>
      </c>
      <c r="C223">
        <v>2024</v>
      </c>
      <c r="D223">
        <v>99</v>
      </c>
      <c r="E223">
        <v>99</v>
      </c>
      <c r="F223">
        <v>99</v>
      </c>
      <c r="G223">
        <v>1</v>
      </c>
      <c r="H223">
        <v>99</v>
      </c>
      <c r="I223">
        <v>99</v>
      </c>
      <c r="J223">
        <v>999</v>
      </c>
      <c r="K223">
        <v>99</v>
      </c>
      <c r="L223">
        <v>99</v>
      </c>
      <c r="M223">
        <v>99</v>
      </c>
      <c r="N223">
        <v>99</v>
      </c>
      <c r="O223">
        <v>99</v>
      </c>
      <c r="P223">
        <v>9999</v>
      </c>
      <c r="Q223">
        <v>102</v>
      </c>
      <c r="R223">
        <v>6561</v>
      </c>
      <c r="S223">
        <v>6555</v>
      </c>
      <c r="T223">
        <v>37.071985535088714</v>
      </c>
      <c r="U223">
        <v>37.893392387498331</v>
      </c>
      <c r="V223">
        <v>6.7576588934613646</v>
      </c>
      <c r="W223">
        <v>59.158657513348594</v>
      </c>
      <c r="X223">
        <v>153.14893829934684</v>
      </c>
      <c r="Y223">
        <v>141.20626428898001</v>
      </c>
      <c r="Z223">
        <v>141.33551487414155</v>
      </c>
      <c r="AA223">
        <v>31.807358915515319</v>
      </c>
      <c r="AB223">
        <v>3.5237668845450174</v>
      </c>
      <c r="AC223">
        <v>-54.445895943629083</v>
      </c>
      <c r="AD223">
        <v>187</v>
      </c>
      <c r="AE223">
        <v>36</v>
      </c>
      <c r="AF223">
        <v>0</v>
      </c>
      <c r="AG223">
        <v>16</v>
      </c>
      <c r="AH223">
        <v>346</v>
      </c>
      <c r="AI223">
        <v>135</v>
      </c>
      <c r="AJ223">
        <v>54</v>
      </c>
      <c r="AK223">
        <v>82</v>
      </c>
      <c r="AL223">
        <v>0</v>
      </c>
      <c r="AM223">
        <v>3</v>
      </c>
    </row>
    <row r="224" spans="1:39">
      <c r="A224">
        <v>4</v>
      </c>
      <c r="B224">
        <v>2</v>
      </c>
      <c r="C224">
        <v>2024</v>
      </c>
      <c r="D224">
        <v>99</v>
      </c>
      <c r="E224">
        <v>99</v>
      </c>
      <c r="F224">
        <v>99</v>
      </c>
      <c r="G224">
        <v>2</v>
      </c>
      <c r="H224">
        <v>99</v>
      </c>
      <c r="I224">
        <v>99</v>
      </c>
      <c r="J224">
        <v>999</v>
      </c>
      <c r="K224">
        <v>99</v>
      </c>
      <c r="L224">
        <v>99</v>
      </c>
      <c r="M224">
        <v>99</v>
      </c>
      <c r="N224">
        <v>99</v>
      </c>
      <c r="O224">
        <v>99</v>
      </c>
      <c r="P224">
        <v>9999</v>
      </c>
      <c r="Q224">
        <v>39</v>
      </c>
      <c r="R224">
        <v>1798</v>
      </c>
      <c r="S224">
        <v>1794</v>
      </c>
      <c r="T224">
        <v>10.159340038422423</v>
      </c>
      <c r="U224">
        <v>9.7387141141791496</v>
      </c>
      <c r="V224">
        <v>3.0962180200222456</v>
      </c>
      <c r="W224">
        <v>60.915830546265319</v>
      </c>
      <c r="X224">
        <v>143.79586322590262</v>
      </c>
      <c r="Y224">
        <v>132.42575083426041</v>
      </c>
      <c r="Z224">
        <v>132.72101449275377</v>
      </c>
      <c r="AA224">
        <v>26.80780013605478</v>
      </c>
      <c r="AB224">
        <v>3.336087803891973</v>
      </c>
      <c r="AC224">
        <v>-53.858357349688951</v>
      </c>
      <c r="AD224">
        <v>18</v>
      </c>
      <c r="AE224">
        <v>0</v>
      </c>
      <c r="AF224">
        <v>0</v>
      </c>
      <c r="AG224">
        <v>0</v>
      </c>
      <c r="AH224">
        <v>90</v>
      </c>
      <c r="AI224">
        <v>8</v>
      </c>
      <c r="AJ224">
        <v>6</v>
      </c>
      <c r="AK224">
        <v>1</v>
      </c>
      <c r="AL224">
        <v>0</v>
      </c>
      <c r="AM224">
        <v>0</v>
      </c>
    </row>
    <row r="225" spans="1:39">
      <c r="A225">
        <v>4</v>
      </c>
      <c r="B225">
        <v>3</v>
      </c>
      <c r="C225">
        <v>2024</v>
      </c>
      <c r="D225">
        <v>99</v>
      </c>
      <c r="E225">
        <v>99</v>
      </c>
      <c r="F225">
        <v>99</v>
      </c>
      <c r="G225">
        <v>3</v>
      </c>
      <c r="H225">
        <v>99</v>
      </c>
      <c r="I225">
        <v>99</v>
      </c>
      <c r="J225">
        <v>999</v>
      </c>
      <c r="K225">
        <v>99</v>
      </c>
      <c r="L225">
        <v>99</v>
      </c>
      <c r="M225">
        <v>99</v>
      </c>
      <c r="N225">
        <v>99</v>
      </c>
      <c r="O225">
        <v>99</v>
      </c>
      <c r="P225">
        <v>9999</v>
      </c>
      <c r="Q225">
        <v>140</v>
      </c>
      <c r="R225">
        <v>9146</v>
      </c>
      <c r="S225">
        <v>9117</v>
      </c>
      <c r="T225">
        <v>51.67815572381059</v>
      </c>
      <c r="U225">
        <v>51.177475105594525</v>
      </c>
      <c r="V225">
        <v>4.4175595888913195</v>
      </c>
      <c r="W225">
        <v>60.315125589557994</v>
      </c>
      <c r="X225">
        <v>148.6536809039072</v>
      </c>
      <c r="Y225">
        <v>136.80695385961101</v>
      </c>
      <c r="Z225">
        <v>137.24211911813123</v>
      </c>
      <c r="AA225">
        <v>30.3012748849474</v>
      </c>
      <c r="AB225">
        <v>4.4940046857719427</v>
      </c>
      <c r="AC225">
        <v>-66.007673208843556</v>
      </c>
      <c r="AD225">
        <v>162</v>
      </c>
      <c r="AE225">
        <v>0</v>
      </c>
      <c r="AF225">
        <v>0</v>
      </c>
      <c r="AG225">
        <v>21</v>
      </c>
      <c r="AH225">
        <v>160</v>
      </c>
      <c r="AI225">
        <v>11</v>
      </c>
      <c r="AJ225">
        <v>4</v>
      </c>
      <c r="AK225">
        <v>24</v>
      </c>
      <c r="AL225">
        <v>0</v>
      </c>
      <c r="AM225">
        <v>1</v>
      </c>
    </row>
    <row r="226" spans="1:39">
      <c r="A226">
        <v>4</v>
      </c>
      <c r="B226">
        <v>4</v>
      </c>
      <c r="C226">
        <v>2024</v>
      </c>
      <c r="D226">
        <v>99</v>
      </c>
      <c r="E226">
        <v>99</v>
      </c>
      <c r="F226">
        <v>99</v>
      </c>
      <c r="G226">
        <v>4</v>
      </c>
      <c r="H226">
        <v>99</v>
      </c>
      <c r="I226">
        <v>99</v>
      </c>
      <c r="J226">
        <v>999</v>
      </c>
      <c r="K226">
        <v>99</v>
      </c>
      <c r="L226">
        <v>99</v>
      </c>
      <c r="M226">
        <v>99</v>
      </c>
      <c r="N226">
        <v>99</v>
      </c>
      <c r="O226">
        <v>99</v>
      </c>
      <c r="P226">
        <v>9999</v>
      </c>
      <c r="Q226">
        <v>5</v>
      </c>
      <c r="R226">
        <v>193</v>
      </c>
      <c r="S226">
        <v>193</v>
      </c>
      <c r="T226">
        <v>1.0905187026782688</v>
      </c>
      <c r="U226">
        <v>1.190418392728003</v>
      </c>
      <c r="V226">
        <v>0.63730569948186522</v>
      </c>
      <c r="W226">
        <v>62.927461139896387</v>
      </c>
      <c r="X226">
        <v>163.38084304952869</v>
      </c>
      <c r="Y226">
        <v>150.80051813471499</v>
      </c>
      <c r="Z226">
        <v>150.80051813471499</v>
      </c>
      <c r="AA226">
        <v>38.879734185067264</v>
      </c>
      <c r="AB226">
        <v>1.6334972431286074</v>
      </c>
      <c r="AC226">
        <v>-54.544053763145392</v>
      </c>
      <c r="AD226">
        <v>0</v>
      </c>
      <c r="AE226">
        <v>0</v>
      </c>
      <c r="AF226">
        <v>0</v>
      </c>
      <c r="AG226">
        <v>0</v>
      </c>
      <c r="AH226">
        <v>14</v>
      </c>
      <c r="AI226">
        <v>2</v>
      </c>
      <c r="AJ226">
        <v>0</v>
      </c>
      <c r="AK226">
        <v>0</v>
      </c>
      <c r="AL226">
        <v>0</v>
      </c>
      <c r="AM226">
        <v>0</v>
      </c>
    </row>
    <row r="227" spans="1:39">
      <c r="A227">
        <v>4</v>
      </c>
      <c r="B227">
        <v>5</v>
      </c>
      <c r="C227">
        <v>2023</v>
      </c>
      <c r="D227">
        <v>99</v>
      </c>
      <c r="E227">
        <v>99</v>
      </c>
      <c r="F227">
        <v>99</v>
      </c>
      <c r="G227">
        <v>1</v>
      </c>
      <c r="H227">
        <v>99</v>
      </c>
      <c r="I227">
        <v>99</v>
      </c>
      <c r="J227">
        <v>999</v>
      </c>
      <c r="K227">
        <v>99</v>
      </c>
      <c r="L227">
        <v>99</v>
      </c>
      <c r="M227">
        <v>99</v>
      </c>
      <c r="N227">
        <v>99</v>
      </c>
      <c r="O227">
        <v>99</v>
      </c>
      <c r="P227">
        <v>9999</v>
      </c>
      <c r="Q227">
        <v>105</v>
      </c>
      <c r="R227">
        <v>6462</v>
      </c>
      <c r="S227">
        <v>6458</v>
      </c>
      <c r="T227">
        <v>35.774788241155953</v>
      </c>
      <c r="U227">
        <v>36.41221125744616</v>
      </c>
      <c r="V227">
        <v>6.7239244815846488</v>
      </c>
      <c r="W227">
        <v>59.149117373799911</v>
      </c>
      <c r="X227">
        <v>151.74798044271171</v>
      </c>
      <c r="Y227">
        <v>139.97206747137071</v>
      </c>
      <c r="Z227">
        <v>140.05876432331956</v>
      </c>
      <c r="AA227">
        <v>31.281341221248105</v>
      </c>
      <c r="AB227">
        <v>3.4501583208144782</v>
      </c>
      <c r="AC227">
        <v>-52.069402703105162</v>
      </c>
      <c r="AD227">
        <v>189</v>
      </c>
      <c r="AE227">
        <v>27</v>
      </c>
      <c r="AF227">
        <v>2</v>
      </c>
      <c r="AG227">
        <v>15</v>
      </c>
      <c r="AH227">
        <v>430</v>
      </c>
      <c r="AI227">
        <v>126</v>
      </c>
      <c r="AJ227">
        <v>60</v>
      </c>
      <c r="AK227">
        <v>94</v>
      </c>
      <c r="AL227">
        <v>0</v>
      </c>
      <c r="AM227">
        <v>0</v>
      </c>
    </row>
    <row r="228" spans="1:39">
      <c r="A228">
        <v>4</v>
      </c>
      <c r="B228">
        <v>6</v>
      </c>
      <c r="C228">
        <v>2023</v>
      </c>
      <c r="D228">
        <v>99</v>
      </c>
      <c r="E228">
        <v>99</v>
      </c>
      <c r="F228">
        <v>99</v>
      </c>
      <c r="G228">
        <v>2</v>
      </c>
      <c r="H228">
        <v>99</v>
      </c>
      <c r="I228">
        <v>99</v>
      </c>
      <c r="J228">
        <v>999</v>
      </c>
      <c r="K228">
        <v>99</v>
      </c>
      <c r="L228">
        <v>99</v>
      </c>
      <c r="M228">
        <v>99</v>
      </c>
      <c r="N228">
        <v>99</v>
      </c>
      <c r="O228">
        <v>99</v>
      </c>
      <c r="P228">
        <v>9999</v>
      </c>
      <c r="Q228">
        <v>49</v>
      </c>
      <c r="R228">
        <v>2151</v>
      </c>
      <c r="S228">
        <v>2148</v>
      </c>
      <c r="T228">
        <v>11.908320876930741</v>
      </c>
      <c r="U228">
        <v>11.926545599586889</v>
      </c>
      <c r="V228">
        <v>3.2766155276615527</v>
      </c>
      <c r="W228">
        <v>60.821694599627584</v>
      </c>
      <c r="X228">
        <v>149.41398921008789</v>
      </c>
      <c r="Y228">
        <v>137.73221757322179</v>
      </c>
      <c r="Z228">
        <v>137.92458100558662</v>
      </c>
      <c r="AA228">
        <v>29.653244474735757</v>
      </c>
      <c r="AB228">
        <v>3.7620513387572529</v>
      </c>
      <c r="AC228">
        <v>-62.920397455247297</v>
      </c>
      <c r="AD228">
        <v>20</v>
      </c>
      <c r="AE228">
        <v>0</v>
      </c>
      <c r="AF228">
        <v>0</v>
      </c>
      <c r="AG228">
        <v>1</v>
      </c>
      <c r="AH228">
        <v>93</v>
      </c>
      <c r="AI228">
        <v>4</v>
      </c>
      <c r="AJ228">
        <v>4</v>
      </c>
      <c r="AK228">
        <v>4</v>
      </c>
      <c r="AL228">
        <v>1</v>
      </c>
      <c r="AM228">
        <v>0</v>
      </c>
    </row>
    <row r="229" spans="1:39">
      <c r="A229">
        <v>4</v>
      </c>
      <c r="B229">
        <v>7</v>
      </c>
      <c r="C229">
        <v>2023</v>
      </c>
      <c r="D229">
        <v>99</v>
      </c>
      <c r="E229">
        <v>99</v>
      </c>
      <c r="F229">
        <v>99</v>
      </c>
      <c r="G229">
        <v>3</v>
      </c>
      <c r="H229">
        <v>99</v>
      </c>
      <c r="I229">
        <v>99</v>
      </c>
      <c r="J229">
        <v>999</v>
      </c>
      <c r="K229">
        <v>99</v>
      </c>
      <c r="L229">
        <v>99</v>
      </c>
      <c r="M229">
        <v>99</v>
      </c>
      <c r="N229">
        <v>99</v>
      </c>
      <c r="O229">
        <v>99</v>
      </c>
      <c r="P229">
        <v>9999</v>
      </c>
      <c r="Q229">
        <v>147</v>
      </c>
      <c r="R229">
        <v>9205</v>
      </c>
      <c r="S229">
        <v>9148</v>
      </c>
      <c r="T229">
        <v>50.96052704423407</v>
      </c>
      <c r="U229">
        <v>50.169549358681778</v>
      </c>
      <c r="V229">
        <v>4.3788158609451378</v>
      </c>
      <c r="W229">
        <v>60.34521206821163</v>
      </c>
      <c r="X229">
        <v>147.5497618645482</v>
      </c>
      <c r="Y229">
        <v>135.3872243346006</v>
      </c>
      <c r="Z229">
        <v>136.23080454744189</v>
      </c>
      <c r="AA229">
        <v>29.016941923504397</v>
      </c>
      <c r="AB229">
        <v>4.4009010024818034</v>
      </c>
      <c r="AC229">
        <v>-60.994956459576642</v>
      </c>
      <c r="AD229">
        <v>143</v>
      </c>
      <c r="AE229">
        <v>0</v>
      </c>
      <c r="AF229">
        <v>0</v>
      </c>
      <c r="AG229">
        <v>7</v>
      </c>
      <c r="AH229">
        <v>126</v>
      </c>
      <c r="AI229">
        <v>8</v>
      </c>
      <c r="AJ229">
        <v>16</v>
      </c>
      <c r="AK229">
        <v>26</v>
      </c>
      <c r="AL229">
        <v>0</v>
      </c>
      <c r="AM229">
        <v>2</v>
      </c>
    </row>
    <row r="230" spans="1:39">
      <c r="A230">
        <v>4</v>
      </c>
      <c r="B230">
        <v>8</v>
      </c>
      <c r="C230">
        <v>2023</v>
      </c>
      <c r="D230">
        <v>99</v>
      </c>
      <c r="E230">
        <v>99</v>
      </c>
      <c r="F230">
        <v>99</v>
      </c>
      <c r="G230">
        <v>4</v>
      </c>
      <c r="H230">
        <v>99</v>
      </c>
      <c r="I230">
        <v>99</v>
      </c>
      <c r="J230">
        <v>999</v>
      </c>
      <c r="K230">
        <v>99</v>
      </c>
      <c r="L230">
        <v>99</v>
      </c>
      <c r="M230">
        <v>99</v>
      </c>
      <c r="N230">
        <v>99</v>
      </c>
      <c r="O230">
        <v>99</v>
      </c>
      <c r="P230">
        <v>9999</v>
      </c>
      <c r="Q230">
        <v>9</v>
      </c>
      <c r="R230">
        <v>245</v>
      </c>
      <c r="S230">
        <v>245</v>
      </c>
      <c r="T230">
        <v>1.3563638376792335</v>
      </c>
      <c r="U230">
        <v>1.4916937842851685</v>
      </c>
      <c r="V230">
        <v>0.86530612244897953</v>
      </c>
      <c r="W230">
        <v>62.665306122448975</v>
      </c>
      <c r="X230">
        <v>163.86008357839344</v>
      </c>
      <c r="Y230">
        <v>151.24285714285725</v>
      </c>
      <c r="Z230">
        <v>151.24285714285725</v>
      </c>
      <c r="AA230">
        <v>39.003348888137602</v>
      </c>
      <c r="AB230">
        <v>2.0667978802285876</v>
      </c>
      <c r="AC230">
        <v>-46.698274904693442</v>
      </c>
      <c r="AD230">
        <v>7</v>
      </c>
      <c r="AE230">
        <v>0</v>
      </c>
      <c r="AF230">
        <v>0</v>
      </c>
      <c r="AG230">
        <v>0</v>
      </c>
      <c r="AH230">
        <v>15</v>
      </c>
      <c r="AI230">
        <v>1</v>
      </c>
      <c r="AJ230">
        <v>2</v>
      </c>
      <c r="AK230">
        <v>1</v>
      </c>
      <c r="AL230">
        <v>1</v>
      </c>
      <c r="AM230">
        <v>0</v>
      </c>
    </row>
    <row r="231" spans="1:39">
      <c r="A231">
        <v>4</v>
      </c>
      <c r="B231">
        <v>9</v>
      </c>
      <c r="C231">
        <v>2022</v>
      </c>
      <c r="D231">
        <v>99</v>
      </c>
      <c r="E231">
        <v>99</v>
      </c>
      <c r="F231">
        <v>99</v>
      </c>
      <c r="G231">
        <v>1</v>
      </c>
      <c r="H231">
        <v>99</v>
      </c>
      <c r="I231">
        <v>99</v>
      </c>
      <c r="J231">
        <v>999</v>
      </c>
      <c r="K231">
        <v>99</v>
      </c>
      <c r="L231">
        <v>99</v>
      </c>
      <c r="M231">
        <v>99</v>
      </c>
      <c r="N231">
        <v>99</v>
      </c>
      <c r="O231">
        <v>99</v>
      </c>
      <c r="P231">
        <v>9999</v>
      </c>
      <c r="Q231">
        <v>106</v>
      </c>
      <c r="R231">
        <v>7211</v>
      </c>
      <c r="S231">
        <v>7198</v>
      </c>
      <c r="T231">
        <v>39.82877658105496</v>
      </c>
      <c r="U231">
        <v>40.023900844380144</v>
      </c>
      <c r="V231">
        <v>6.3489113853834418</v>
      </c>
      <c r="W231">
        <v>59.439566546262846</v>
      </c>
      <c r="X231">
        <v>150.40403392373457</v>
      </c>
      <c r="Y231">
        <v>138.57291637775609</v>
      </c>
      <c r="Z231">
        <v>138.8231869963877</v>
      </c>
      <c r="AA231">
        <v>29.59599810198057</v>
      </c>
      <c r="AB231">
        <v>3.4150511749190944</v>
      </c>
      <c r="AC231">
        <v>-49.824179936139139</v>
      </c>
      <c r="AD231">
        <v>232</v>
      </c>
      <c r="AE231">
        <v>25</v>
      </c>
      <c r="AF231">
        <v>0</v>
      </c>
      <c r="AG231">
        <v>14</v>
      </c>
      <c r="AH231">
        <v>516</v>
      </c>
      <c r="AI231">
        <v>149</v>
      </c>
      <c r="AJ231">
        <v>66</v>
      </c>
      <c r="AK231">
        <v>107</v>
      </c>
      <c r="AL231">
        <v>1</v>
      </c>
      <c r="AM231">
        <v>0</v>
      </c>
    </row>
    <row r="232" spans="1:39">
      <c r="A232">
        <v>4</v>
      </c>
      <c r="B232">
        <v>10</v>
      </c>
      <c r="C232">
        <v>2022</v>
      </c>
      <c r="D232">
        <v>99</v>
      </c>
      <c r="E232">
        <v>99</v>
      </c>
      <c r="F232">
        <v>99</v>
      </c>
      <c r="G232">
        <v>2</v>
      </c>
      <c r="H232">
        <v>99</v>
      </c>
      <c r="I232">
        <v>99</v>
      </c>
      <c r="J232">
        <v>999</v>
      </c>
      <c r="K232">
        <v>99</v>
      </c>
      <c r="L232">
        <v>99</v>
      </c>
      <c r="M232">
        <v>99</v>
      </c>
      <c r="N232">
        <v>99</v>
      </c>
      <c r="O232">
        <v>99</v>
      </c>
      <c r="P232">
        <v>9999</v>
      </c>
      <c r="Q232">
        <v>47</v>
      </c>
      <c r="R232">
        <v>2068</v>
      </c>
      <c r="S232">
        <v>2068</v>
      </c>
      <c r="T232">
        <v>11.422259044462855</v>
      </c>
      <c r="U232">
        <v>11.397180743688947</v>
      </c>
      <c r="V232">
        <v>4.0145067698259194</v>
      </c>
      <c r="W232">
        <v>60.442940038684696</v>
      </c>
      <c r="X232">
        <v>149.07322225272483</v>
      </c>
      <c r="Y232">
        <v>137.59458413926484</v>
      </c>
      <c r="Z232">
        <v>137.59458413926484</v>
      </c>
      <c r="AA232">
        <v>30.176091668505844</v>
      </c>
      <c r="AB232">
        <v>4.0395929116627967</v>
      </c>
      <c r="AC232">
        <v>-63.487323754514449</v>
      </c>
      <c r="AD232">
        <v>28</v>
      </c>
      <c r="AE232">
        <v>0</v>
      </c>
      <c r="AF232">
        <v>0</v>
      </c>
      <c r="AG232">
        <v>2</v>
      </c>
      <c r="AH232">
        <v>73</v>
      </c>
      <c r="AI232">
        <v>4</v>
      </c>
      <c r="AJ232">
        <v>1</v>
      </c>
      <c r="AK232">
        <v>4</v>
      </c>
      <c r="AL232">
        <v>0</v>
      </c>
      <c r="AM232">
        <v>0</v>
      </c>
    </row>
    <row r="233" spans="1:39">
      <c r="A233">
        <v>4</v>
      </c>
      <c r="B233">
        <v>11</v>
      </c>
      <c r="C233">
        <v>2022</v>
      </c>
      <c r="D233">
        <v>99</v>
      </c>
      <c r="E233">
        <v>99</v>
      </c>
      <c r="F233">
        <v>99</v>
      </c>
      <c r="G233">
        <v>3</v>
      </c>
      <c r="H233">
        <v>99</v>
      </c>
      <c r="I233">
        <v>99</v>
      </c>
      <c r="J233">
        <v>999</v>
      </c>
      <c r="K233">
        <v>99</v>
      </c>
      <c r="L233">
        <v>99</v>
      </c>
      <c r="M233">
        <v>99</v>
      </c>
      <c r="N233">
        <v>99</v>
      </c>
      <c r="O233">
        <v>99</v>
      </c>
      <c r="P233">
        <v>9999</v>
      </c>
      <c r="Q233">
        <v>150</v>
      </c>
      <c r="R233">
        <v>8627</v>
      </c>
      <c r="S233">
        <v>8579</v>
      </c>
      <c r="T233">
        <v>47.649820491576911</v>
      </c>
      <c r="U233">
        <v>47.362827832026085</v>
      </c>
      <c r="V233">
        <v>4.8708705227773281</v>
      </c>
      <c r="W233">
        <v>59.696001865019213</v>
      </c>
      <c r="X233">
        <v>149.24969241042089</v>
      </c>
      <c r="Y233">
        <v>137.0667972644022</v>
      </c>
      <c r="Z233">
        <v>137.83369390371811</v>
      </c>
      <c r="AA233">
        <v>29.219622062772167</v>
      </c>
      <c r="AB233">
        <v>4.8259987326771379</v>
      </c>
      <c r="AC233">
        <v>-62.512237228354302</v>
      </c>
      <c r="AD233">
        <v>207</v>
      </c>
      <c r="AE233">
        <v>1</v>
      </c>
      <c r="AF233">
        <v>0</v>
      </c>
      <c r="AG233">
        <v>31</v>
      </c>
      <c r="AH233">
        <v>131</v>
      </c>
      <c r="AI233">
        <v>17</v>
      </c>
      <c r="AJ233">
        <v>4</v>
      </c>
      <c r="AK233">
        <v>42</v>
      </c>
      <c r="AL233">
        <v>0</v>
      </c>
      <c r="AM233">
        <v>4</v>
      </c>
    </row>
    <row r="234" spans="1:39">
      <c r="A234">
        <v>4</v>
      </c>
      <c r="B234">
        <v>12</v>
      </c>
      <c r="C234">
        <v>2022</v>
      </c>
      <c r="D234">
        <v>99</v>
      </c>
      <c r="E234">
        <v>99</v>
      </c>
      <c r="F234">
        <v>99</v>
      </c>
      <c r="G234">
        <v>4</v>
      </c>
      <c r="H234">
        <v>99</v>
      </c>
      <c r="I234">
        <v>99</v>
      </c>
      <c r="J234">
        <v>999</v>
      </c>
      <c r="K234">
        <v>99</v>
      </c>
      <c r="L234">
        <v>99</v>
      </c>
      <c r="M234">
        <v>99</v>
      </c>
      <c r="N234">
        <v>99</v>
      </c>
      <c r="O234">
        <v>99</v>
      </c>
      <c r="P234">
        <v>9999</v>
      </c>
      <c r="Q234">
        <v>6</v>
      </c>
      <c r="R234">
        <v>199</v>
      </c>
      <c r="S234">
        <v>199</v>
      </c>
      <c r="T234">
        <v>1.0991438829052751</v>
      </c>
      <c r="U234">
        <v>1.2160905799048156</v>
      </c>
      <c r="V234">
        <v>0.63316582914572861</v>
      </c>
      <c r="W234">
        <v>62.718592964824111</v>
      </c>
      <c r="X234">
        <v>165.29723373095163</v>
      </c>
      <c r="Y234">
        <v>152.56934673366837</v>
      </c>
      <c r="Z234">
        <v>152.56934673366837</v>
      </c>
      <c r="AA234">
        <v>35.386456755145559</v>
      </c>
      <c r="AB234">
        <v>1.5854888535319365</v>
      </c>
      <c r="AC234">
        <v>-57.86203847725092</v>
      </c>
      <c r="AD234">
        <v>2</v>
      </c>
      <c r="AE234">
        <v>0</v>
      </c>
      <c r="AF234">
        <v>0</v>
      </c>
      <c r="AG234">
        <v>0</v>
      </c>
      <c r="AH234">
        <v>11</v>
      </c>
      <c r="AI234">
        <v>2</v>
      </c>
      <c r="AJ234">
        <v>0</v>
      </c>
      <c r="AK234">
        <v>1</v>
      </c>
      <c r="AL234">
        <v>1</v>
      </c>
      <c r="AM234">
        <v>0</v>
      </c>
    </row>
    <row r="235" spans="1:39">
      <c r="A235">
        <v>5</v>
      </c>
      <c r="B235">
        <v>1</v>
      </c>
      <c r="C235">
        <v>1996</v>
      </c>
      <c r="D235">
        <v>99</v>
      </c>
      <c r="E235">
        <v>99</v>
      </c>
      <c r="F235">
        <v>99</v>
      </c>
      <c r="G235">
        <v>99</v>
      </c>
      <c r="H235">
        <v>1</v>
      </c>
      <c r="I235">
        <v>99</v>
      </c>
      <c r="J235">
        <v>999</v>
      </c>
      <c r="K235">
        <v>99</v>
      </c>
      <c r="L235">
        <v>99</v>
      </c>
      <c r="M235">
        <v>99</v>
      </c>
      <c r="N235">
        <v>99</v>
      </c>
      <c r="O235">
        <v>99</v>
      </c>
      <c r="P235">
        <v>9999</v>
      </c>
      <c r="Q235">
        <v>2522</v>
      </c>
      <c r="R235">
        <v>13766.25</v>
      </c>
      <c r="S235">
        <v>13336</v>
      </c>
      <c r="T235">
        <v>70.370607028753994</v>
      </c>
      <c r="U235">
        <v>89.253582050555849</v>
      </c>
      <c r="V235">
        <v>17.528448197584673</v>
      </c>
      <c r="W235">
        <v>55.15514397120576</v>
      </c>
      <c r="X235">
        <v>136.1222603169962</v>
      </c>
      <c r="Y235">
        <v>121.74142558794138</v>
      </c>
      <c r="Z235">
        <v>125.66908368326315</v>
      </c>
      <c r="AA235">
        <v>27.741496969510447</v>
      </c>
      <c r="AB235">
        <v>4.4157701173320012</v>
      </c>
      <c r="AC235">
        <v>-40.690788549931021</v>
      </c>
    </row>
    <row r="236" spans="1:39">
      <c r="A236">
        <v>5</v>
      </c>
      <c r="B236">
        <v>2</v>
      </c>
      <c r="C236">
        <v>1997</v>
      </c>
      <c r="D236">
        <v>99</v>
      </c>
      <c r="E236">
        <v>99</v>
      </c>
      <c r="F236">
        <v>99</v>
      </c>
      <c r="G236">
        <v>99</v>
      </c>
      <c r="H236">
        <v>1</v>
      </c>
      <c r="I236">
        <v>99</v>
      </c>
      <c r="J236">
        <v>999</v>
      </c>
      <c r="K236">
        <v>99</v>
      </c>
      <c r="L236">
        <v>99</v>
      </c>
      <c r="M236">
        <v>99</v>
      </c>
      <c r="N236">
        <v>99</v>
      </c>
      <c r="O236">
        <v>99</v>
      </c>
      <c r="P236">
        <v>9999</v>
      </c>
      <c r="Q236">
        <v>2338</v>
      </c>
      <c r="R236">
        <v>13330.5</v>
      </c>
      <c r="S236">
        <v>12893.5</v>
      </c>
      <c r="T236">
        <v>72.109377113028415</v>
      </c>
      <c r="U236">
        <v>88.202903344771059</v>
      </c>
      <c r="V236">
        <v>17.085330632759462</v>
      </c>
      <c r="W236">
        <v>55.001900182262411</v>
      </c>
      <c r="X236">
        <v>136.48585589876583</v>
      </c>
      <c r="Y236">
        <v>122.05548929147388</v>
      </c>
      <c r="Z236">
        <v>126.19232171249023</v>
      </c>
      <c r="AA236">
        <v>28.03451921547256</v>
      </c>
      <c r="AB236">
        <v>4.1195766732667751</v>
      </c>
      <c r="AC236">
        <v>-42.45410589268333</v>
      </c>
    </row>
    <row r="237" spans="1:39">
      <c r="A237">
        <v>5</v>
      </c>
      <c r="B237">
        <v>3</v>
      </c>
      <c r="C237">
        <v>1998</v>
      </c>
      <c r="D237">
        <v>99</v>
      </c>
      <c r="E237">
        <v>99</v>
      </c>
      <c r="F237">
        <v>99</v>
      </c>
      <c r="G237">
        <v>99</v>
      </c>
      <c r="H237">
        <v>1</v>
      </c>
      <c r="I237">
        <v>99</v>
      </c>
      <c r="J237">
        <v>999</v>
      </c>
      <c r="K237">
        <v>99</v>
      </c>
      <c r="L237">
        <v>99</v>
      </c>
      <c r="M237">
        <v>99</v>
      </c>
      <c r="N237">
        <v>99</v>
      </c>
      <c r="O237">
        <v>99</v>
      </c>
      <c r="P237">
        <v>9999</v>
      </c>
      <c r="Q237">
        <v>2082</v>
      </c>
      <c r="R237">
        <v>12257.5</v>
      </c>
      <c r="S237">
        <v>11951</v>
      </c>
      <c r="T237">
        <v>70.233490903881957</v>
      </c>
      <c r="U237">
        <v>90.701063114200451</v>
      </c>
      <c r="V237">
        <v>16.618478482561699</v>
      </c>
      <c r="W237">
        <v>54.893649067023681</v>
      </c>
      <c r="X237">
        <v>135.50751977308917</v>
      </c>
      <c r="Y237">
        <v>122.14077095655684</v>
      </c>
      <c r="Z237">
        <v>125.27324073299272</v>
      </c>
      <c r="AA237">
        <v>28.18847490278084</v>
      </c>
      <c r="AB237">
        <v>4.0418676166044039</v>
      </c>
      <c r="AC237">
        <v>-42.76656805560269</v>
      </c>
    </row>
    <row r="238" spans="1:39">
      <c r="A238">
        <v>5</v>
      </c>
      <c r="B238">
        <v>4</v>
      </c>
      <c r="C238">
        <v>1999</v>
      </c>
      <c r="D238">
        <v>99</v>
      </c>
      <c r="E238">
        <v>99</v>
      </c>
      <c r="F238">
        <v>99</v>
      </c>
      <c r="G238">
        <v>99</v>
      </c>
      <c r="H238">
        <v>1</v>
      </c>
      <c r="I238">
        <v>99</v>
      </c>
      <c r="J238">
        <v>999</v>
      </c>
      <c r="K238">
        <v>99</v>
      </c>
      <c r="L238">
        <v>99</v>
      </c>
      <c r="M238">
        <v>99</v>
      </c>
      <c r="N238">
        <v>99</v>
      </c>
      <c r="O238">
        <v>99</v>
      </c>
      <c r="P238">
        <v>9999</v>
      </c>
      <c r="Q238">
        <v>2748</v>
      </c>
      <c r="R238">
        <v>16345</v>
      </c>
      <c r="S238">
        <v>16180</v>
      </c>
      <c r="T238">
        <v>72.304612764451505</v>
      </c>
      <c r="U238">
        <v>88.64026235973671</v>
      </c>
      <c r="V238">
        <v>15.396818598959925</v>
      </c>
      <c r="W238">
        <v>55.184857849196554</v>
      </c>
      <c r="X238">
        <v>138.40267763722889</v>
      </c>
      <c r="Y238">
        <v>126.45986540226377</v>
      </c>
      <c r="Z238">
        <v>127.74947466007421</v>
      </c>
      <c r="AA238">
        <v>28.238600165005675</v>
      </c>
      <c r="AB238">
        <v>4.1458655159038988</v>
      </c>
      <c r="AC238">
        <v>-46.373799455013952</v>
      </c>
    </row>
    <row r="239" spans="1:39">
      <c r="A239">
        <v>5</v>
      </c>
      <c r="B239">
        <v>5</v>
      </c>
      <c r="C239">
        <v>2000</v>
      </c>
      <c r="D239">
        <v>99</v>
      </c>
      <c r="E239">
        <v>99</v>
      </c>
      <c r="F239">
        <v>99</v>
      </c>
      <c r="G239">
        <v>99</v>
      </c>
      <c r="H239">
        <v>1</v>
      </c>
      <c r="I239">
        <v>99</v>
      </c>
      <c r="J239">
        <v>999</v>
      </c>
      <c r="K239">
        <v>99</v>
      </c>
      <c r="L239">
        <v>99</v>
      </c>
      <c r="M239">
        <v>99</v>
      </c>
      <c r="N239">
        <v>99</v>
      </c>
      <c r="O239">
        <v>99</v>
      </c>
      <c r="P239">
        <v>9999</v>
      </c>
      <c r="Q239">
        <v>1674</v>
      </c>
      <c r="R239">
        <v>12545.5</v>
      </c>
      <c r="S239">
        <v>12507.5</v>
      </c>
      <c r="T239">
        <v>62.621825669183245</v>
      </c>
      <c r="U239">
        <v>62.795892804270515</v>
      </c>
      <c r="V239">
        <v>13.263640349129172</v>
      </c>
      <c r="W239">
        <v>55.79012592444532</v>
      </c>
      <c r="X239">
        <v>136.34958134837791</v>
      </c>
      <c r="Y239">
        <v>125.4888685185924</v>
      </c>
      <c r="Z239">
        <v>125.8701259244454</v>
      </c>
      <c r="AA239">
        <v>28.202167655124967</v>
      </c>
      <c r="AB239">
        <v>3.7193905582041591</v>
      </c>
      <c r="AC239">
        <v>-51.238142265858144</v>
      </c>
    </row>
    <row r="240" spans="1:39">
      <c r="A240">
        <v>5</v>
      </c>
      <c r="B240">
        <v>6</v>
      </c>
      <c r="C240">
        <v>2001</v>
      </c>
      <c r="D240">
        <v>99</v>
      </c>
      <c r="E240">
        <v>99</v>
      </c>
      <c r="F240">
        <v>99</v>
      </c>
      <c r="G240">
        <v>99</v>
      </c>
      <c r="H240">
        <v>1</v>
      </c>
      <c r="I240">
        <v>99</v>
      </c>
      <c r="J240">
        <v>999</v>
      </c>
      <c r="K240">
        <v>99</v>
      </c>
      <c r="L240">
        <v>99</v>
      </c>
      <c r="M240">
        <v>99</v>
      </c>
      <c r="N240">
        <v>99</v>
      </c>
      <c r="O240">
        <v>99</v>
      </c>
      <c r="P240">
        <v>9999</v>
      </c>
      <c r="Q240">
        <v>1401</v>
      </c>
      <c r="R240">
        <v>14809</v>
      </c>
      <c r="S240">
        <v>14794</v>
      </c>
      <c r="T240">
        <v>69.532350455441843</v>
      </c>
      <c r="U240">
        <v>70.159008840270999</v>
      </c>
      <c r="V240">
        <v>13.56837058545479</v>
      </c>
      <c r="W240">
        <v>56.309111802081922</v>
      </c>
      <c r="X240">
        <v>138.48154766943222</v>
      </c>
      <c r="Y240">
        <v>127.7106489297056</v>
      </c>
      <c r="Z240">
        <v>127.84013789374131</v>
      </c>
      <c r="AA240">
        <v>28.279884381430808</v>
      </c>
      <c r="AB240">
        <v>3.9003699499133</v>
      </c>
      <c r="AC240">
        <v>-55.611963914133312</v>
      </c>
    </row>
    <row r="241" spans="1:39">
      <c r="A241">
        <v>5</v>
      </c>
      <c r="B241">
        <v>7</v>
      </c>
      <c r="C241">
        <v>2002</v>
      </c>
      <c r="D241">
        <v>99</v>
      </c>
      <c r="E241">
        <v>99</v>
      </c>
      <c r="F241">
        <v>99</v>
      </c>
      <c r="G241">
        <v>99</v>
      </c>
      <c r="H241">
        <v>1</v>
      </c>
      <c r="I241">
        <v>99</v>
      </c>
      <c r="J241">
        <v>999</v>
      </c>
      <c r="K241">
        <v>99</v>
      </c>
      <c r="L241">
        <v>99</v>
      </c>
      <c r="M241">
        <v>99</v>
      </c>
      <c r="N241">
        <v>99</v>
      </c>
      <c r="O241">
        <v>99</v>
      </c>
      <c r="P241">
        <v>9999</v>
      </c>
      <c r="Q241">
        <v>1343</v>
      </c>
      <c r="R241">
        <v>17596</v>
      </c>
      <c r="S241">
        <v>17555</v>
      </c>
      <c r="T241">
        <v>70.448812907875251</v>
      </c>
      <c r="U241">
        <v>70.581028777056531</v>
      </c>
      <c r="V241">
        <v>13.48238235962719</v>
      </c>
      <c r="W241">
        <v>56.142466533751055</v>
      </c>
      <c r="X241">
        <v>141.94186751297997</v>
      </c>
      <c r="Y241">
        <v>130.73059786314937</v>
      </c>
      <c r="Z241">
        <v>131.03592138991601</v>
      </c>
      <c r="AA241">
        <v>29.052380265431658</v>
      </c>
      <c r="AB241">
        <v>3.9012350518992434</v>
      </c>
      <c r="AC241">
        <v>-58.676645322415347</v>
      </c>
    </row>
    <row r="242" spans="1:39">
      <c r="A242">
        <v>5</v>
      </c>
      <c r="B242">
        <v>8</v>
      </c>
      <c r="C242">
        <v>2003</v>
      </c>
      <c r="D242">
        <v>99</v>
      </c>
      <c r="E242">
        <v>99</v>
      </c>
      <c r="F242">
        <v>99</v>
      </c>
      <c r="G242">
        <v>99</v>
      </c>
      <c r="H242">
        <v>1</v>
      </c>
      <c r="I242">
        <v>99</v>
      </c>
      <c r="J242">
        <v>999</v>
      </c>
      <c r="K242">
        <v>99</v>
      </c>
      <c r="L242">
        <v>99</v>
      </c>
      <c r="M242">
        <v>99</v>
      </c>
      <c r="N242">
        <v>99</v>
      </c>
      <c r="O242">
        <v>99</v>
      </c>
      <c r="P242">
        <v>9999</v>
      </c>
      <c r="Q242">
        <v>1284</v>
      </c>
      <c r="R242">
        <v>15698</v>
      </c>
      <c r="S242">
        <v>15646</v>
      </c>
      <c r="T242">
        <v>66.547967272881394</v>
      </c>
      <c r="U242">
        <v>66.634216494416748</v>
      </c>
      <c r="V242">
        <v>13.600904573831063</v>
      </c>
      <c r="W242">
        <v>56.279688099194679</v>
      </c>
      <c r="X242">
        <v>144.27400472101669</v>
      </c>
      <c r="Y242">
        <v>132.77934768760437</v>
      </c>
      <c r="Z242">
        <v>133.2206442541233</v>
      </c>
      <c r="AA242">
        <v>29.903242590339541</v>
      </c>
      <c r="AB242">
        <v>3.9369153368852201</v>
      </c>
      <c r="AC242">
        <v>-59.843151232908184</v>
      </c>
    </row>
    <row r="243" spans="1:39">
      <c r="A243">
        <v>5</v>
      </c>
      <c r="B243">
        <v>9</v>
      </c>
      <c r="C243">
        <v>2004</v>
      </c>
      <c r="D243">
        <v>99</v>
      </c>
      <c r="E243">
        <v>99</v>
      </c>
      <c r="F243">
        <v>99</v>
      </c>
      <c r="G243">
        <v>99</v>
      </c>
      <c r="H243">
        <v>1</v>
      </c>
      <c r="I243">
        <v>99</v>
      </c>
      <c r="J243">
        <v>999</v>
      </c>
      <c r="K243">
        <v>99</v>
      </c>
      <c r="L243">
        <v>99</v>
      </c>
      <c r="M243">
        <v>99</v>
      </c>
      <c r="N243">
        <v>99</v>
      </c>
      <c r="O243">
        <v>99</v>
      </c>
      <c r="P243">
        <v>9999</v>
      </c>
      <c r="Q243">
        <v>1207</v>
      </c>
      <c r="R243">
        <v>15829</v>
      </c>
      <c r="S243">
        <v>15742</v>
      </c>
      <c r="T243">
        <v>64.697948172974719</v>
      </c>
      <c r="U243">
        <v>65.225519898626317</v>
      </c>
      <c r="V243">
        <v>14.806304883441786</v>
      </c>
      <c r="W243">
        <v>55.946194892643888</v>
      </c>
      <c r="X243">
        <v>145.83082452103284</v>
      </c>
      <c r="Y243">
        <v>133.94652852359599</v>
      </c>
      <c r="Z243">
        <v>134.68679964426377</v>
      </c>
      <c r="AA243">
        <v>29.876542456592947</v>
      </c>
      <c r="AB243">
        <v>3.9854058744847776</v>
      </c>
      <c r="AC243">
        <v>-60.412425907085925</v>
      </c>
    </row>
    <row r="244" spans="1:39">
      <c r="A244">
        <v>5</v>
      </c>
      <c r="B244">
        <v>10</v>
      </c>
      <c r="C244">
        <v>2005</v>
      </c>
      <c r="D244">
        <v>99</v>
      </c>
      <c r="E244">
        <v>99</v>
      </c>
      <c r="F244">
        <v>99</v>
      </c>
      <c r="G244">
        <v>99</v>
      </c>
      <c r="H244">
        <v>1</v>
      </c>
      <c r="I244">
        <v>99</v>
      </c>
      <c r="J244">
        <v>999</v>
      </c>
      <c r="K244">
        <v>99</v>
      </c>
      <c r="L244">
        <v>99</v>
      </c>
      <c r="M244">
        <v>99</v>
      </c>
      <c r="N244">
        <v>99</v>
      </c>
      <c r="O244">
        <v>99</v>
      </c>
      <c r="P244">
        <v>9999</v>
      </c>
      <c r="Q244">
        <v>1101</v>
      </c>
      <c r="R244">
        <v>14814</v>
      </c>
      <c r="S244">
        <v>14750</v>
      </c>
      <c r="T244">
        <v>59.01521791092344</v>
      </c>
      <c r="U244">
        <v>59.147192560408087</v>
      </c>
      <c r="V244">
        <v>15.377210746591066</v>
      </c>
      <c r="W244">
        <v>55.370847457627121</v>
      </c>
      <c r="X244">
        <v>145.80015741602529</v>
      </c>
      <c r="Y244">
        <v>134.05924800864</v>
      </c>
      <c r="Z244">
        <v>134.64092881355879</v>
      </c>
      <c r="AA244">
        <v>30.346685387120178</v>
      </c>
      <c r="AB244">
        <v>4.1754525942178908</v>
      </c>
      <c r="AC244">
        <v>-57.318681245404349</v>
      </c>
    </row>
    <row r="245" spans="1:39">
      <c r="A245">
        <v>5</v>
      </c>
      <c r="B245">
        <v>11</v>
      </c>
      <c r="C245">
        <v>2006</v>
      </c>
      <c r="D245">
        <v>99</v>
      </c>
      <c r="E245">
        <v>99</v>
      </c>
      <c r="F245">
        <v>99</v>
      </c>
      <c r="G245">
        <v>99</v>
      </c>
      <c r="H245">
        <v>1</v>
      </c>
      <c r="I245">
        <v>99</v>
      </c>
      <c r="J245">
        <v>999</v>
      </c>
      <c r="K245">
        <v>99</v>
      </c>
      <c r="L245">
        <v>99</v>
      </c>
      <c r="M245">
        <v>99</v>
      </c>
      <c r="N245">
        <v>99</v>
      </c>
      <c r="O245">
        <v>99</v>
      </c>
      <c r="P245">
        <v>9999</v>
      </c>
      <c r="Q245">
        <v>849</v>
      </c>
      <c r="R245">
        <v>9243</v>
      </c>
      <c r="S245">
        <v>9184</v>
      </c>
      <c r="T245">
        <v>43.486238532110093</v>
      </c>
      <c r="U245">
        <v>43.781423946403429</v>
      </c>
      <c r="V245">
        <v>16.091853294384943</v>
      </c>
      <c r="W245">
        <v>54.955466027874571</v>
      </c>
      <c r="X245">
        <v>146.60118769860011</v>
      </c>
      <c r="Y245">
        <v>134.50431678026592</v>
      </c>
      <c r="Z245">
        <v>135.36840156794403</v>
      </c>
      <c r="AA245">
        <v>31.280006204036493</v>
      </c>
      <c r="AB245">
        <v>4.2956756678194852</v>
      </c>
      <c r="AC245">
        <v>-56.370976497483639</v>
      </c>
    </row>
    <row r="246" spans="1:39">
      <c r="A246">
        <v>5</v>
      </c>
      <c r="B246">
        <v>12</v>
      </c>
      <c r="C246">
        <v>2007</v>
      </c>
      <c r="D246">
        <v>99</v>
      </c>
      <c r="E246">
        <v>99</v>
      </c>
      <c r="F246">
        <v>99</v>
      </c>
      <c r="G246">
        <v>99</v>
      </c>
      <c r="H246">
        <v>1</v>
      </c>
      <c r="I246">
        <v>99</v>
      </c>
      <c r="J246">
        <v>999</v>
      </c>
      <c r="K246">
        <v>99</v>
      </c>
      <c r="L246">
        <v>99</v>
      </c>
      <c r="M246">
        <v>99</v>
      </c>
      <c r="N246">
        <v>99</v>
      </c>
      <c r="O246">
        <v>99</v>
      </c>
      <c r="P246">
        <v>9999</v>
      </c>
      <c r="Q246">
        <v>754</v>
      </c>
      <c r="R246">
        <v>9738</v>
      </c>
      <c r="S246">
        <v>9689</v>
      </c>
      <c r="T246">
        <v>44.502330682752941</v>
      </c>
      <c r="U246">
        <v>44.805915756143008</v>
      </c>
      <c r="V246">
        <v>15.518484288354896</v>
      </c>
      <c r="W246">
        <v>55.314789968004959</v>
      </c>
      <c r="X246">
        <v>148.78248907953929</v>
      </c>
      <c r="Y246">
        <v>136.70837954405445</v>
      </c>
      <c r="Z246">
        <v>137.39975229641891</v>
      </c>
      <c r="AA246">
        <v>31.654281983679624</v>
      </c>
      <c r="AB246">
        <v>4.2535480639064849</v>
      </c>
      <c r="AC246">
        <v>-59.390986037451633</v>
      </c>
    </row>
    <row r="247" spans="1:39">
      <c r="A247">
        <v>5</v>
      </c>
      <c r="B247">
        <v>13</v>
      </c>
      <c r="C247">
        <v>2008</v>
      </c>
      <c r="D247">
        <v>99</v>
      </c>
      <c r="E247">
        <v>99</v>
      </c>
      <c r="F247">
        <v>99</v>
      </c>
      <c r="G247">
        <v>99</v>
      </c>
      <c r="H247">
        <v>1</v>
      </c>
      <c r="I247">
        <v>99</v>
      </c>
      <c r="J247">
        <v>999</v>
      </c>
      <c r="K247">
        <v>99</v>
      </c>
      <c r="L247">
        <v>99</v>
      </c>
      <c r="M247">
        <v>99</v>
      </c>
      <c r="N247">
        <v>99</v>
      </c>
      <c r="O247">
        <v>99</v>
      </c>
      <c r="P247">
        <v>9999</v>
      </c>
      <c r="Q247">
        <v>691</v>
      </c>
      <c r="R247">
        <v>10055</v>
      </c>
      <c r="S247">
        <v>9927</v>
      </c>
      <c r="T247">
        <v>40.937220096083365</v>
      </c>
      <c r="U247">
        <v>40.872165531260158</v>
      </c>
      <c r="V247">
        <v>16.511984087518648</v>
      </c>
      <c r="W247">
        <v>55.779389543668792</v>
      </c>
      <c r="X247">
        <v>146.32461871408231</v>
      </c>
      <c r="Y247">
        <v>134.44498259572353</v>
      </c>
      <c r="Z247">
        <v>136.17853329303915</v>
      </c>
      <c r="AA247">
        <v>31.611072981953729</v>
      </c>
      <c r="AB247">
        <v>3.9782938694215031</v>
      </c>
      <c r="AC247">
        <v>-58.229134071195112</v>
      </c>
    </row>
    <row r="248" spans="1:39">
      <c r="A248">
        <v>5</v>
      </c>
      <c r="B248">
        <v>14</v>
      </c>
      <c r="C248">
        <v>2009</v>
      </c>
      <c r="D248">
        <v>99</v>
      </c>
      <c r="E248">
        <v>99</v>
      </c>
      <c r="F248">
        <v>99</v>
      </c>
      <c r="G248">
        <v>99</v>
      </c>
      <c r="H248">
        <v>1</v>
      </c>
      <c r="I248">
        <v>99</v>
      </c>
      <c r="J248">
        <v>999</v>
      </c>
      <c r="K248">
        <v>99</v>
      </c>
      <c r="L248">
        <v>99</v>
      </c>
      <c r="M248">
        <v>99</v>
      </c>
      <c r="N248">
        <v>99</v>
      </c>
      <c r="O248">
        <v>99</v>
      </c>
      <c r="P248">
        <v>9999</v>
      </c>
      <c r="Q248">
        <v>586</v>
      </c>
      <c r="R248">
        <v>9478.0700000000015</v>
      </c>
      <c r="S248">
        <v>9385.0700000000015</v>
      </c>
      <c r="T248">
        <v>42.569235129285474</v>
      </c>
      <c r="U248">
        <v>42.189152574491054</v>
      </c>
      <c r="V248">
        <v>16.553370042635258</v>
      </c>
      <c r="W248">
        <v>57.134469961332201</v>
      </c>
      <c r="X248">
        <v>145.60335454006452</v>
      </c>
      <c r="Y248">
        <v>133.70369706068803</v>
      </c>
      <c r="Z248">
        <v>135.02861459743997</v>
      </c>
      <c r="AA248">
        <v>32.223041112940557</v>
      </c>
      <c r="AB248">
        <v>15.868167260124771</v>
      </c>
      <c r="AC248">
        <v>-6.1177128664743758</v>
      </c>
    </row>
    <row r="249" spans="1:39">
      <c r="A249">
        <v>5</v>
      </c>
      <c r="B249">
        <v>15</v>
      </c>
      <c r="C249">
        <v>2010</v>
      </c>
      <c r="D249">
        <v>99</v>
      </c>
      <c r="E249">
        <v>99</v>
      </c>
      <c r="F249">
        <v>99</v>
      </c>
      <c r="G249">
        <v>99</v>
      </c>
      <c r="H249">
        <v>1</v>
      </c>
      <c r="I249">
        <v>99</v>
      </c>
      <c r="J249">
        <v>999</v>
      </c>
      <c r="K249">
        <v>99</v>
      </c>
      <c r="L249">
        <v>99</v>
      </c>
      <c r="M249">
        <v>99</v>
      </c>
      <c r="N249">
        <v>99</v>
      </c>
      <c r="O249">
        <v>99</v>
      </c>
      <c r="P249">
        <v>9999</v>
      </c>
      <c r="Q249">
        <v>434</v>
      </c>
      <c r="R249">
        <v>9310</v>
      </c>
      <c r="S249">
        <v>9226</v>
      </c>
      <c r="T249">
        <v>36.227090548270361</v>
      </c>
      <c r="U249">
        <v>36.087056549839993</v>
      </c>
      <c r="V249">
        <v>14.242320085929112</v>
      </c>
      <c r="W249">
        <v>57.926512031216141</v>
      </c>
      <c r="X249">
        <v>145.39881277252897</v>
      </c>
      <c r="Y249">
        <v>133.30247046186904</v>
      </c>
      <c r="Z249">
        <v>134.51615001083903</v>
      </c>
      <c r="AA249">
        <v>30.318598826791039</v>
      </c>
      <c r="AB249">
        <v>3.9045929359910128</v>
      </c>
      <c r="AC249">
        <v>-60.193119377758286</v>
      </c>
    </row>
    <row r="250" spans="1:39">
      <c r="A250">
        <v>5</v>
      </c>
      <c r="B250">
        <v>16</v>
      </c>
      <c r="C250">
        <v>2011</v>
      </c>
      <c r="D250">
        <v>99</v>
      </c>
      <c r="E250">
        <v>99</v>
      </c>
      <c r="F250">
        <v>99</v>
      </c>
      <c r="G250">
        <v>99</v>
      </c>
      <c r="H250">
        <v>1</v>
      </c>
      <c r="I250">
        <v>99</v>
      </c>
      <c r="J250">
        <v>999</v>
      </c>
      <c r="K250">
        <v>99</v>
      </c>
      <c r="L250">
        <v>99</v>
      </c>
      <c r="M250">
        <v>99</v>
      </c>
      <c r="N250">
        <v>99</v>
      </c>
      <c r="O250">
        <v>99</v>
      </c>
      <c r="P250">
        <v>9999</v>
      </c>
      <c r="Q250">
        <v>345</v>
      </c>
      <c r="R250">
        <v>9672</v>
      </c>
      <c r="S250">
        <v>9603</v>
      </c>
      <c r="T250">
        <v>35.6046383213694</v>
      </c>
      <c r="U250">
        <v>35.27004442767997</v>
      </c>
      <c r="V250">
        <v>16.622518610421832</v>
      </c>
      <c r="W250">
        <v>58.530459231490156</v>
      </c>
      <c r="X250">
        <v>145.31517859463227</v>
      </c>
      <c r="Y250">
        <v>133.48959884201801</v>
      </c>
      <c r="Z250">
        <v>134.44875559720899</v>
      </c>
      <c r="AA250">
        <v>30.045169495277591</v>
      </c>
      <c r="AB250">
        <v>4.0271110897939693</v>
      </c>
      <c r="AC250">
        <v>-60.37248904421925</v>
      </c>
    </row>
    <row r="251" spans="1:39">
      <c r="A251">
        <v>5</v>
      </c>
      <c r="B251">
        <v>17</v>
      </c>
      <c r="C251">
        <v>2012</v>
      </c>
      <c r="D251">
        <v>99</v>
      </c>
      <c r="E251">
        <v>99</v>
      </c>
      <c r="F251">
        <v>99</v>
      </c>
      <c r="G251">
        <v>99</v>
      </c>
      <c r="H251">
        <v>1</v>
      </c>
      <c r="I251">
        <v>99</v>
      </c>
      <c r="J251">
        <v>999</v>
      </c>
      <c r="K251">
        <v>99</v>
      </c>
      <c r="L251">
        <v>99</v>
      </c>
      <c r="M251">
        <v>99</v>
      </c>
      <c r="N251">
        <v>99</v>
      </c>
      <c r="O251">
        <v>99</v>
      </c>
      <c r="P251">
        <v>9999</v>
      </c>
      <c r="Q251">
        <v>377</v>
      </c>
      <c r="R251">
        <v>9851</v>
      </c>
      <c r="S251">
        <v>9730</v>
      </c>
      <c r="T251">
        <v>35.324703266755122</v>
      </c>
      <c r="U251">
        <v>34.914817691544009</v>
      </c>
      <c r="V251">
        <v>16.191554156938381</v>
      </c>
      <c r="W251">
        <v>58.423946557040104</v>
      </c>
      <c r="X251">
        <v>144.8250217515081</v>
      </c>
      <c r="Y251">
        <v>132.41864785300967</v>
      </c>
      <c r="Z251">
        <v>134.06537512846847</v>
      </c>
      <c r="AA251">
        <v>29.005678192522847</v>
      </c>
      <c r="AB251">
        <v>3.595249527169385</v>
      </c>
      <c r="AC251">
        <v>-54.064668159166487</v>
      </c>
    </row>
    <row r="252" spans="1:39">
      <c r="A252">
        <v>5</v>
      </c>
      <c r="B252">
        <v>18</v>
      </c>
      <c r="C252">
        <v>2013</v>
      </c>
      <c r="D252">
        <v>99</v>
      </c>
      <c r="E252">
        <v>99</v>
      </c>
      <c r="F252">
        <v>99</v>
      </c>
      <c r="G252">
        <v>99</v>
      </c>
      <c r="H252">
        <v>1</v>
      </c>
      <c r="I252">
        <v>99</v>
      </c>
      <c r="J252">
        <v>999</v>
      </c>
      <c r="K252">
        <v>99</v>
      </c>
      <c r="L252">
        <v>99</v>
      </c>
      <c r="M252">
        <v>99</v>
      </c>
      <c r="N252">
        <v>99</v>
      </c>
      <c r="O252">
        <v>99</v>
      </c>
      <c r="P252">
        <v>9999</v>
      </c>
      <c r="Q252">
        <v>254</v>
      </c>
      <c r="R252">
        <v>8460</v>
      </c>
      <c r="S252">
        <v>8366</v>
      </c>
      <c r="T252">
        <v>30.274835385055841</v>
      </c>
      <c r="U252">
        <v>29.869970565229288</v>
      </c>
      <c r="V252">
        <v>15.948817966903077</v>
      </c>
      <c r="W252">
        <v>58.794047334448997</v>
      </c>
      <c r="X252">
        <v>145.46041661864203</v>
      </c>
      <c r="Y252">
        <v>133.09520094562649</v>
      </c>
      <c r="Z252">
        <v>134.59065264164477</v>
      </c>
      <c r="AA252">
        <v>28.097078493510157</v>
      </c>
      <c r="AB252">
        <v>3.6416742037319185</v>
      </c>
      <c r="AC252">
        <v>-59.305021352400594</v>
      </c>
    </row>
    <row r="253" spans="1:39">
      <c r="A253">
        <v>5</v>
      </c>
      <c r="B253">
        <v>19</v>
      </c>
      <c r="C253">
        <v>2014</v>
      </c>
      <c r="D253">
        <v>99</v>
      </c>
      <c r="E253">
        <v>99</v>
      </c>
      <c r="F253">
        <v>99</v>
      </c>
      <c r="G253">
        <v>99</v>
      </c>
      <c r="H253">
        <v>1</v>
      </c>
      <c r="I253">
        <v>99</v>
      </c>
      <c r="J253">
        <v>999</v>
      </c>
      <c r="K253">
        <v>99</v>
      </c>
      <c r="L253">
        <v>99</v>
      </c>
      <c r="M253">
        <v>99</v>
      </c>
      <c r="N253">
        <v>99</v>
      </c>
      <c r="O253">
        <v>99</v>
      </c>
      <c r="P253">
        <v>9999</v>
      </c>
      <c r="Q253">
        <v>256</v>
      </c>
      <c r="R253">
        <v>8731</v>
      </c>
      <c r="S253">
        <v>8567</v>
      </c>
      <c r="T253">
        <v>31.803445889338143</v>
      </c>
      <c r="U253">
        <v>31.573889616718759</v>
      </c>
      <c r="V253">
        <v>15.513343259649529</v>
      </c>
      <c r="W253">
        <v>57.92762927512549</v>
      </c>
      <c r="X253">
        <v>146.35102404068724</v>
      </c>
      <c r="Y253">
        <v>133.07295842400583</v>
      </c>
      <c r="Z253">
        <v>135.620403875335</v>
      </c>
      <c r="AA253">
        <v>29.031758256100822</v>
      </c>
      <c r="AB253">
        <v>4.7520170150703436</v>
      </c>
      <c r="AC253">
        <v>-46.811224699083773</v>
      </c>
    </row>
    <row r="254" spans="1:39">
      <c r="A254">
        <v>5</v>
      </c>
      <c r="B254">
        <v>20</v>
      </c>
      <c r="C254">
        <v>2015</v>
      </c>
      <c r="D254">
        <v>99</v>
      </c>
      <c r="E254">
        <v>99</v>
      </c>
      <c r="F254">
        <v>99</v>
      </c>
      <c r="G254">
        <v>99</v>
      </c>
      <c r="H254">
        <v>1</v>
      </c>
      <c r="I254">
        <v>99</v>
      </c>
      <c r="J254">
        <v>999</v>
      </c>
      <c r="K254">
        <v>99</v>
      </c>
      <c r="L254">
        <v>99</v>
      </c>
      <c r="M254">
        <v>99</v>
      </c>
      <c r="N254">
        <v>99</v>
      </c>
      <c r="O254">
        <v>99</v>
      </c>
      <c r="P254">
        <v>9999</v>
      </c>
      <c r="Q254">
        <v>226</v>
      </c>
      <c r="R254">
        <v>8405</v>
      </c>
      <c r="S254">
        <v>8322</v>
      </c>
      <c r="T254">
        <v>30.821415474880819</v>
      </c>
      <c r="U254">
        <v>30.851934680765197</v>
      </c>
      <c r="V254">
        <v>14.56228435455086</v>
      </c>
      <c r="W254">
        <v>58.061043018505195</v>
      </c>
      <c r="X254">
        <v>146.995887372927</v>
      </c>
      <c r="Y254">
        <v>134.76891136228457</v>
      </c>
      <c r="Z254">
        <v>136.11303773131479</v>
      </c>
      <c r="AA254">
        <v>29.338983819655443</v>
      </c>
      <c r="AB254">
        <v>4.2765630881003913</v>
      </c>
      <c r="AC254">
        <v>-53.172774593023313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247</v>
      </c>
      <c r="AM254">
        <v>0</v>
      </c>
    </row>
    <row r="255" spans="1:39">
      <c r="A255">
        <v>5</v>
      </c>
      <c r="B255">
        <v>21</v>
      </c>
      <c r="C255">
        <v>2016</v>
      </c>
      <c r="D255">
        <v>99</v>
      </c>
      <c r="E255">
        <v>99</v>
      </c>
      <c r="F255">
        <v>99</v>
      </c>
      <c r="G255">
        <v>99</v>
      </c>
      <c r="H255">
        <v>1</v>
      </c>
      <c r="I255">
        <v>99</v>
      </c>
      <c r="J255">
        <v>999</v>
      </c>
      <c r="K255">
        <v>99</v>
      </c>
      <c r="L255">
        <v>99</v>
      </c>
      <c r="M255">
        <v>99</v>
      </c>
      <c r="N255">
        <v>99</v>
      </c>
      <c r="O255">
        <v>99</v>
      </c>
      <c r="P255">
        <v>9999</v>
      </c>
      <c r="Q255">
        <v>207</v>
      </c>
      <c r="R255">
        <v>8291</v>
      </c>
      <c r="S255">
        <v>8236</v>
      </c>
      <c r="T255">
        <v>31.01990422029332</v>
      </c>
      <c r="U255">
        <v>30.930057771506721</v>
      </c>
      <c r="V255">
        <v>14.696055964298637</v>
      </c>
      <c r="W255">
        <v>58.252428363283151</v>
      </c>
      <c r="X255">
        <v>148.68074128599355</v>
      </c>
      <c r="Y255">
        <v>136.6232058859004</v>
      </c>
      <c r="Z255">
        <v>137.5355755220981</v>
      </c>
      <c r="AA255">
        <v>28.136799001207638</v>
      </c>
      <c r="AB255">
        <v>3.7330514101187937</v>
      </c>
      <c r="AC255">
        <v>-62.41948100091804</v>
      </c>
      <c r="AD255">
        <v>169</v>
      </c>
      <c r="AE255">
        <v>8</v>
      </c>
      <c r="AF255">
        <v>0</v>
      </c>
      <c r="AG255">
        <v>23</v>
      </c>
      <c r="AH255">
        <v>30</v>
      </c>
      <c r="AI255">
        <v>5</v>
      </c>
      <c r="AJ255">
        <v>1</v>
      </c>
      <c r="AK255">
        <v>34</v>
      </c>
      <c r="AL255">
        <v>33</v>
      </c>
      <c r="AM255">
        <v>1</v>
      </c>
    </row>
    <row r="256" spans="1:39">
      <c r="A256">
        <v>5</v>
      </c>
      <c r="B256">
        <v>22</v>
      </c>
      <c r="C256">
        <v>2017</v>
      </c>
      <c r="D256">
        <v>99</v>
      </c>
      <c r="E256">
        <v>99</v>
      </c>
      <c r="F256">
        <v>99</v>
      </c>
      <c r="G256">
        <v>99</v>
      </c>
      <c r="H256">
        <v>1</v>
      </c>
      <c r="I256">
        <v>99</v>
      </c>
      <c r="J256">
        <v>999</v>
      </c>
      <c r="K256">
        <v>99</v>
      </c>
      <c r="L256">
        <v>99</v>
      </c>
      <c r="M256">
        <v>99</v>
      </c>
      <c r="N256">
        <v>99</v>
      </c>
      <c r="O256">
        <v>99</v>
      </c>
      <c r="P256">
        <v>9999</v>
      </c>
      <c r="Q256">
        <v>194</v>
      </c>
      <c r="R256">
        <v>8142</v>
      </c>
      <c r="S256">
        <v>8056</v>
      </c>
      <c r="T256">
        <v>30.776790776790776</v>
      </c>
      <c r="U256">
        <v>30.103700698038519</v>
      </c>
      <c r="V256">
        <v>14.369319577499388</v>
      </c>
      <c r="W256">
        <v>57.731256206554114</v>
      </c>
      <c r="X256">
        <v>146.89011380605285</v>
      </c>
      <c r="Y256">
        <v>134.63913043478297</v>
      </c>
      <c r="Z256">
        <v>136.07643992055637</v>
      </c>
      <c r="AA256">
        <v>28.493628506714241</v>
      </c>
      <c r="AB256">
        <v>4.2283265006296702</v>
      </c>
      <c r="AC256">
        <v>-66.798558622139794</v>
      </c>
      <c r="AD256">
        <v>147</v>
      </c>
      <c r="AE256">
        <v>28</v>
      </c>
      <c r="AF256">
        <v>0</v>
      </c>
      <c r="AG256">
        <v>19</v>
      </c>
      <c r="AH256">
        <v>22</v>
      </c>
      <c r="AI256">
        <v>2</v>
      </c>
      <c r="AJ256">
        <v>1</v>
      </c>
      <c r="AK256">
        <v>37</v>
      </c>
      <c r="AL256">
        <v>0</v>
      </c>
      <c r="AM256">
        <v>1</v>
      </c>
    </row>
    <row r="257" spans="1:39">
      <c r="A257">
        <v>5</v>
      </c>
      <c r="B257">
        <v>23</v>
      </c>
      <c r="C257">
        <v>2018</v>
      </c>
      <c r="D257">
        <v>99</v>
      </c>
      <c r="E257">
        <v>99</v>
      </c>
      <c r="F257">
        <v>99</v>
      </c>
      <c r="G257">
        <v>99</v>
      </c>
      <c r="H257">
        <v>1</v>
      </c>
      <c r="I257">
        <v>99</v>
      </c>
      <c r="J257">
        <v>999</v>
      </c>
      <c r="K257">
        <v>99</v>
      </c>
      <c r="L257">
        <v>99</v>
      </c>
      <c r="M257">
        <v>99</v>
      </c>
      <c r="N257">
        <v>99</v>
      </c>
      <c r="O257">
        <v>99</v>
      </c>
      <c r="P257">
        <v>9999</v>
      </c>
      <c r="Q257">
        <v>193</v>
      </c>
      <c r="R257">
        <v>8502</v>
      </c>
      <c r="S257">
        <v>8458</v>
      </c>
      <c r="T257">
        <v>29.717920933971829</v>
      </c>
      <c r="U257">
        <v>29.485089791144755</v>
      </c>
      <c r="V257">
        <v>14.171606680780997</v>
      </c>
      <c r="W257">
        <v>57.482856467249952</v>
      </c>
      <c r="X257">
        <v>146.42572151145123</v>
      </c>
      <c r="Y257">
        <v>134.66641966596097</v>
      </c>
      <c r="Z257">
        <v>135.36697800898563</v>
      </c>
      <c r="AA257">
        <v>29.487715673069097</v>
      </c>
      <c r="AB257">
        <v>4.4231438199320845</v>
      </c>
      <c r="AC257">
        <v>-63.069912804876161</v>
      </c>
      <c r="AD257">
        <v>250</v>
      </c>
      <c r="AE257">
        <v>6</v>
      </c>
      <c r="AF257">
        <v>0</v>
      </c>
      <c r="AG257">
        <v>25</v>
      </c>
      <c r="AH257">
        <v>53</v>
      </c>
      <c r="AI257">
        <v>7</v>
      </c>
      <c r="AJ257">
        <v>12</v>
      </c>
      <c r="AK257">
        <v>28</v>
      </c>
      <c r="AL257">
        <v>0</v>
      </c>
      <c r="AM257">
        <v>9</v>
      </c>
    </row>
    <row r="258" spans="1:39">
      <c r="A258">
        <v>5</v>
      </c>
      <c r="B258">
        <v>24</v>
      </c>
      <c r="C258">
        <v>2019</v>
      </c>
      <c r="D258">
        <v>99</v>
      </c>
      <c r="E258">
        <v>99</v>
      </c>
      <c r="F258">
        <v>99</v>
      </c>
      <c r="G258">
        <v>99</v>
      </c>
      <c r="H258">
        <v>1</v>
      </c>
      <c r="I258">
        <v>99</v>
      </c>
      <c r="J258">
        <v>999</v>
      </c>
      <c r="K258">
        <v>99</v>
      </c>
      <c r="L258">
        <v>99</v>
      </c>
      <c r="M258">
        <v>99</v>
      </c>
      <c r="N258">
        <v>99</v>
      </c>
      <c r="O258">
        <v>99</v>
      </c>
      <c r="P258">
        <v>9999</v>
      </c>
      <c r="Q258">
        <v>175</v>
      </c>
      <c r="R258">
        <v>7507</v>
      </c>
      <c r="S258">
        <v>7483</v>
      </c>
      <c r="T258">
        <v>31.675105485232056</v>
      </c>
      <c r="U258">
        <v>31.554896634671255</v>
      </c>
      <c r="V258">
        <v>14.030371653123751</v>
      </c>
      <c r="W258">
        <v>57.364292396097802</v>
      </c>
      <c r="X258">
        <v>145.39392413956463</v>
      </c>
      <c r="Y258">
        <v>133.88294391900899</v>
      </c>
      <c r="Z258">
        <v>134.312342643325</v>
      </c>
      <c r="AA258">
        <v>28.513845919456056</v>
      </c>
      <c r="AB258">
        <v>4.282471427797172</v>
      </c>
      <c r="AC258">
        <v>-61.127997904488751</v>
      </c>
      <c r="AD258">
        <v>177</v>
      </c>
      <c r="AE258">
        <v>2</v>
      </c>
      <c r="AF258">
        <v>0</v>
      </c>
      <c r="AG258">
        <v>40</v>
      </c>
      <c r="AH258">
        <v>72</v>
      </c>
      <c r="AI258">
        <v>18</v>
      </c>
      <c r="AJ258">
        <v>1</v>
      </c>
      <c r="AK258">
        <v>53</v>
      </c>
      <c r="AL258">
        <v>0</v>
      </c>
      <c r="AM258">
        <v>7</v>
      </c>
    </row>
    <row r="259" spans="1:39">
      <c r="A259">
        <v>5</v>
      </c>
      <c r="B259">
        <v>25</v>
      </c>
      <c r="C259">
        <v>2020</v>
      </c>
      <c r="D259">
        <v>99</v>
      </c>
      <c r="E259">
        <v>99</v>
      </c>
      <c r="F259">
        <v>99</v>
      </c>
      <c r="G259">
        <v>99</v>
      </c>
      <c r="H259">
        <v>1</v>
      </c>
      <c r="I259">
        <v>99</v>
      </c>
      <c r="J259">
        <v>999</v>
      </c>
      <c r="K259">
        <v>99</v>
      </c>
      <c r="L259">
        <v>99</v>
      </c>
      <c r="M259">
        <v>99</v>
      </c>
      <c r="N259">
        <v>99</v>
      </c>
      <c r="O259">
        <v>99</v>
      </c>
      <c r="P259">
        <v>9999</v>
      </c>
      <c r="Q259">
        <v>151</v>
      </c>
      <c r="R259">
        <v>6595</v>
      </c>
      <c r="S259">
        <v>6587</v>
      </c>
      <c r="T259">
        <v>32.950287284536607</v>
      </c>
      <c r="U259">
        <v>33.08283654638366</v>
      </c>
      <c r="V259">
        <v>13.980591357088702</v>
      </c>
      <c r="W259">
        <v>57.235919234856553</v>
      </c>
      <c r="X259">
        <v>145.97544349317477</v>
      </c>
      <c r="Y259">
        <v>134.60214556482143</v>
      </c>
      <c r="Z259">
        <v>134.7656216790644</v>
      </c>
      <c r="AA259">
        <v>28.793373770505244</v>
      </c>
      <c r="AB259">
        <v>4.543389011708082</v>
      </c>
      <c r="AC259">
        <v>-58.544024957738301</v>
      </c>
      <c r="AD259">
        <v>182</v>
      </c>
      <c r="AE259">
        <v>1</v>
      </c>
      <c r="AF259">
        <v>0</v>
      </c>
      <c r="AG259">
        <v>12</v>
      </c>
      <c r="AH259">
        <v>60</v>
      </c>
      <c r="AI259">
        <v>10</v>
      </c>
      <c r="AJ259">
        <v>1</v>
      </c>
      <c r="AK259">
        <v>51</v>
      </c>
      <c r="AL259">
        <v>1</v>
      </c>
      <c r="AM259">
        <v>2</v>
      </c>
    </row>
    <row r="260" spans="1:39">
      <c r="A260">
        <v>5</v>
      </c>
      <c r="B260">
        <v>26</v>
      </c>
      <c r="C260">
        <v>2021</v>
      </c>
      <c r="D260">
        <v>99</v>
      </c>
      <c r="E260">
        <v>99</v>
      </c>
      <c r="F260">
        <v>99</v>
      </c>
      <c r="G260">
        <v>99</v>
      </c>
      <c r="H260">
        <v>1</v>
      </c>
      <c r="I260">
        <v>99</v>
      </c>
      <c r="J260">
        <v>999</v>
      </c>
      <c r="K260">
        <v>99</v>
      </c>
      <c r="L260">
        <v>99</v>
      </c>
      <c r="M260">
        <v>99</v>
      </c>
      <c r="N260">
        <v>99</v>
      </c>
      <c r="O260">
        <v>99</v>
      </c>
      <c r="P260">
        <v>9999</v>
      </c>
      <c r="Q260">
        <v>156</v>
      </c>
      <c r="R260">
        <v>6728</v>
      </c>
      <c r="S260">
        <v>6719</v>
      </c>
      <c r="T260">
        <v>34.262899513149051</v>
      </c>
      <c r="U260">
        <v>34.519150451922307</v>
      </c>
      <c r="V260">
        <v>14.504756242568371</v>
      </c>
      <c r="W260">
        <v>58.338443220717394</v>
      </c>
      <c r="X260">
        <v>149.6509259986889</v>
      </c>
      <c r="Y260">
        <v>138.00600326991665</v>
      </c>
      <c r="Z260">
        <v>138.1908602470605</v>
      </c>
      <c r="AA260">
        <v>29.52851718082271</v>
      </c>
      <c r="AB260">
        <v>4.8480157233911365</v>
      </c>
      <c r="AC260">
        <v>-58.505904603879017</v>
      </c>
      <c r="AD260">
        <v>118</v>
      </c>
      <c r="AE260">
        <v>0</v>
      </c>
      <c r="AF260">
        <v>0</v>
      </c>
      <c r="AG260">
        <v>14</v>
      </c>
      <c r="AH260">
        <v>117</v>
      </c>
      <c r="AI260">
        <v>4</v>
      </c>
      <c r="AJ260">
        <v>1</v>
      </c>
      <c r="AK260">
        <v>22</v>
      </c>
      <c r="AL260">
        <v>0</v>
      </c>
      <c r="AM260">
        <v>0</v>
      </c>
    </row>
    <row r="261" spans="1:39">
      <c r="A261">
        <v>5</v>
      </c>
      <c r="B261">
        <v>27</v>
      </c>
      <c r="C261">
        <v>2022</v>
      </c>
      <c r="D261">
        <v>99</v>
      </c>
      <c r="E261">
        <v>99</v>
      </c>
      <c r="F261">
        <v>99</v>
      </c>
      <c r="G261">
        <v>99</v>
      </c>
      <c r="H261">
        <v>1</v>
      </c>
      <c r="I261">
        <v>99</v>
      </c>
      <c r="J261">
        <v>999</v>
      </c>
      <c r="K261">
        <v>99</v>
      </c>
      <c r="L261">
        <v>99</v>
      </c>
      <c r="M261">
        <v>99</v>
      </c>
      <c r="N261">
        <v>99</v>
      </c>
      <c r="O261">
        <v>99</v>
      </c>
      <c r="P261">
        <v>9999</v>
      </c>
      <c r="Q261">
        <v>137</v>
      </c>
      <c r="R261">
        <v>6051</v>
      </c>
      <c r="S261">
        <v>6011</v>
      </c>
      <c r="T261">
        <v>33.421706710853364</v>
      </c>
      <c r="U261">
        <v>33.805792866200569</v>
      </c>
      <c r="V261">
        <v>5.1923648983639072</v>
      </c>
      <c r="W261">
        <v>59.435202129429392</v>
      </c>
      <c r="X261">
        <v>151.93712955945222</v>
      </c>
      <c r="Y261">
        <v>139.48207899520727</v>
      </c>
      <c r="Z261">
        <v>140.41025786058881</v>
      </c>
      <c r="AA261">
        <v>29.422619254407991</v>
      </c>
      <c r="AB261">
        <v>4.9309912763522572</v>
      </c>
      <c r="AC261">
        <v>-61.484210978251411</v>
      </c>
      <c r="AD261">
        <v>144</v>
      </c>
      <c r="AE261">
        <v>1</v>
      </c>
      <c r="AF261">
        <v>0</v>
      </c>
      <c r="AG261">
        <v>24</v>
      </c>
      <c r="AH261">
        <v>104</v>
      </c>
      <c r="AI261">
        <v>11</v>
      </c>
      <c r="AJ261">
        <v>4</v>
      </c>
      <c r="AK261">
        <v>25</v>
      </c>
      <c r="AL261">
        <v>0</v>
      </c>
      <c r="AM261">
        <v>3</v>
      </c>
    </row>
    <row r="262" spans="1:39">
      <c r="A262">
        <v>5</v>
      </c>
      <c r="B262">
        <v>28</v>
      </c>
      <c r="C262">
        <v>2023</v>
      </c>
      <c r="D262">
        <v>99</v>
      </c>
      <c r="E262">
        <v>99</v>
      </c>
      <c r="F262">
        <v>99</v>
      </c>
      <c r="G262">
        <v>99</v>
      </c>
      <c r="H262">
        <v>1</v>
      </c>
      <c r="I262">
        <v>99</v>
      </c>
      <c r="J262">
        <v>999</v>
      </c>
      <c r="K262">
        <v>99</v>
      </c>
      <c r="L262">
        <v>99</v>
      </c>
      <c r="M262">
        <v>99</v>
      </c>
      <c r="N262">
        <v>99</v>
      </c>
      <c r="O262">
        <v>99</v>
      </c>
      <c r="P262">
        <v>9999</v>
      </c>
      <c r="Q262">
        <v>136</v>
      </c>
      <c r="R262">
        <v>6271</v>
      </c>
      <c r="S262">
        <v>6254</v>
      </c>
      <c r="T262">
        <v>34.717378065659084</v>
      </c>
      <c r="U262">
        <v>34.855059995843803</v>
      </c>
      <c r="V262">
        <v>4.5755062988359123</v>
      </c>
      <c r="W262">
        <v>60.194595458906321</v>
      </c>
      <c r="X262">
        <v>149.92948503429324</v>
      </c>
      <c r="Y262">
        <v>138.06713442832071</v>
      </c>
      <c r="Z262">
        <v>138.44243684042198</v>
      </c>
      <c r="AA262">
        <v>29.290161632845368</v>
      </c>
      <c r="AB262">
        <v>4.5186989767364176</v>
      </c>
      <c r="AC262">
        <v>-61.409293194858513</v>
      </c>
      <c r="AD262">
        <v>106</v>
      </c>
      <c r="AE262">
        <v>0</v>
      </c>
      <c r="AF262">
        <v>0</v>
      </c>
      <c r="AG262">
        <v>7</v>
      </c>
      <c r="AH262">
        <v>88</v>
      </c>
      <c r="AI262">
        <v>6</v>
      </c>
      <c r="AJ262">
        <v>10</v>
      </c>
      <c r="AK262">
        <v>20</v>
      </c>
      <c r="AL262">
        <v>1</v>
      </c>
      <c r="AM262">
        <v>1</v>
      </c>
    </row>
    <row r="263" spans="1:39">
      <c r="A263">
        <v>5</v>
      </c>
      <c r="B263">
        <v>29</v>
      </c>
      <c r="C263">
        <v>2024</v>
      </c>
      <c r="D263">
        <v>99</v>
      </c>
      <c r="E263">
        <v>99</v>
      </c>
      <c r="F263">
        <v>99</v>
      </c>
      <c r="G263">
        <v>99</v>
      </c>
      <c r="H263">
        <v>1</v>
      </c>
      <c r="I263">
        <v>99</v>
      </c>
      <c r="J263">
        <v>999</v>
      </c>
      <c r="K263">
        <v>99</v>
      </c>
      <c r="L263">
        <v>99</v>
      </c>
      <c r="M263">
        <v>99</v>
      </c>
      <c r="N263">
        <v>99</v>
      </c>
      <c r="O263">
        <v>99</v>
      </c>
      <c r="P263">
        <v>9999</v>
      </c>
      <c r="Q263">
        <v>118</v>
      </c>
      <c r="R263">
        <v>5825</v>
      </c>
      <c r="S263">
        <v>5808</v>
      </c>
      <c r="T263">
        <v>32.913323539382986</v>
      </c>
      <c r="U263">
        <v>33.423129901561978</v>
      </c>
      <c r="V263">
        <v>4.6724463519313284</v>
      </c>
      <c r="W263">
        <v>60.0470041322314</v>
      </c>
      <c r="X263">
        <v>152.33804676856121</v>
      </c>
      <c r="Y263">
        <v>140.28515021459248</v>
      </c>
      <c r="Z263">
        <v>140.69576446281008</v>
      </c>
      <c r="AA263">
        <v>31.51901126150937</v>
      </c>
      <c r="AB263">
        <v>4.7355726938011182</v>
      </c>
      <c r="AC263">
        <v>-67.582466754275856</v>
      </c>
      <c r="AD263">
        <v>108</v>
      </c>
      <c r="AE263">
        <v>0</v>
      </c>
      <c r="AF263">
        <v>0</v>
      </c>
      <c r="AG263">
        <v>15</v>
      </c>
      <c r="AH263">
        <v>118</v>
      </c>
      <c r="AI263">
        <v>6</v>
      </c>
      <c r="AJ263">
        <v>3</v>
      </c>
      <c r="AK263">
        <v>15</v>
      </c>
      <c r="AL263">
        <v>0</v>
      </c>
      <c r="AM263">
        <v>1</v>
      </c>
    </row>
    <row r="264" spans="1:39">
      <c r="A264">
        <v>5</v>
      </c>
      <c r="B264">
        <v>30</v>
      </c>
      <c r="C264">
        <v>1996</v>
      </c>
      <c r="D264">
        <v>99</v>
      </c>
      <c r="E264">
        <v>99</v>
      </c>
      <c r="F264">
        <v>99</v>
      </c>
      <c r="G264">
        <v>99</v>
      </c>
      <c r="H264">
        <v>2</v>
      </c>
      <c r="I264">
        <v>99</v>
      </c>
      <c r="J264">
        <v>999</v>
      </c>
      <c r="K264">
        <v>99</v>
      </c>
      <c r="L264">
        <v>99</v>
      </c>
      <c r="M264">
        <v>99</v>
      </c>
      <c r="N264">
        <v>99</v>
      </c>
      <c r="O264">
        <v>99</v>
      </c>
      <c r="P264">
        <v>9999</v>
      </c>
      <c r="Q264">
        <v>763</v>
      </c>
      <c r="R264">
        <v>5796.25</v>
      </c>
      <c r="S264">
        <v>1591</v>
      </c>
      <c r="T264">
        <v>29.629392971246006</v>
      </c>
      <c r="U264">
        <v>10.746417949444153</v>
      </c>
      <c r="V264">
        <v>16.447875781755442</v>
      </c>
      <c r="W264">
        <v>54.971087366436194</v>
      </c>
      <c r="X264">
        <v>139.40284830363703</v>
      </c>
      <c r="Y264">
        <v>34.813284451153741</v>
      </c>
      <c r="Z264">
        <v>126.82998114393452</v>
      </c>
      <c r="AA264">
        <v>28.929150975758059</v>
      </c>
      <c r="AB264">
        <v>4.4496392850121094</v>
      </c>
      <c r="AC264">
        <v>-47.524442990845195</v>
      </c>
    </row>
    <row r="265" spans="1:39">
      <c r="A265">
        <v>5</v>
      </c>
      <c r="B265">
        <v>31</v>
      </c>
      <c r="C265">
        <v>1997</v>
      </c>
      <c r="D265">
        <v>99</v>
      </c>
      <c r="E265">
        <v>99</v>
      </c>
      <c r="F265">
        <v>99</v>
      </c>
      <c r="G265">
        <v>99</v>
      </c>
      <c r="H265">
        <v>2</v>
      </c>
      <c r="I265">
        <v>99</v>
      </c>
      <c r="J265">
        <v>999</v>
      </c>
      <c r="K265">
        <v>99</v>
      </c>
      <c r="L265">
        <v>99</v>
      </c>
      <c r="M265">
        <v>99</v>
      </c>
      <c r="N265">
        <v>99</v>
      </c>
      <c r="O265">
        <v>99</v>
      </c>
      <c r="P265">
        <v>9999</v>
      </c>
      <c r="Q265">
        <v>723</v>
      </c>
      <c r="R265">
        <v>5156</v>
      </c>
      <c r="S265">
        <v>1722</v>
      </c>
      <c r="T265">
        <v>27.890622886971567</v>
      </c>
      <c r="U265">
        <v>11.797096655228945</v>
      </c>
      <c r="V265">
        <v>16.789759503491076</v>
      </c>
      <c r="W265">
        <v>54.934959349593512</v>
      </c>
      <c r="X265">
        <v>139.63378348506009</v>
      </c>
      <c r="Y265">
        <v>42.206865787432093</v>
      </c>
      <c r="Z265">
        <v>126.37549361207893</v>
      </c>
      <c r="AA265">
        <v>28.112638316577705</v>
      </c>
      <c r="AB265">
        <v>4.8740653499428284</v>
      </c>
      <c r="AC265">
        <v>-47.593160693102121</v>
      </c>
    </row>
    <row r="266" spans="1:39">
      <c r="A266">
        <v>5</v>
      </c>
      <c r="B266">
        <v>32</v>
      </c>
      <c r="C266">
        <v>1998</v>
      </c>
      <c r="D266">
        <v>99</v>
      </c>
      <c r="E266">
        <v>99</v>
      </c>
      <c r="F266">
        <v>99</v>
      </c>
      <c r="G266">
        <v>99</v>
      </c>
      <c r="H266">
        <v>2</v>
      </c>
      <c r="I266">
        <v>99</v>
      </c>
      <c r="J266">
        <v>999</v>
      </c>
      <c r="K266">
        <v>99</v>
      </c>
      <c r="L266">
        <v>99</v>
      </c>
      <c r="M266">
        <v>99</v>
      </c>
      <c r="N266">
        <v>99</v>
      </c>
      <c r="O266">
        <v>99</v>
      </c>
      <c r="P266">
        <v>9999</v>
      </c>
      <c r="Q266">
        <v>662</v>
      </c>
      <c r="R266">
        <v>5195</v>
      </c>
      <c r="S266">
        <v>1179.5</v>
      </c>
      <c r="T266">
        <v>29.766509096118025</v>
      </c>
      <c r="U266">
        <v>9.2989368857995593</v>
      </c>
      <c r="V266">
        <v>16.867757459095284</v>
      </c>
      <c r="W266">
        <v>54.752013565069952</v>
      </c>
      <c r="X266">
        <v>140.79960625528571</v>
      </c>
      <c r="Y266">
        <v>29.545948026948981</v>
      </c>
      <c r="Z266">
        <v>130.13242899533691</v>
      </c>
      <c r="AA266">
        <v>28.726652788095056</v>
      </c>
      <c r="AB266">
        <v>5.1948848196826569</v>
      </c>
      <c r="AC266">
        <v>-48.078384920951507</v>
      </c>
    </row>
    <row r="267" spans="1:39">
      <c r="A267">
        <v>5</v>
      </c>
      <c r="B267">
        <v>33</v>
      </c>
      <c r="C267">
        <v>1999</v>
      </c>
      <c r="D267">
        <v>99</v>
      </c>
      <c r="E267">
        <v>99</v>
      </c>
      <c r="F267">
        <v>99</v>
      </c>
      <c r="G267">
        <v>99</v>
      </c>
      <c r="H267">
        <v>2</v>
      </c>
      <c r="I267">
        <v>99</v>
      </c>
      <c r="J267">
        <v>999</v>
      </c>
      <c r="K267">
        <v>99</v>
      </c>
      <c r="L267">
        <v>99</v>
      </c>
      <c r="M267">
        <v>99</v>
      </c>
      <c r="N267">
        <v>99</v>
      </c>
      <c r="O267">
        <v>99</v>
      </c>
      <c r="P267">
        <v>9999</v>
      </c>
      <c r="Q267">
        <v>689</v>
      </c>
      <c r="R267">
        <v>6260.75</v>
      </c>
      <c r="S267">
        <v>2032</v>
      </c>
      <c r="T267">
        <v>27.695387235548477</v>
      </c>
      <c r="U267">
        <v>11.359737640263297</v>
      </c>
      <c r="V267">
        <v>16.130495547658029</v>
      </c>
      <c r="W267">
        <v>55.107775590551185</v>
      </c>
      <c r="X267">
        <v>143.74082212397522</v>
      </c>
      <c r="Y267">
        <v>42.31053787485525</v>
      </c>
      <c r="Z267">
        <v>130.36205708661416</v>
      </c>
      <c r="AA267">
        <v>29.613471747793849</v>
      </c>
      <c r="AB267">
        <v>4.6735664117201559</v>
      </c>
      <c r="AC267">
        <v>-45.163620140421912</v>
      </c>
    </row>
    <row r="268" spans="1:39">
      <c r="A268">
        <v>5</v>
      </c>
      <c r="B268">
        <v>34</v>
      </c>
      <c r="C268">
        <v>2000</v>
      </c>
      <c r="D268">
        <v>99</v>
      </c>
      <c r="E268">
        <v>99</v>
      </c>
      <c r="F268">
        <v>99</v>
      </c>
      <c r="G268">
        <v>99</v>
      </c>
      <c r="H268">
        <v>2</v>
      </c>
      <c r="I268">
        <v>99</v>
      </c>
      <c r="J268">
        <v>999</v>
      </c>
      <c r="K268">
        <v>99</v>
      </c>
      <c r="L268">
        <v>99</v>
      </c>
      <c r="M268">
        <v>99</v>
      </c>
      <c r="N268">
        <v>99</v>
      </c>
      <c r="O268">
        <v>99</v>
      </c>
      <c r="P268">
        <v>9999</v>
      </c>
      <c r="Q268">
        <v>710</v>
      </c>
      <c r="R268">
        <v>7488.25</v>
      </c>
      <c r="S268">
        <v>7130</v>
      </c>
      <c r="T268">
        <v>37.378174330816741</v>
      </c>
      <c r="U268">
        <v>37.204107195729499</v>
      </c>
      <c r="V268">
        <v>15.852301939705541</v>
      </c>
      <c r="W268">
        <v>55.169705469845717</v>
      </c>
      <c r="X268">
        <v>141.04529743763652</v>
      </c>
      <c r="Y268">
        <v>124.5582479217436</v>
      </c>
      <c r="Z268">
        <v>130.81673211781157</v>
      </c>
      <c r="AA268">
        <v>28.366069190613743</v>
      </c>
      <c r="AB268">
        <v>3.9039063469795345</v>
      </c>
      <c r="AC268">
        <v>-50.981625325733752</v>
      </c>
    </row>
    <row r="269" spans="1:39">
      <c r="A269">
        <v>5</v>
      </c>
      <c r="B269">
        <v>35</v>
      </c>
      <c r="C269">
        <v>2001</v>
      </c>
      <c r="D269">
        <v>99</v>
      </c>
      <c r="E269">
        <v>99</v>
      </c>
      <c r="F269">
        <v>99</v>
      </c>
      <c r="G269">
        <v>99</v>
      </c>
      <c r="H269">
        <v>2</v>
      </c>
      <c r="I269">
        <v>99</v>
      </c>
      <c r="J269">
        <v>999</v>
      </c>
      <c r="K269">
        <v>99</v>
      </c>
      <c r="L269">
        <v>99</v>
      </c>
      <c r="M269">
        <v>99</v>
      </c>
      <c r="N269">
        <v>99</v>
      </c>
      <c r="O269">
        <v>99</v>
      </c>
      <c r="P269">
        <v>9999</v>
      </c>
      <c r="Q269">
        <v>512</v>
      </c>
      <c r="R269">
        <v>6489</v>
      </c>
      <c r="S269">
        <v>6142</v>
      </c>
      <c r="T269">
        <v>30.467649544558174</v>
      </c>
      <c r="U269">
        <v>29.840991159729001</v>
      </c>
      <c r="V269">
        <v>15.94652488827246</v>
      </c>
      <c r="W269">
        <v>55.472810159557149</v>
      </c>
      <c r="X269">
        <v>141.07838467198516</v>
      </c>
      <c r="Y269">
        <v>123.9666512559721</v>
      </c>
      <c r="Z269">
        <v>130.97030283295391</v>
      </c>
      <c r="AA269">
        <v>28.663813329709633</v>
      </c>
      <c r="AB269">
        <v>4.00079280845251</v>
      </c>
      <c r="AC269">
        <v>-56.177519121792848</v>
      </c>
    </row>
    <row r="270" spans="1:39">
      <c r="A270">
        <v>5</v>
      </c>
      <c r="B270">
        <v>36</v>
      </c>
      <c r="C270">
        <v>2002</v>
      </c>
      <c r="D270">
        <v>99</v>
      </c>
      <c r="E270">
        <v>99</v>
      </c>
      <c r="F270">
        <v>99</v>
      </c>
      <c r="G270">
        <v>99</v>
      </c>
      <c r="H270">
        <v>2</v>
      </c>
      <c r="I270">
        <v>99</v>
      </c>
      <c r="J270">
        <v>999</v>
      </c>
      <c r="K270">
        <v>99</v>
      </c>
      <c r="L270">
        <v>99</v>
      </c>
      <c r="M270">
        <v>99</v>
      </c>
      <c r="N270">
        <v>99</v>
      </c>
      <c r="O270">
        <v>99</v>
      </c>
      <c r="P270">
        <v>9999</v>
      </c>
      <c r="Q270">
        <v>535</v>
      </c>
      <c r="R270">
        <v>7381</v>
      </c>
      <c r="S270">
        <v>7037</v>
      </c>
      <c r="T270">
        <v>29.551187092124749</v>
      </c>
      <c r="U270">
        <v>29.418971222943476</v>
      </c>
      <c r="V270">
        <v>15.65167321501152</v>
      </c>
      <c r="W270">
        <v>55.392638908625841</v>
      </c>
      <c r="X270">
        <v>146.2949069989225</v>
      </c>
      <c r="Y270">
        <v>129.90189676195664</v>
      </c>
      <c r="Z270">
        <v>136.25208185306263</v>
      </c>
      <c r="AA270">
        <v>28.740153232790675</v>
      </c>
      <c r="AB270">
        <v>4.260725104187407</v>
      </c>
      <c r="AC270">
        <v>-55.449337782123607</v>
      </c>
    </row>
    <row r="271" spans="1:39">
      <c r="A271">
        <v>5</v>
      </c>
      <c r="B271">
        <v>37</v>
      </c>
      <c r="C271">
        <v>2003</v>
      </c>
      <c r="D271">
        <v>99</v>
      </c>
      <c r="E271">
        <v>99</v>
      </c>
      <c r="F271">
        <v>99</v>
      </c>
      <c r="G271">
        <v>99</v>
      </c>
      <c r="H271">
        <v>2</v>
      </c>
      <c r="I271">
        <v>99</v>
      </c>
      <c r="J271">
        <v>999</v>
      </c>
      <c r="K271">
        <v>99</v>
      </c>
      <c r="L271">
        <v>99</v>
      </c>
      <c r="M271">
        <v>99</v>
      </c>
      <c r="N271">
        <v>99</v>
      </c>
      <c r="O271">
        <v>99</v>
      </c>
      <c r="P271">
        <v>9999</v>
      </c>
      <c r="Q271">
        <v>527</v>
      </c>
      <c r="R271">
        <v>7891</v>
      </c>
      <c r="S271">
        <v>7626</v>
      </c>
      <c r="T271">
        <v>33.452032727118578</v>
      </c>
      <c r="U271">
        <v>33.365783505583245</v>
      </c>
      <c r="V271">
        <v>15.817640349765547</v>
      </c>
      <c r="W271">
        <v>56.19289273537899</v>
      </c>
      <c r="X271">
        <v>147.30273376707788</v>
      </c>
      <c r="Y271">
        <v>132.26558104169297</v>
      </c>
      <c r="Z271">
        <v>136.86174927878298</v>
      </c>
      <c r="AA271">
        <v>29.307660439437161</v>
      </c>
      <c r="AB271">
        <v>4.1694261219622311</v>
      </c>
      <c r="AC271">
        <v>-53.988485763350411</v>
      </c>
    </row>
    <row r="272" spans="1:39">
      <c r="A272">
        <v>5</v>
      </c>
      <c r="B272">
        <v>38</v>
      </c>
      <c r="C272">
        <v>2004</v>
      </c>
      <c r="D272">
        <v>99</v>
      </c>
      <c r="E272">
        <v>99</v>
      </c>
      <c r="F272">
        <v>99</v>
      </c>
      <c r="G272">
        <v>99</v>
      </c>
      <c r="H272">
        <v>2</v>
      </c>
      <c r="I272">
        <v>99</v>
      </c>
      <c r="J272">
        <v>999</v>
      </c>
      <c r="K272">
        <v>99</v>
      </c>
      <c r="L272">
        <v>99</v>
      </c>
      <c r="M272">
        <v>99</v>
      </c>
      <c r="N272">
        <v>99</v>
      </c>
      <c r="O272">
        <v>99</v>
      </c>
      <c r="P272">
        <v>9999</v>
      </c>
      <c r="Q272">
        <v>504</v>
      </c>
      <c r="R272">
        <v>8637</v>
      </c>
      <c r="S272">
        <v>8338</v>
      </c>
      <c r="T272">
        <v>35.302051827025259</v>
      </c>
      <c r="U272">
        <v>34.774480101373705</v>
      </c>
      <c r="V272">
        <v>16.205048049091118</v>
      </c>
      <c r="W272">
        <v>56.672223554809293</v>
      </c>
      <c r="X272">
        <v>146.02755335550879</v>
      </c>
      <c r="Y272">
        <v>130.8775384971639</v>
      </c>
      <c r="Z272">
        <v>135.57079635404236</v>
      </c>
      <c r="AA272">
        <v>29.087486457634007</v>
      </c>
      <c r="AB272">
        <v>4.1844780937605028</v>
      </c>
      <c r="AC272">
        <v>-51.327997723731322</v>
      </c>
    </row>
    <row r="273" spans="1:39">
      <c r="A273">
        <v>5</v>
      </c>
      <c r="B273">
        <v>39</v>
      </c>
      <c r="C273">
        <v>2005</v>
      </c>
      <c r="D273">
        <v>99</v>
      </c>
      <c r="E273">
        <v>99</v>
      </c>
      <c r="F273">
        <v>99</v>
      </c>
      <c r="G273">
        <v>99</v>
      </c>
      <c r="H273">
        <v>2</v>
      </c>
      <c r="I273">
        <v>99</v>
      </c>
      <c r="J273">
        <v>999</v>
      </c>
      <c r="K273">
        <v>99</v>
      </c>
      <c r="L273">
        <v>99</v>
      </c>
      <c r="M273">
        <v>99</v>
      </c>
      <c r="N273">
        <v>99</v>
      </c>
      <c r="O273">
        <v>99</v>
      </c>
      <c r="P273">
        <v>9999</v>
      </c>
      <c r="Q273">
        <v>511</v>
      </c>
      <c r="R273">
        <v>10288</v>
      </c>
      <c r="S273">
        <v>9998</v>
      </c>
      <c r="T273">
        <v>40.984782089076553</v>
      </c>
      <c r="U273">
        <v>40.852807439591913</v>
      </c>
      <c r="V273">
        <v>16.002916018662521</v>
      </c>
      <c r="W273">
        <v>56.508101620324062</v>
      </c>
      <c r="X273">
        <v>148.26207815140725</v>
      </c>
      <c r="Y273">
        <v>133.32940318818078</v>
      </c>
      <c r="Z273">
        <v>137.1967293458695</v>
      </c>
      <c r="AA273">
        <v>28.788581222190448</v>
      </c>
      <c r="AB273">
        <v>4.2682933407257959</v>
      </c>
      <c r="AC273">
        <v>-50.299870542707609</v>
      </c>
    </row>
    <row r="274" spans="1:39">
      <c r="A274">
        <v>5</v>
      </c>
      <c r="B274">
        <v>40</v>
      </c>
      <c r="C274">
        <v>2006</v>
      </c>
      <c r="D274">
        <v>99</v>
      </c>
      <c r="E274">
        <v>99</v>
      </c>
      <c r="F274">
        <v>99</v>
      </c>
      <c r="G274">
        <v>99</v>
      </c>
      <c r="H274">
        <v>2</v>
      </c>
      <c r="I274">
        <v>99</v>
      </c>
      <c r="J274">
        <v>999</v>
      </c>
      <c r="K274">
        <v>99</v>
      </c>
      <c r="L274">
        <v>99</v>
      </c>
      <c r="M274">
        <v>99</v>
      </c>
      <c r="N274">
        <v>99</v>
      </c>
      <c r="O274">
        <v>99</v>
      </c>
      <c r="P274">
        <v>9999</v>
      </c>
      <c r="Q274">
        <v>490</v>
      </c>
      <c r="R274">
        <v>12012</v>
      </c>
      <c r="S274">
        <v>11680</v>
      </c>
      <c r="T274">
        <v>56.513761467889907</v>
      </c>
      <c r="U274">
        <v>56.218576053596571</v>
      </c>
      <c r="V274">
        <v>15.52264402264402</v>
      </c>
      <c r="W274">
        <v>56.29238013698631</v>
      </c>
      <c r="X274">
        <v>147.98368839538944</v>
      </c>
      <c r="Y274">
        <v>132.89964202464176</v>
      </c>
      <c r="Z274">
        <v>136.6772688356161</v>
      </c>
      <c r="AA274">
        <v>29.424306527595174</v>
      </c>
      <c r="AB274">
        <v>4.1965262239912722</v>
      </c>
      <c r="AC274">
        <v>-47.374579715702446</v>
      </c>
    </row>
    <row r="275" spans="1:39">
      <c r="A275">
        <v>5</v>
      </c>
      <c r="B275">
        <v>41</v>
      </c>
      <c r="C275">
        <v>2007</v>
      </c>
      <c r="D275">
        <v>99</v>
      </c>
      <c r="E275">
        <v>99</v>
      </c>
      <c r="F275">
        <v>99</v>
      </c>
      <c r="G275">
        <v>99</v>
      </c>
      <c r="H275">
        <v>2</v>
      </c>
      <c r="I275">
        <v>99</v>
      </c>
      <c r="J275">
        <v>999</v>
      </c>
      <c r="K275">
        <v>99</v>
      </c>
      <c r="L275">
        <v>99</v>
      </c>
      <c r="M275">
        <v>99</v>
      </c>
      <c r="N275">
        <v>99</v>
      </c>
      <c r="O275">
        <v>99</v>
      </c>
      <c r="P275">
        <v>9999</v>
      </c>
      <c r="Q275">
        <v>412</v>
      </c>
      <c r="R275">
        <v>12144</v>
      </c>
      <c r="S275">
        <v>11980</v>
      </c>
      <c r="T275">
        <v>55.497669317247059</v>
      </c>
      <c r="U275">
        <v>55.194084243856992</v>
      </c>
      <c r="V275">
        <v>15.555006587615283</v>
      </c>
      <c r="W275">
        <v>56.783806343906498</v>
      </c>
      <c r="X275">
        <v>148.14953494148196</v>
      </c>
      <c r="Y275">
        <v>135.03934453227939</v>
      </c>
      <c r="Z275">
        <v>136.88796327212032</v>
      </c>
      <c r="AA275">
        <v>29.552462001936856</v>
      </c>
      <c r="AB275">
        <v>3.9808604957182703</v>
      </c>
      <c r="AC275">
        <v>-50.335874880970003</v>
      </c>
    </row>
    <row r="276" spans="1:39">
      <c r="A276">
        <v>5</v>
      </c>
      <c r="B276">
        <v>42</v>
      </c>
      <c r="C276">
        <v>2008</v>
      </c>
      <c r="D276">
        <v>99</v>
      </c>
      <c r="E276">
        <v>99</v>
      </c>
      <c r="F276">
        <v>99</v>
      </c>
      <c r="G276">
        <v>99</v>
      </c>
      <c r="H276">
        <v>2</v>
      </c>
      <c r="I276">
        <v>99</v>
      </c>
      <c r="J276">
        <v>999</v>
      </c>
      <c r="K276">
        <v>99</v>
      </c>
      <c r="L276">
        <v>99</v>
      </c>
      <c r="M276">
        <v>99</v>
      </c>
      <c r="N276">
        <v>99</v>
      </c>
      <c r="O276">
        <v>99</v>
      </c>
      <c r="P276">
        <v>9999</v>
      </c>
      <c r="Q276">
        <v>397</v>
      </c>
      <c r="R276">
        <v>14507</v>
      </c>
      <c r="S276">
        <v>14334</v>
      </c>
      <c r="T276">
        <v>59.062779903916649</v>
      </c>
      <c r="U276">
        <v>59.127834468739856</v>
      </c>
      <c r="V276">
        <v>15.489556765699316</v>
      </c>
      <c r="W276">
        <v>56.756243895632757</v>
      </c>
      <c r="X276">
        <v>147.66988492348787</v>
      </c>
      <c r="Y276">
        <v>134.80729303095023</v>
      </c>
      <c r="Z276">
        <v>136.43431003209119</v>
      </c>
      <c r="AA276">
        <v>29.478508613800191</v>
      </c>
      <c r="AB276">
        <v>3.6547523508647393</v>
      </c>
      <c r="AC276">
        <v>-49.326739652305605</v>
      </c>
    </row>
    <row r="277" spans="1:39">
      <c r="A277">
        <v>5</v>
      </c>
      <c r="B277">
        <v>43</v>
      </c>
      <c r="C277">
        <v>2009</v>
      </c>
      <c r="D277">
        <v>99</v>
      </c>
      <c r="E277">
        <v>99</v>
      </c>
      <c r="F277">
        <v>99</v>
      </c>
      <c r="G277">
        <v>99</v>
      </c>
      <c r="H277">
        <v>2</v>
      </c>
      <c r="I277">
        <v>99</v>
      </c>
      <c r="J277">
        <v>999</v>
      </c>
      <c r="K277">
        <v>99</v>
      </c>
      <c r="L277">
        <v>99</v>
      </c>
      <c r="M277">
        <v>99</v>
      </c>
      <c r="N277">
        <v>99</v>
      </c>
      <c r="O277">
        <v>99</v>
      </c>
      <c r="P277">
        <v>9999</v>
      </c>
      <c r="Q277">
        <v>371</v>
      </c>
      <c r="R277">
        <v>12787</v>
      </c>
      <c r="S277">
        <v>12676</v>
      </c>
      <c r="T277">
        <v>57.430764870714519</v>
      </c>
      <c r="U277">
        <v>57.810847425508975</v>
      </c>
      <c r="V277">
        <v>15.788457026667713</v>
      </c>
      <c r="W277">
        <v>57.687204165351858</v>
      </c>
      <c r="X277">
        <v>148.27927808926299</v>
      </c>
      <c r="Y277">
        <v>135.80107140064064</v>
      </c>
      <c r="Z277">
        <v>136.99024140107221</v>
      </c>
      <c r="AA277">
        <v>29.978130404171061</v>
      </c>
      <c r="AB277">
        <v>3.7840571344293137</v>
      </c>
      <c r="AC277">
        <v>-52.669071659160451</v>
      </c>
    </row>
    <row r="278" spans="1:39">
      <c r="A278">
        <v>5</v>
      </c>
      <c r="B278">
        <v>44</v>
      </c>
      <c r="C278">
        <v>2010</v>
      </c>
      <c r="D278">
        <v>99</v>
      </c>
      <c r="E278">
        <v>99</v>
      </c>
      <c r="F278">
        <v>99</v>
      </c>
      <c r="G278">
        <v>99</v>
      </c>
      <c r="H278">
        <v>2</v>
      </c>
      <c r="I278">
        <v>99</v>
      </c>
      <c r="J278">
        <v>999</v>
      </c>
      <c r="K278">
        <v>99</v>
      </c>
      <c r="L278">
        <v>99</v>
      </c>
      <c r="M278">
        <v>99</v>
      </c>
      <c r="N278">
        <v>99</v>
      </c>
      <c r="O278">
        <v>99</v>
      </c>
      <c r="P278">
        <v>9999</v>
      </c>
      <c r="Q278">
        <v>404</v>
      </c>
      <c r="R278">
        <v>16389</v>
      </c>
      <c r="S278">
        <v>16300</v>
      </c>
      <c r="T278">
        <v>63.772909451729639</v>
      </c>
      <c r="U278">
        <v>63.912943450160014</v>
      </c>
      <c r="V278">
        <v>15.885105863689063</v>
      </c>
      <c r="W278">
        <v>58.611411042944795</v>
      </c>
      <c r="X278">
        <v>146.04258848405755</v>
      </c>
      <c r="Y278">
        <v>134.11358838245218</v>
      </c>
      <c r="Z278">
        <v>134.84586503067536</v>
      </c>
      <c r="AA278">
        <v>29.161001703049127</v>
      </c>
      <c r="AB278">
        <v>3.5830349882116121</v>
      </c>
      <c r="AC278">
        <v>-51.077364952666095</v>
      </c>
    </row>
    <row r="279" spans="1:39">
      <c r="A279">
        <v>5</v>
      </c>
      <c r="B279">
        <v>45</v>
      </c>
      <c r="C279">
        <v>2011</v>
      </c>
      <c r="D279">
        <v>99</v>
      </c>
      <c r="E279">
        <v>99</v>
      </c>
      <c r="F279">
        <v>99</v>
      </c>
      <c r="G279">
        <v>99</v>
      </c>
      <c r="H279">
        <v>2</v>
      </c>
      <c r="I279">
        <v>99</v>
      </c>
      <c r="J279">
        <v>999</v>
      </c>
      <c r="K279">
        <v>99</v>
      </c>
      <c r="L279">
        <v>99</v>
      </c>
      <c r="M279">
        <v>99</v>
      </c>
      <c r="N279">
        <v>99</v>
      </c>
      <c r="O279">
        <v>99</v>
      </c>
      <c r="P279">
        <v>9999</v>
      </c>
      <c r="Q279">
        <v>383</v>
      </c>
      <c r="R279">
        <v>17493</v>
      </c>
      <c r="S279">
        <v>17431</v>
      </c>
      <c r="T279">
        <v>64.395361678630593</v>
      </c>
      <c r="U279">
        <v>64.729955572320023</v>
      </c>
      <c r="V279">
        <v>15.931515463328196</v>
      </c>
      <c r="W279">
        <v>58.979461878262889</v>
      </c>
      <c r="X279">
        <v>147.19758201996132</v>
      </c>
      <c r="Y279">
        <v>135.45614817355477</v>
      </c>
      <c r="Z279">
        <v>135.93794962996921</v>
      </c>
      <c r="AA279">
        <v>29.535935515825223</v>
      </c>
      <c r="AB279">
        <v>3.9737005262645138</v>
      </c>
      <c r="AC279">
        <v>-52.084942901940849</v>
      </c>
    </row>
    <row r="280" spans="1:39">
      <c r="A280">
        <v>5</v>
      </c>
      <c r="B280">
        <v>46</v>
      </c>
      <c r="C280">
        <v>2012</v>
      </c>
      <c r="D280">
        <v>99</v>
      </c>
      <c r="E280">
        <v>99</v>
      </c>
      <c r="F280">
        <v>99</v>
      </c>
      <c r="G280">
        <v>99</v>
      </c>
      <c r="H280">
        <v>2</v>
      </c>
      <c r="I280">
        <v>99</v>
      </c>
      <c r="J280">
        <v>999</v>
      </c>
      <c r="K280">
        <v>99</v>
      </c>
      <c r="L280">
        <v>99</v>
      </c>
      <c r="M280">
        <v>99</v>
      </c>
      <c r="N280">
        <v>99</v>
      </c>
      <c r="O280">
        <v>99</v>
      </c>
      <c r="P280">
        <v>9999</v>
      </c>
      <c r="Q280">
        <v>366</v>
      </c>
      <c r="R280">
        <v>18036</v>
      </c>
      <c r="S280">
        <v>18000</v>
      </c>
      <c r="T280">
        <v>64.675296733244892</v>
      </c>
      <c r="U280">
        <v>65.085182308456012</v>
      </c>
      <c r="V280">
        <v>16.071080062098027</v>
      </c>
      <c r="W280">
        <v>59.243611111111122</v>
      </c>
      <c r="X280">
        <v>146.32976132723044</v>
      </c>
      <c r="Y280">
        <v>134.82225548902221</v>
      </c>
      <c r="Z280">
        <v>135.09190000000029</v>
      </c>
      <c r="AA280">
        <v>29.063344209021569</v>
      </c>
      <c r="AB280">
        <v>3.9183738497676504</v>
      </c>
      <c r="AC280">
        <v>-48.196414856237489</v>
      </c>
    </row>
    <row r="281" spans="1:39">
      <c r="A281">
        <v>5</v>
      </c>
      <c r="B281">
        <v>47</v>
      </c>
      <c r="C281">
        <v>2013</v>
      </c>
      <c r="D281">
        <v>99</v>
      </c>
      <c r="E281">
        <v>99</v>
      </c>
      <c r="F281">
        <v>99</v>
      </c>
      <c r="G281">
        <v>99</v>
      </c>
      <c r="H281">
        <v>2</v>
      </c>
      <c r="I281">
        <v>99</v>
      </c>
      <c r="J281">
        <v>999</v>
      </c>
      <c r="K281">
        <v>99</v>
      </c>
      <c r="L281">
        <v>99</v>
      </c>
      <c r="M281">
        <v>99</v>
      </c>
      <c r="N281">
        <v>99</v>
      </c>
      <c r="O281">
        <v>99</v>
      </c>
      <c r="P281">
        <v>9999</v>
      </c>
      <c r="Q281">
        <v>319</v>
      </c>
      <c r="R281">
        <v>19484</v>
      </c>
      <c r="S281">
        <v>19438</v>
      </c>
      <c r="T281">
        <v>69.725164614944148</v>
      </c>
      <c r="U281">
        <v>70.130029434770705</v>
      </c>
      <c r="V281">
        <v>16.020119072059121</v>
      </c>
      <c r="W281">
        <v>59.202387076859758</v>
      </c>
      <c r="X281">
        <v>147.32182952904299</v>
      </c>
      <c r="Y281">
        <v>135.68250872510859</v>
      </c>
      <c r="Z281">
        <v>136.00360119353925</v>
      </c>
      <c r="AA281">
        <v>29.057395994075488</v>
      </c>
      <c r="AB281">
        <v>3.765456258057184</v>
      </c>
      <c r="AC281">
        <v>-53.858473339943686</v>
      </c>
    </row>
    <row r="282" spans="1:39">
      <c r="A282">
        <v>5</v>
      </c>
      <c r="B282">
        <v>48</v>
      </c>
      <c r="C282">
        <v>2014</v>
      </c>
      <c r="D282">
        <v>99</v>
      </c>
      <c r="E282">
        <v>99</v>
      </c>
      <c r="F282">
        <v>99</v>
      </c>
      <c r="G282">
        <v>99</v>
      </c>
      <c r="H282">
        <v>2</v>
      </c>
      <c r="I282">
        <v>99</v>
      </c>
      <c r="J282">
        <v>999</v>
      </c>
      <c r="K282">
        <v>99</v>
      </c>
      <c r="L282">
        <v>99</v>
      </c>
      <c r="M282">
        <v>99</v>
      </c>
      <c r="N282">
        <v>99</v>
      </c>
      <c r="O282">
        <v>99</v>
      </c>
      <c r="P282">
        <v>9999</v>
      </c>
      <c r="Q282">
        <v>292</v>
      </c>
      <c r="R282">
        <v>18722</v>
      </c>
      <c r="S282">
        <v>18598</v>
      </c>
      <c r="T282">
        <v>68.196554110661864</v>
      </c>
      <c r="U282">
        <v>68.426110383281241</v>
      </c>
      <c r="V282">
        <v>16.155004807178724</v>
      </c>
      <c r="W282">
        <v>59.440853855253231</v>
      </c>
      <c r="X282">
        <v>146.50456708019527</v>
      </c>
      <c r="Y282">
        <v>134.49165153295564</v>
      </c>
      <c r="Z282">
        <v>135.38835896332915</v>
      </c>
      <c r="AA282">
        <v>29.405909091536746</v>
      </c>
      <c r="AB282">
        <v>3.9396760505949935</v>
      </c>
      <c r="AC282">
        <v>-54.15382279995751</v>
      </c>
    </row>
    <row r="283" spans="1:39">
      <c r="A283">
        <v>5</v>
      </c>
      <c r="B283">
        <v>49</v>
      </c>
      <c r="C283">
        <v>2015</v>
      </c>
      <c r="D283">
        <v>99</v>
      </c>
      <c r="E283">
        <v>99</v>
      </c>
      <c r="F283">
        <v>99</v>
      </c>
      <c r="G283">
        <v>99</v>
      </c>
      <c r="H283">
        <v>2</v>
      </c>
      <c r="I283">
        <v>99</v>
      </c>
      <c r="J283">
        <v>999</v>
      </c>
      <c r="K283">
        <v>99</v>
      </c>
      <c r="L283">
        <v>99</v>
      </c>
      <c r="M283">
        <v>99</v>
      </c>
      <c r="N283">
        <v>99</v>
      </c>
      <c r="O283">
        <v>99</v>
      </c>
      <c r="P283">
        <v>9999</v>
      </c>
      <c r="Q283">
        <v>289</v>
      </c>
      <c r="R283">
        <v>18865</v>
      </c>
      <c r="S283">
        <v>18831</v>
      </c>
      <c r="T283">
        <v>69.178584525119192</v>
      </c>
      <c r="U283">
        <v>69.148065319234846</v>
      </c>
      <c r="V283">
        <v>15.292287304532202</v>
      </c>
      <c r="W283">
        <v>59.356114916892366</v>
      </c>
      <c r="X283">
        <v>146.00386104266624</v>
      </c>
      <c r="Y283">
        <v>134.57619931089368</v>
      </c>
      <c r="Z283">
        <v>134.81918113748657</v>
      </c>
      <c r="AA283">
        <v>28.254543389013289</v>
      </c>
      <c r="AB283">
        <v>4.0917267612153267</v>
      </c>
      <c r="AC283">
        <v>-49.148962174227933</v>
      </c>
      <c r="AD283">
        <v>1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176</v>
      </c>
      <c r="AM283">
        <v>6</v>
      </c>
    </row>
    <row r="284" spans="1:39">
      <c r="A284">
        <v>5</v>
      </c>
      <c r="B284">
        <v>50</v>
      </c>
      <c r="C284">
        <v>2016</v>
      </c>
      <c r="D284">
        <v>99</v>
      </c>
      <c r="E284">
        <v>99</v>
      </c>
      <c r="F284">
        <v>99</v>
      </c>
      <c r="G284">
        <v>99</v>
      </c>
      <c r="H284">
        <v>2</v>
      </c>
      <c r="I284">
        <v>99</v>
      </c>
      <c r="J284">
        <v>999</v>
      </c>
      <c r="K284">
        <v>99</v>
      </c>
      <c r="L284">
        <v>99</v>
      </c>
      <c r="M284">
        <v>99</v>
      </c>
      <c r="N284">
        <v>99</v>
      </c>
      <c r="O284">
        <v>99</v>
      </c>
      <c r="P284">
        <v>9999</v>
      </c>
      <c r="Q284">
        <v>284</v>
      </c>
      <c r="R284">
        <v>18437</v>
      </c>
      <c r="S284">
        <v>18401</v>
      </c>
      <c r="T284">
        <v>68.980095779706645</v>
      </c>
      <c r="U284">
        <v>69.069942228493289</v>
      </c>
      <c r="V284">
        <v>15.169767315723821</v>
      </c>
      <c r="W284">
        <v>59.086843106352923</v>
      </c>
      <c r="X284">
        <v>148.90070728399513</v>
      </c>
      <c r="Y284">
        <v>137.19854097738181</v>
      </c>
      <c r="Z284">
        <v>137.46695831748212</v>
      </c>
      <c r="AA284">
        <v>27.273377421095272</v>
      </c>
      <c r="AB284">
        <v>3.6987479078557577</v>
      </c>
      <c r="AC284">
        <v>-50.125708796899822</v>
      </c>
      <c r="AD284">
        <v>223</v>
      </c>
      <c r="AE284">
        <v>74</v>
      </c>
      <c r="AF284">
        <v>0</v>
      </c>
      <c r="AG284">
        <v>34</v>
      </c>
      <c r="AH284">
        <v>453</v>
      </c>
      <c r="AI284">
        <v>94</v>
      </c>
      <c r="AJ284">
        <v>41</v>
      </c>
      <c r="AK284">
        <v>115</v>
      </c>
      <c r="AL284">
        <v>18</v>
      </c>
      <c r="AM284">
        <v>2</v>
      </c>
    </row>
    <row r="285" spans="1:39">
      <c r="A285">
        <v>5</v>
      </c>
      <c r="B285">
        <v>51</v>
      </c>
      <c r="C285">
        <v>2017</v>
      </c>
      <c r="D285">
        <v>99</v>
      </c>
      <c r="E285">
        <v>99</v>
      </c>
      <c r="F285">
        <v>99</v>
      </c>
      <c r="G285">
        <v>99</v>
      </c>
      <c r="H285">
        <v>2</v>
      </c>
      <c r="I285">
        <v>99</v>
      </c>
      <c r="J285">
        <v>999</v>
      </c>
      <c r="K285">
        <v>99</v>
      </c>
      <c r="L285">
        <v>99</v>
      </c>
      <c r="M285">
        <v>99</v>
      </c>
      <c r="N285">
        <v>99</v>
      </c>
      <c r="O285">
        <v>99</v>
      </c>
      <c r="P285">
        <v>9999</v>
      </c>
      <c r="Q285">
        <v>267</v>
      </c>
      <c r="R285">
        <v>18313</v>
      </c>
      <c r="S285">
        <v>18279</v>
      </c>
      <c r="T285">
        <v>69.223209223209238</v>
      </c>
      <c r="U285">
        <v>69.896299301961449</v>
      </c>
      <c r="V285">
        <v>15.056517228198548</v>
      </c>
      <c r="W285">
        <v>58.9203457519558</v>
      </c>
      <c r="X285">
        <v>150.83036347788561</v>
      </c>
      <c r="Y285">
        <v>138.98796483372473</v>
      </c>
      <c r="Z285">
        <v>139.24649050823356</v>
      </c>
      <c r="AA285">
        <v>27.812906826027103</v>
      </c>
      <c r="AB285">
        <v>3.6733226922566224</v>
      </c>
      <c r="AC285">
        <v>-49.825886313185585</v>
      </c>
      <c r="AD285">
        <v>334</v>
      </c>
      <c r="AE285">
        <v>128</v>
      </c>
      <c r="AF285">
        <v>1</v>
      </c>
      <c r="AG285">
        <v>42</v>
      </c>
      <c r="AH285">
        <v>819</v>
      </c>
      <c r="AI285">
        <v>345</v>
      </c>
      <c r="AJ285">
        <v>193</v>
      </c>
      <c r="AK285">
        <v>308</v>
      </c>
      <c r="AL285">
        <v>2</v>
      </c>
      <c r="AM285">
        <v>2</v>
      </c>
    </row>
    <row r="286" spans="1:39">
      <c r="A286">
        <v>5</v>
      </c>
      <c r="B286">
        <v>52</v>
      </c>
      <c r="C286">
        <v>2018</v>
      </c>
      <c r="D286">
        <v>99</v>
      </c>
      <c r="E286">
        <v>99</v>
      </c>
      <c r="F286">
        <v>99</v>
      </c>
      <c r="G286">
        <v>99</v>
      </c>
      <c r="H286">
        <v>2</v>
      </c>
      <c r="I286">
        <v>99</v>
      </c>
      <c r="J286">
        <v>999</v>
      </c>
      <c r="K286">
        <v>99</v>
      </c>
      <c r="L286">
        <v>99</v>
      </c>
      <c r="M286">
        <v>99</v>
      </c>
      <c r="N286">
        <v>99</v>
      </c>
      <c r="O286">
        <v>99</v>
      </c>
      <c r="P286">
        <v>9999</v>
      </c>
      <c r="Q286">
        <v>266</v>
      </c>
      <c r="R286">
        <v>20107</v>
      </c>
      <c r="S286">
        <v>20092</v>
      </c>
      <c r="T286">
        <v>70.282079066028174</v>
      </c>
      <c r="U286">
        <v>70.514910208855284</v>
      </c>
      <c r="V286">
        <v>15.160740040781818</v>
      </c>
      <c r="W286">
        <v>59.063657176985842</v>
      </c>
      <c r="X286">
        <v>147.64621948631179</v>
      </c>
      <c r="Y286">
        <v>136.17946983637489</v>
      </c>
      <c r="Z286">
        <v>136.28113677085355</v>
      </c>
      <c r="AA286">
        <v>28.262700427574277</v>
      </c>
      <c r="AB286">
        <v>3.5681805345061526</v>
      </c>
      <c r="AC286">
        <v>-48.705204031575001</v>
      </c>
      <c r="AD286">
        <v>418</v>
      </c>
      <c r="AE286">
        <v>148</v>
      </c>
      <c r="AF286">
        <v>1</v>
      </c>
      <c r="AG286">
        <v>29</v>
      </c>
      <c r="AH286">
        <v>1407</v>
      </c>
      <c r="AI286">
        <v>557</v>
      </c>
      <c r="AJ286">
        <v>229</v>
      </c>
      <c r="AK286">
        <v>454</v>
      </c>
      <c r="AL286">
        <v>0</v>
      </c>
      <c r="AM286">
        <v>4</v>
      </c>
    </row>
    <row r="287" spans="1:39">
      <c r="A287">
        <v>5</v>
      </c>
      <c r="B287">
        <v>53</v>
      </c>
      <c r="C287">
        <v>2019</v>
      </c>
      <c r="D287">
        <v>99</v>
      </c>
      <c r="E287">
        <v>99</v>
      </c>
      <c r="F287">
        <v>99</v>
      </c>
      <c r="G287">
        <v>99</v>
      </c>
      <c r="H287">
        <v>2</v>
      </c>
      <c r="I287">
        <v>99</v>
      </c>
      <c r="J287">
        <v>999</v>
      </c>
      <c r="K287">
        <v>99</v>
      </c>
      <c r="L287">
        <v>99</v>
      </c>
      <c r="M287">
        <v>99</v>
      </c>
      <c r="N287">
        <v>99</v>
      </c>
      <c r="O287">
        <v>99</v>
      </c>
      <c r="P287">
        <v>9999</v>
      </c>
      <c r="Q287">
        <v>246</v>
      </c>
      <c r="R287">
        <v>16193</v>
      </c>
      <c r="S287">
        <v>16178</v>
      </c>
      <c r="T287">
        <v>68.324894514767919</v>
      </c>
      <c r="U287">
        <v>68.445103365328748</v>
      </c>
      <c r="V287">
        <v>14.872846291607484</v>
      </c>
      <c r="W287">
        <v>58.487575720113753</v>
      </c>
      <c r="X287">
        <v>145.99681563245204</v>
      </c>
      <c r="Y287">
        <v>134.62942011980471</v>
      </c>
      <c r="Z287">
        <v>134.75424650760272</v>
      </c>
      <c r="AA287">
        <v>28.033043748430913</v>
      </c>
      <c r="AB287">
        <v>3.4620668617328119</v>
      </c>
      <c r="AC287">
        <v>-57.069030389228523</v>
      </c>
      <c r="AD287">
        <v>429</v>
      </c>
      <c r="AE287">
        <v>21</v>
      </c>
      <c r="AF287">
        <v>0</v>
      </c>
      <c r="AG287">
        <v>39</v>
      </c>
      <c r="AH287">
        <v>858</v>
      </c>
      <c r="AI287">
        <v>309</v>
      </c>
      <c r="AJ287">
        <v>156</v>
      </c>
      <c r="AK287">
        <v>283</v>
      </c>
      <c r="AL287">
        <v>0</v>
      </c>
      <c r="AM287">
        <v>1</v>
      </c>
    </row>
    <row r="288" spans="1:39">
      <c r="A288">
        <v>5</v>
      </c>
      <c r="B288">
        <v>54</v>
      </c>
      <c r="C288">
        <v>2020</v>
      </c>
      <c r="D288">
        <v>99</v>
      </c>
      <c r="E288">
        <v>99</v>
      </c>
      <c r="F288">
        <v>99</v>
      </c>
      <c r="G288">
        <v>99</v>
      </c>
      <c r="H288">
        <v>2</v>
      </c>
      <c r="I288">
        <v>99</v>
      </c>
      <c r="J288">
        <v>999</v>
      </c>
      <c r="K288">
        <v>99</v>
      </c>
      <c r="L288">
        <v>99</v>
      </c>
      <c r="M288">
        <v>99</v>
      </c>
      <c r="N288">
        <v>99</v>
      </c>
      <c r="O288">
        <v>99</v>
      </c>
      <c r="P288">
        <v>9999</v>
      </c>
      <c r="Q288">
        <v>183</v>
      </c>
      <c r="R288">
        <v>13420</v>
      </c>
      <c r="S288">
        <v>13406</v>
      </c>
      <c r="T288">
        <v>67.0497127154634</v>
      </c>
      <c r="U288">
        <v>66.917163453616354</v>
      </c>
      <c r="V288">
        <v>14.709761549925489</v>
      </c>
      <c r="W288">
        <v>58.220572877815911</v>
      </c>
      <c r="X288">
        <v>145.14875680772752</v>
      </c>
      <c r="Y288">
        <v>133.7978241430697</v>
      </c>
      <c r="Z288">
        <v>133.93755035058899</v>
      </c>
      <c r="AA288">
        <v>28.011464316612557</v>
      </c>
      <c r="AB288">
        <v>3.5846445726100171</v>
      </c>
      <c r="AC288">
        <v>-54.518193936385202</v>
      </c>
      <c r="AD288">
        <v>334</v>
      </c>
      <c r="AE288">
        <v>27</v>
      </c>
      <c r="AF288">
        <v>0</v>
      </c>
      <c r="AG288">
        <v>34</v>
      </c>
      <c r="AH288">
        <v>786</v>
      </c>
      <c r="AI288">
        <v>203</v>
      </c>
      <c r="AJ288">
        <v>77</v>
      </c>
      <c r="AK288">
        <v>230</v>
      </c>
      <c r="AL288">
        <v>3</v>
      </c>
      <c r="AM288">
        <v>4</v>
      </c>
    </row>
    <row r="289" spans="1:39">
      <c r="A289">
        <v>5</v>
      </c>
      <c r="B289">
        <v>55</v>
      </c>
      <c r="C289">
        <v>2021</v>
      </c>
      <c r="D289">
        <v>99</v>
      </c>
      <c r="E289">
        <v>99</v>
      </c>
      <c r="F289">
        <v>99</v>
      </c>
      <c r="G289">
        <v>99</v>
      </c>
      <c r="H289">
        <v>2</v>
      </c>
      <c r="I289">
        <v>99</v>
      </c>
      <c r="J289">
        <v>999</v>
      </c>
      <c r="K289">
        <v>99</v>
      </c>
      <c r="L289">
        <v>99</v>
      </c>
      <c r="M289">
        <v>99</v>
      </c>
      <c r="N289">
        <v>99</v>
      </c>
      <c r="O289">
        <v>99</v>
      </c>
      <c r="P289">
        <v>9999</v>
      </c>
      <c r="Q289">
        <v>180</v>
      </c>
      <c r="R289">
        <v>12908.4</v>
      </c>
      <c r="S289">
        <v>12898.4</v>
      </c>
      <c r="T289">
        <v>65.737100486850963</v>
      </c>
      <c r="U289">
        <v>65.480849548077686</v>
      </c>
      <c r="V289">
        <v>15.097672833193885</v>
      </c>
      <c r="W289">
        <v>59.084475593872114</v>
      </c>
      <c r="X289">
        <v>147.99854180467148</v>
      </c>
      <c r="Y289">
        <v>136.44755353103403</v>
      </c>
      <c r="Z289">
        <v>136.55333994914102</v>
      </c>
      <c r="AA289">
        <v>29.475688653177301</v>
      </c>
      <c r="AB289">
        <v>3.951638177852999</v>
      </c>
      <c r="AC289">
        <v>-57.329408710364063</v>
      </c>
      <c r="AD289">
        <v>300.39999999999998</v>
      </c>
      <c r="AE289">
        <v>31</v>
      </c>
      <c r="AF289">
        <v>1</v>
      </c>
      <c r="AG289">
        <v>46</v>
      </c>
      <c r="AH289">
        <v>746.87</v>
      </c>
      <c r="AI289">
        <v>174</v>
      </c>
      <c r="AJ289">
        <v>101</v>
      </c>
      <c r="AK289">
        <v>112</v>
      </c>
      <c r="AL289">
        <v>0</v>
      </c>
      <c r="AM289">
        <v>0</v>
      </c>
    </row>
    <row r="290" spans="1:39">
      <c r="A290">
        <v>5</v>
      </c>
      <c r="B290">
        <v>56</v>
      </c>
      <c r="C290">
        <v>2022</v>
      </c>
      <c r="D290">
        <v>99</v>
      </c>
      <c r="E290">
        <v>99</v>
      </c>
      <c r="F290">
        <v>99</v>
      </c>
      <c r="G290">
        <v>99</v>
      </c>
      <c r="H290">
        <v>2</v>
      </c>
      <c r="I290">
        <v>99</v>
      </c>
      <c r="J290">
        <v>999</v>
      </c>
      <c r="K290">
        <v>99</v>
      </c>
      <c r="L290">
        <v>99</v>
      </c>
      <c r="M290">
        <v>99</v>
      </c>
      <c r="N290">
        <v>99</v>
      </c>
      <c r="O290">
        <v>99</v>
      </c>
      <c r="P290">
        <v>9999</v>
      </c>
      <c r="Q290">
        <v>175</v>
      </c>
      <c r="R290">
        <v>12054</v>
      </c>
      <c r="S290">
        <v>12033</v>
      </c>
      <c r="T290">
        <v>66.578293289146643</v>
      </c>
      <c r="U290">
        <v>66.194207133799424</v>
      </c>
      <c r="V290">
        <v>5.3768043802887009</v>
      </c>
      <c r="W290">
        <v>59.851242416687448</v>
      </c>
      <c r="X290">
        <v>148.8258326875393</v>
      </c>
      <c r="Y290">
        <v>137.10182512029215</v>
      </c>
      <c r="Z290">
        <v>137.34109532120016</v>
      </c>
      <c r="AA290">
        <v>29.632103532165942</v>
      </c>
      <c r="AB290">
        <v>3.809121874023647</v>
      </c>
      <c r="AC290">
        <v>-54.292977043779409</v>
      </c>
      <c r="AD290">
        <v>325</v>
      </c>
      <c r="AE290">
        <v>25</v>
      </c>
      <c r="AF290">
        <v>0</v>
      </c>
      <c r="AG290">
        <v>23</v>
      </c>
      <c r="AH290">
        <v>627</v>
      </c>
      <c r="AI290">
        <v>161</v>
      </c>
      <c r="AJ290">
        <v>67</v>
      </c>
      <c r="AK290">
        <v>129</v>
      </c>
      <c r="AL290">
        <v>2</v>
      </c>
      <c r="AM290">
        <v>1</v>
      </c>
    </row>
    <row r="291" spans="1:39" s="271" customFormat="1">
      <c r="A291" s="271">
        <v>5</v>
      </c>
      <c r="B291" s="271">
        <v>57</v>
      </c>
      <c r="C291" s="271">
        <v>2023</v>
      </c>
      <c r="D291" s="271">
        <v>99</v>
      </c>
      <c r="E291" s="271">
        <v>99</v>
      </c>
      <c r="F291" s="271">
        <v>99</v>
      </c>
      <c r="G291" s="271">
        <v>99</v>
      </c>
      <c r="H291" s="271">
        <v>2</v>
      </c>
      <c r="I291" s="271">
        <v>99</v>
      </c>
      <c r="J291" s="271">
        <v>999</v>
      </c>
      <c r="K291" s="271">
        <v>99</v>
      </c>
      <c r="L291" s="271">
        <v>99</v>
      </c>
      <c r="M291" s="271">
        <v>99</v>
      </c>
      <c r="N291" s="271">
        <v>99</v>
      </c>
      <c r="O291" s="271">
        <v>99</v>
      </c>
      <c r="P291" s="271">
        <v>9999</v>
      </c>
      <c r="Q291" s="271">
        <v>181</v>
      </c>
      <c r="R291" s="271">
        <v>11792</v>
      </c>
      <c r="S291" s="271">
        <v>11745</v>
      </c>
      <c r="T291" s="271">
        <v>65.282621934340909</v>
      </c>
      <c r="U291" s="271">
        <v>65.144940004156197</v>
      </c>
      <c r="V291" s="271">
        <v>5.2852781546811407</v>
      </c>
      <c r="W291" s="271">
        <v>59.903277990634322</v>
      </c>
      <c r="X291" s="271">
        <v>149.26377359239498</v>
      </c>
      <c r="Y291" s="271">
        <v>137.23171641791077</v>
      </c>
      <c r="Z291" s="271">
        <v>137.78087696892328</v>
      </c>
      <c r="AA291" s="271">
        <v>30.624324292895945</v>
      </c>
      <c r="AB291" s="271">
        <v>3.7641191420981199</v>
      </c>
      <c r="AC291" s="271">
        <v>-54.385721349191613</v>
      </c>
      <c r="AD291" s="271">
        <v>253</v>
      </c>
      <c r="AE291" s="271">
        <v>27</v>
      </c>
      <c r="AF291" s="271">
        <v>2</v>
      </c>
      <c r="AG291" s="271">
        <v>16</v>
      </c>
      <c r="AH291" s="271">
        <v>576</v>
      </c>
      <c r="AI291" s="271">
        <v>133</v>
      </c>
      <c r="AJ291" s="271">
        <v>72</v>
      </c>
      <c r="AK291" s="271">
        <v>105</v>
      </c>
      <c r="AL291" s="271">
        <v>1</v>
      </c>
      <c r="AM291" s="271">
        <v>1</v>
      </c>
    </row>
    <row r="292" spans="1:39" s="271" customFormat="1">
      <c r="A292" s="271">
        <v>5</v>
      </c>
      <c r="B292" s="271">
        <v>58</v>
      </c>
      <c r="C292" s="271">
        <v>2024</v>
      </c>
      <c r="D292" s="271">
        <v>99</v>
      </c>
      <c r="E292" s="271">
        <v>99</v>
      </c>
      <c r="F292" s="271">
        <v>99</v>
      </c>
      <c r="G292" s="271">
        <v>99</v>
      </c>
      <c r="H292" s="271">
        <v>2</v>
      </c>
      <c r="I292" s="271">
        <v>99</v>
      </c>
      <c r="J292" s="271">
        <v>999</v>
      </c>
      <c r="K292" s="271">
        <v>99</v>
      </c>
      <c r="L292" s="271">
        <v>99</v>
      </c>
      <c r="M292" s="271">
        <v>99</v>
      </c>
      <c r="N292" s="271">
        <v>99</v>
      </c>
      <c r="O292" s="271">
        <v>99</v>
      </c>
      <c r="P292" s="271">
        <v>9999</v>
      </c>
      <c r="Q292" s="271">
        <v>168</v>
      </c>
      <c r="R292" s="271">
        <v>11873</v>
      </c>
      <c r="S292" s="271">
        <v>11851</v>
      </c>
      <c r="T292" s="271">
        <v>67.086676460617014</v>
      </c>
      <c r="U292" s="271">
        <v>66.576870098438022</v>
      </c>
      <c r="V292" s="271">
        <v>5.3240966899688358</v>
      </c>
      <c r="W292" s="271">
        <v>59.940342587123439</v>
      </c>
      <c r="X292" s="271">
        <v>148.83391662520137</v>
      </c>
      <c r="Y292" s="271">
        <v>137.09556978017329</v>
      </c>
      <c r="Z292" s="271">
        <v>137.35007172390488</v>
      </c>
      <c r="AA292" s="271">
        <v>30.364032093556876</v>
      </c>
      <c r="AB292" s="271">
        <v>3.7245785276682808</v>
      </c>
      <c r="AC292" s="271">
        <v>-55.953535123364077</v>
      </c>
      <c r="AD292" s="271">
        <v>259</v>
      </c>
      <c r="AE292" s="271">
        <v>36</v>
      </c>
      <c r="AF292" s="271">
        <v>0</v>
      </c>
      <c r="AG292" s="271">
        <v>22</v>
      </c>
      <c r="AH292" s="271">
        <v>492</v>
      </c>
      <c r="AI292" s="271">
        <v>150</v>
      </c>
      <c r="AJ292" s="271">
        <v>61</v>
      </c>
      <c r="AK292" s="271">
        <v>92</v>
      </c>
      <c r="AL292" s="271">
        <v>0</v>
      </c>
      <c r="AM292" s="271">
        <v>3</v>
      </c>
    </row>
    <row r="293" spans="1:39">
      <c r="A293">
        <v>6</v>
      </c>
      <c r="C293">
        <v>2024</v>
      </c>
      <c r="D293">
        <v>99</v>
      </c>
      <c r="E293">
        <v>99</v>
      </c>
      <c r="F293">
        <v>99</v>
      </c>
      <c r="G293">
        <v>1</v>
      </c>
      <c r="H293">
        <v>1</v>
      </c>
      <c r="I293">
        <v>99</v>
      </c>
      <c r="J293">
        <v>999</v>
      </c>
      <c r="K293">
        <v>99</v>
      </c>
      <c r="L293">
        <v>99</v>
      </c>
      <c r="M293">
        <v>99</v>
      </c>
      <c r="N293">
        <v>99</v>
      </c>
      <c r="O293">
        <v>99</v>
      </c>
      <c r="P293">
        <v>9999</v>
      </c>
      <c r="Q293">
        <v>3</v>
      </c>
      <c r="R293">
        <v>5</v>
      </c>
      <c r="S293">
        <v>5</v>
      </c>
      <c r="T293">
        <v>7.6207895137936257E-2</v>
      </c>
      <c r="U293">
        <v>7.5017191889551527E-2</v>
      </c>
      <c r="V293">
        <v>0</v>
      </c>
      <c r="W293">
        <v>60</v>
      </c>
      <c r="X293">
        <v>150.59588299024912</v>
      </c>
      <c r="Y293">
        <v>139</v>
      </c>
      <c r="Z293">
        <v>139</v>
      </c>
      <c r="AA293">
        <v>25.753989982136844</v>
      </c>
      <c r="AB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</row>
    <row r="294" spans="1:39">
      <c r="A294">
        <v>6</v>
      </c>
      <c r="C294">
        <v>2024</v>
      </c>
      <c r="D294">
        <v>99</v>
      </c>
      <c r="E294">
        <v>99</v>
      </c>
      <c r="F294">
        <v>99</v>
      </c>
      <c r="G294">
        <v>1</v>
      </c>
      <c r="H294">
        <v>2</v>
      </c>
      <c r="I294">
        <v>99</v>
      </c>
      <c r="J294">
        <v>999</v>
      </c>
      <c r="K294">
        <v>99</v>
      </c>
      <c r="L294">
        <v>99</v>
      </c>
      <c r="M294">
        <v>99</v>
      </c>
      <c r="N294">
        <v>99</v>
      </c>
      <c r="O294">
        <v>99</v>
      </c>
      <c r="P294">
        <v>9999</v>
      </c>
      <c r="Q294">
        <v>99</v>
      </c>
      <c r="R294">
        <v>6556</v>
      </c>
      <c r="S294">
        <v>6550</v>
      </c>
      <c r="T294">
        <v>99.923792104862045</v>
      </c>
      <c r="U294">
        <v>99.924982808110428</v>
      </c>
      <c r="V294">
        <v>6.7628126906650419</v>
      </c>
      <c r="W294">
        <v>59.158015267175593</v>
      </c>
      <c r="X294">
        <v>153.15088541291388</v>
      </c>
      <c r="Y294">
        <v>141.20794691885263</v>
      </c>
      <c r="Z294">
        <v>141.33729770992338</v>
      </c>
      <c r="AA294">
        <v>31.811474328569144</v>
      </c>
      <c r="AB294">
        <v>3.5250348750042635</v>
      </c>
      <c r="AC294">
        <v>-54.45947291351164</v>
      </c>
      <c r="AD294">
        <v>187</v>
      </c>
      <c r="AE294">
        <v>36</v>
      </c>
      <c r="AF294">
        <v>0</v>
      </c>
      <c r="AG294">
        <v>16</v>
      </c>
      <c r="AH294">
        <v>346</v>
      </c>
      <c r="AI294">
        <v>135</v>
      </c>
      <c r="AJ294">
        <v>54</v>
      </c>
      <c r="AK294">
        <v>82</v>
      </c>
      <c r="AL294">
        <v>0</v>
      </c>
      <c r="AM294">
        <v>3</v>
      </c>
    </row>
    <row r="295" spans="1:39">
      <c r="A295">
        <v>6</v>
      </c>
      <c r="C295">
        <v>2024</v>
      </c>
      <c r="D295">
        <v>99</v>
      </c>
      <c r="E295">
        <v>99</v>
      </c>
      <c r="F295">
        <v>99</v>
      </c>
      <c r="G295">
        <v>2</v>
      </c>
      <c r="H295">
        <v>1</v>
      </c>
      <c r="I295">
        <v>99</v>
      </c>
      <c r="J295">
        <v>999</v>
      </c>
      <c r="K295">
        <v>99</v>
      </c>
      <c r="L295">
        <v>99</v>
      </c>
      <c r="M295">
        <v>99</v>
      </c>
      <c r="N295">
        <v>99</v>
      </c>
      <c r="O295">
        <v>99</v>
      </c>
      <c r="P295">
        <v>9999</v>
      </c>
      <c r="Q295">
        <v>3</v>
      </c>
      <c r="R295">
        <v>7</v>
      </c>
      <c r="S295">
        <v>7</v>
      </c>
      <c r="T295">
        <v>0.38932146829810899</v>
      </c>
      <c r="U295">
        <v>0.39478961703307153</v>
      </c>
      <c r="V295">
        <v>4</v>
      </c>
      <c r="W295">
        <v>60.857142857142847</v>
      </c>
      <c r="X295">
        <v>145.48831450239899</v>
      </c>
      <c r="Y295">
        <v>134.28571428571425</v>
      </c>
      <c r="Z295">
        <v>134.28571428571425</v>
      </c>
      <c r="AA295">
        <v>26.04909806891758</v>
      </c>
      <c r="AB295">
        <v>1.8070158058105847</v>
      </c>
      <c r="AC295">
        <v>-31.355064273830177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</row>
    <row r="296" spans="1:39">
      <c r="A296">
        <v>6</v>
      </c>
      <c r="C296">
        <v>2024</v>
      </c>
      <c r="D296">
        <v>99</v>
      </c>
      <c r="E296">
        <v>99</v>
      </c>
      <c r="F296">
        <v>99</v>
      </c>
      <c r="G296">
        <v>2</v>
      </c>
      <c r="H296">
        <v>2</v>
      </c>
      <c r="I296">
        <v>99</v>
      </c>
      <c r="J296">
        <v>999</v>
      </c>
      <c r="K296">
        <v>99</v>
      </c>
      <c r="L296">
        <v>99</v>
      </c>
      <c r="M296">
        <v>99</v>
      </c>
      <c r="N296">
        <v>99</v>
      </c>
      <c r="O296">
        <v>99</v>
      </c>
      <c r="P296">
        <v>9999</v>
      </c>
      <c r="Q296">
        <v>36</v>
      </c>
      <c r="R296">
        <v>1791</v>
      </c>
      <c r="S296">
        <v>1787</v>
      </c>
      <c r="T296">
        <v>99.610678531701893</v>
      </c>
      <c r="U296">
        <v>99.605210382966902</v>
      </c>
      <c r="V296">
        <v>3.0926856504745945</v>
      </c>
      <c r="W296">
        <v>60.916060436485722</v>
      </c>
      <c r="X296">
        <v>143.789248396793</v>
      </c>
      <c r="Y296">
        <v>132.41848129536581</v>
      </c>
      <c r="Z296">
        <v>132.71488528259664</v>
      </c>
      <c r="AA296">
        <v>26.810550338066967</v>
      </c>
      <c r="AB296">
        <v>3.340699579371885</v>
      </c>
      <c r="AC296">
        <v>-53.924197093430784</v>
      </c>
      <c r="AD296">
        <v>18</v>
      </c>
      <c r="AE296">
        <v>0</v>
      </c>
      <c r="AF296">
        <v>0</v>
      </c>
      <c r="AG296">
        <v>0</v>
      </c>
      <c r="AH296">
        <v>90</v>
      </c>
      <c r="AI296">
        <v>8</v>
      </c>
      <c r="AJ296">
        <v>6</v>
      </c>
      <c r="AK296">
        <v>1</v>
      </c>
      <c r="AL296">
        <v>0</v>
      </c>
      <c r="AM296">
        <v>0</v>
      </c>
    </row>
    <row r="297" spans="1:39">
      <c r="A297">
        <v>6</v>
      </c>
      <c r="C297">
        <v>2024</v>
      </c>
      <c r="D297">
        <v>99</v>
      </c>
      <c r="E297">
        <v>99</v>
      </c>
      <c r="F297">
        <v>99</v>
      </c>
      <c r="G297">
        <v>3</v>
      </c>
      <c r="H297">
        <v>1</v>
      </c>
      <c r="I297">
        <v>99</v>
      </c>
      <c r="J297">
        <v>999</v>
      </c>
      <c r="K297">
        <v>99</v>
      </c>
      <c r="L297">
        <v>99</v>
      </c>
      <c r="M297">
        <v>99</v>
      </c>
      <c r="N297">
        <v>99</v>
      </c>
      <c r="O297">
        <v>99</v>
      </c>
      <c r="P297">
        <v>9999</v>
      </c>
      <c r="Q297">
        <v>112</v>
      </c>
      <c r="R297">
        <v>5813</v>
      </c>
      <c r="S297">
        <v>5796</v>
      </c>
      <c r="T297">
        <v>63.557839492674354</v>
      </c>
      <c r="U297">
        <v>65.177611520892498</v>
      </c>
      <c r="V297">
        <v>4.677275073111991</v>
      </c>
      <c r="W297">
        <v>60.046066252588005</v>
      </c>
      <c r="X297">
        <v>152.34779370555671</v>
      </c>
      <c r="Y297">
        <v>140.29348013074161</v>
      </c>
      <c r="Z297">
        <v>140.70496894409953</v>
      </c>
      <c r="AA297">
        <v>31.528733258065191</v>
      </c>
      <c r="AB297">
        <v>4.739972531365086</v>
      </c>
      <c r="AC297">
        <v>-67.622579308798137</v>
      </c>
      <c r="AD297">
        <v>108</v>
      </c>
      <c r="AE297">
        <v>0</v>
      </c>
      <c r="AF297">
        <v>0</v>
      </c>
      <c r="AG297">
        <v>15</v>
      </c>
      <c r="AH297">
        <v>118</v>
      </c>
      <c r="AI297">
        <v>6</v>
      </c>
      <c r="AJ297">
        <v>3</v>
      </c>
      <c r="AK297">
        <v>15</v>
      </c>
      <c r="AL297">
        <v>0</v>
      </c>
      <c r="AM297">
        <v>1</v>
      </c>
    </row>
    <row r="298" spans="1:39">
      <c r="A298">
        <v>6</v>
      </c>
      <c r="C298">
        <v>2024</v>
      </c>
      <c r="D298">
        <v>99</v>
      </c>
      <c r="E298">
        <v>99</v>
      </c>
      <c r="F298">
        <v>99</v>
      </c>
      <c r="G298">
        <v>3</v>
      </c>
      <c r="H298">
        <v>2</v>
      </c>
      <c r="I298">
        <v>99</v>
      </c>
      <c r="J298">
        <v>999</v>
      </c>
      <c r="K298">
        <v>99</v>
      </c>
      <c r="L298">
        <v>99</v>
      </c>
      <c r="M298">
        <v>99</v>
      </c>
      <c r="N298">
        <v>99</v>
      </c>
      <c r="O298">
        <v>99</v>
      </c>
      <c r="P298">
        <v>9999</v>
      </c>
      <c r="Q298">
        <v>28</v>
      </c>
      <c r="R298">
        <v>3333</v>
      </c>
      <c r="S298">
        <v>3321</v>
      </c>
      <c r="T298">
        <v>36.44216050732561</v>
      </c>
      <c r="U298">
        <v>34.822388479107495</v>
      </c>
      <c r="V298">
        <v>3.9645964596459642</v>
      </c>
      <c r="W298">
        <v>60.784703402589592</v>
      </c>
      <c r="X298">
        <v>142.21087330834902</v>
      </c>
      <c r="Y298">
        <v>130.72619261926187</v>
      </c>
      <c r="Z298">
        <v>131.19855465221309</v>
      </c>
      <c r="AA298">
        <v>26.986301704634517</v>
      </c>
      <c r="AB298">
        <v>3.9856360181773431</v>
      </c>
      <c r="AC298">
        <v>-61.288836497229234</v>
      </c>
      <c r="AD298">
        <v>54</v>
      </c>
      <c r="AE298">
        <v>0</v>
      </c>
      <c r="AF298">
        <v>0</v>
      </c>
      <c r="AG298">
        <v>6</v>
      </c>
      <c r="AH298">
        <v>42</v>
      </c>
      <c r="AI298">
        <v>5</v>
      </c>
      <c r="AJ298">
        <v>1</v>
      </c>
      <c r="AK298">
        <v>9</v>
      </c>
      <c r="AL298">
        <v>0</v>
      </c>
      <c r="AM298">
        <v>0</v>
      </c>
    </row>
    <row r="299" spans="1:39">
      <c r="A299">
        <v>6</v>
      </c>
      <c r="C299">
        <v>2024</v>
      </c>
      <c r="D299">
        <v>99</v>
      </c>
      <c r="E299">
        <v>99</v>
      </c>
      <c r="F299">
        <v>99</v>
      </c>
      <c r="G299">
        <v>4</v>
      </c>
      <c r="H299">
        <v>1</v>
      </c>
      <c r="I299">
        <v>99</v>
      </c>
      <c r="J299">
        <v>999</v>
      </c>
      <c r="K299">
        <v>99</v>
      </c>
      <c r="L299">
        <v>99</v>
      </c>
      <c r="M299">
        <v>99</v>
      </c>
      <c r="N299">
        <v>99</v>
      </c>
      <c r="O299">
        <v>99</v>
      </c>
      <c r="P299">
        <v>9999</v>
      </c>
      <c r="R299">
        <v>0</v>
      </c>
    </row>
    <row r="300" spans="1:39">
      <c r="A300">
        <v>6</v>
      </c>
      <c r="C300">
        <v>2024</v>
      </c>
      <c r="D300">
        <v>99</v>
      </c>
      <c r="E300">
        <v>99</v>
      </c>
      <c r="F300">
        <v>99</v>
      </c>
      <c r="G300">
        <v>4</v>
      </c>
      <c r="H300">
        <v>2</v>
      </c>
      <c r="I300">
        <v>99</v>
      </c>
      <c r="J300">
        <v>999</v>
      </c>
      <c r="K300">
        <v>99</v>
      </c>
      <c r="L300">
        <v>99</v>
      </c>
      <c r="M300">
        <v>99</v>
      </c>
      <c r="N300">
        <v>99</v>
      </c>
      <c r="O300">
        <v>99</v>
      </c>
      <c r="P300">
        <v>9999</v>
      </c>
      <c r="Q300">
        <v>5</v>
      </c>
      <c r="R300">
        <v>193</v>
      </c>
      <c r="S300">
        <v>193</v>
      </c>
      <c r="T300">
        <v>100</v>
      </c>
      <c r="U300">
        <v>100</v>
      </c>
      <c r="V300">
        <v>0.63730569948186522</v>
      </c>
      <c r="W300">
        <v>62.927461139896387</v>
      </c>
      <c r="X300">
        <v>163.38084304952869</v>
      </c>
      <c r="Y300">
        <v>150.80051813471499</v>
      </c>
      <c r="Z300">
        <v>150.80051813471499</v>
      </c>
      <c r="AA300">
        <v>38.879734185067264</v>
      </c>
      <c r="AB300">
        <v>1.6334972431286074</v>
      </c>
      <c r="AC300">
        <v>-54.544053763145392</v>
      </c>
      <c r="AD300">
        <v>0</v>
      </c>
      <c r="AE300">
        <v>0</v>
      </c>
      <c r="AF300">
        <v>0</v>
      </c>
      <c r="AG300">
        <v>0</v>
      </c>
      <c r="AH300">
        <v>14</v>
      </c>
      <c r="AI300">
        <v>2</v>
      </c>
      <c r="AJ300">
        <v>0</v>
      </c>
      <c r="AK300">
        <v>0</v>
      </c>
      <c r="AL300">
        <v>0</v>
      </c>
      <c r="AM300">
        <v>0</v>
      </c>
    </row>
    <row r="301" spans="1:39">
      <c r="A301">
        <v>6</v>
      </c>
      <c r="C301">
        <v>2023</v>
      </c>
      <c r="D301">
        <v>99</v>
      </c>
      <c r="E301">
        <v>99</v>
      </c>
      <c r="F301">
        <v>99</v>
      </c>
      <c r="G301">
        <v>1</v>
      </c>
      <c r="H301">
        <v>1</v>
      </c>
      <c r="I301">
        <v>99</v>
      </c>
      <c r="J301">
        <v>999</v>
      </c>
      <c r="K301">
        <v>99</v>
      </c>
      <c r="L301">
        <v>99</v>
      </c>
      <c r="M301">
        <v>99</v>
      </c>
      <c r="N301">
        <v>99</v>
      </c>
      <c r="O301">
        <v>99</v>
      </c>
      <c r="P301">
        <v>9999</v>
      </c>
      <c r="Q301">
        <v>6</v>
      </c>
      <c r="R301">
        <v>37</v>
      </c>
      <c r="S301">
        <v>37</v>
      </c>
      <c r="T301">
        <v>0.57257814917982075</v>
      </c>
      <c r="U301">
        <v>0.5609400557988159</v>
      </c>
      <c r="V301">
        <v>2.6486486486486496</v>
      </c>
      <c r="W301">
        <v>59.594594594594597</v>
      </c>
      <c r="X301">
        <v>148.56665983426549</v>
      </c>
      <c r="Y301">
        <v>137.12702702702697</v>
      </c>
      <c r="Z301">
        <v>137.12702702702697</v>
      </c>
      <c r="AA301">
        <v>29.455781322579156</v>
      </c>
      <c r="AB301">
        <v>0.88407714777255919</v>
      </c>
      <c r="AC301">
        <v>-22.904945376051423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</row>
    <row r="302" spans="1:39">
      <c r="A302">
        <v>6</v>
      </c>
      <c r="C302">
        <v>2023</v>
      </c>
      <c r="D302">
        <v>99</v>
      </c>
      <c r="E302">
        <v>99</v>
      </c>
      <c r="F302">
        <v>99</v>
      </c>
      <c r="G302">
        <v>1</v>
      </c>
      <c r="H302">
        <v>2</v>
      </c>
      <c r="I302">
        <v>99</v>
      </c>
      <c r="J302">
        <v>999</v>
      </c>
      <c r="K302">
        <v>99</v>
      </c>
      <c r="L302">
        <v>99</v>
      </c>
      <c r="M302">
        <v>99</v>
      </c>
      <c r="N302">
        <v>99</v>
      </c>
      <c r="O302">
        <v>99</v>
      </c>
      <c r="P302">
        <v>9999</v>
      </c>
      <c r="Q302">
        <v>100</v>
      </c>
      <c r="R302">
        <v>6425</v>
      </c>
      <c r="S302">
        <v>6421</v>
      </c>
      <c r="T302">
        <v>99.427421850820181</v>
      </c>
      <c r="U302">
        <v>99.43905994420119</v>
      </c>
      <c r="V302">
        <v>6.7473929961089487</v>
      </c>
      <c r="W302">
        <v>59.14655038156053</v>
      </c>
      <c r="X302">
        <v>151.76630088823893</v>
      </c>
      <c r="Y302">
        <v>139.98845136186736</v>
      </c>
      <c r="Z302">
        <v>140.07565799719629</v>
      </c>
      <c r="AA302">
        <v>31.290756136831192</v>
      </c>
      <c r="AB302">
        <v>3.4592674201471993</v>
      </c>
      <c r="AC302">
        <v>-52.177081159935561</v>
      </c>
      <c r="AD302">
        <v>189</v>
      </c>
      <c r="AE302">
        <v>27</v>
      </c>
      <c r="AF302">
        <v>2</v>
      </c>
      <c r="AG302">
        <v>15</v>
      </c>
      <c r="AH302">
        <v>430</v>
      </c>
      <c r="AI302">
        <v>126</v>
      </c>
      <c r="AJ302">
        <v>60</v>
      </c>
      <c r="AK302">
        <v>94</v>
      </c>
      <c r="AL302">
        <v>0</v>
      </c>
      <c r="AM302">
        <v>0</v>
      </c>
    </row>
    <row r="303" spans="1:39">
      <c r="A303">
        <v>6</v>
      </c>
      <c r="C303">
        <v>2023</v>
      </c>
      <c r="D303">
        <v>99</v>
      </c>
      <c r="E303">
        <v>99</v>
      </c>
      <c r="F303">
        <v>99</v>
      </c>
      <c r="G303">
        <v>2</v>
      </c>
      <c r="H303">
        <v>1</v>
      </c>
      <c r="I303">
        <v>99</v>
      </c>
      <c r="J303">
        <v>999</v>
      </c>
      <c r="K303">
        <v>99</v>
      </c>
      <c r="L303">
        <v>99</v>
      </c>
      <c r="M303">
        <v>99</v>
      </c>
      <c r="N303">
        <v>99</v>
      </c>
      <c r="O303">
        <v>99</v>
      </c>
      <c r="P303">
        <v>9999</v>
      </c>
      <c r="Q303">
        <v>9</v>
      </c>
      <c r="R303">
        <v>30</v>
      </c>
      <c r="S303">
        <v>30</v>
      </c>
      <c r="T303">
        <v>1.3947001394700145</v>
      </c>
      <c r="U303">
        <v>1.3245708190723078</v>
      </c>
      <c r="V303">
        <v>5.9666666666666668</v>
      </c>
      <c r="W303">
        <v>59.9</v>
      </c>
      <c r="X303">
        <v>141.71903214156737</v>
      </c>
      <c r="Y303">
        <v>130.80666666666664</v>
      </c>
      <c r="Z303">
        <v>130.80666666666664</v>
      </c>
      <c r="AA303">
        <v>26.187018836735881</v>
      </c>
      <c r="AB303">
        <v>2.4812631191929357</v>
      </c>
      <c r="AC303">
        <v>-13.003598830586821</v>
      </c>
      <c r="AD303">
        <v>1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1</v>
      </c>
      <c r="AM303">
        <v>0</v>
      </c>
    </row>
    <row r="304" spans="1:39">
      <c r="A304">
        <v>6</v>
      </c>
      <c r="C304">
        <v>2023</v>
      </c>
      <c r="D304">
        <v>99</v>
      </c>
      <c r="E304">
        <v>99</v>
      </c>
      <c r="F304">
        <v>99</v>
      </c>
      <c r="G304">
        <v>2</v>
      </c>
      <c r="H304">
        <v>2</v>
      </c>
      <c r="I304">
        <v>99</v>
      </c>
      <c r="J304">
        <v>999</v>
      </c>
      <c r="K304">
        <v>99</v>
      </c>
      <c r="L304">
        <v>99</v>
      </c>
      <c r="M304">
        <v>99</v>
      </c>
      <c r="N304">
        <v>99</v>
      </c>
      <c r="O304">
        <v>99</v>
      </c>
      <c r="P304">
        <v>9999</v>
      </c>
      <c r="Q304">
        <v>41</v>
      </c>
      <c r="R304">
        <v>2121</v>
      </c>
      <c r="S304">
        <v>2118</v>
      </c>
      <c r="T304">
        <v>98.605299860529982</v>
      </c>
      <c r="U304">
        <v>98.675429180927708</v>
      </c>
      <c r="V304">
        <v>3.2385667138142393</v>
      </c>
      <c r="W304">
        <v>60.834749763928215</v>
      </c>
      <c r="X304">
        <v>149.52282877258469</v>
      </c>
      <c r="Y304">
        <v>137.83017444601603</v>
      </c>
      <c r="Z304">
        <v>138.0254013220019</v>
      </c>
      <c r="AA304">
        <v>29.687180471190601</v>
      </c>
      <c r="AB304">
        <v>3.7754588998334642</v>
      </c>
      <c r="AC304">
        <v>-63.489630557482542</v>
      </c>
      <c r="AD304">
        <v>19</v>
      </c>
      <c r="AE304">
        <v>0</v>
      </c>
      <c r="AF304">
        <v>0</v>
      </c>
      <c r="AG304">
        <v>1</v>
      </c>
      <c r="AH304">
        <v>93</v>
      </c>
      <c r="AI304">
        <v>4</v>
      </c>
      <c r="AJ304">
        <v>4</v>
      </c>
      <c r="AK304">
        <v>4</v>
      </c>
      <c r="AL304">
        <v>0</v>
      </c>
      <c r="AM304">
        <v>0</v>
      </c>
    </row>
    <row r="305" spans="1:39">
      <c r="A305">
        <v>6</v>
      </c>
      <c r="C305">
        <v>2023</v>
      </c>
      <c r="D305">
        <v>99</v>
      </c>
      <c r="E305">
        <v>99</v>
      </c>
      <c r="F305">
        <v>99</v>
      </c>
      <c r="G305">
        <v>3</v>
      </c>
      <c r="H305">
        <v>1</v>
      </c>
      <c r="I305">
        <v>99</v>
      </c>
      <c r="J305">
        <v>999</v>
      </c>
      <c r="K305">
        <v>99</v>
      </c>
      <c r="L305">
        <v>99</v>
      </c>
      <c r="M305">
        <v>99</v>
      </c>
      <c r="N305">
        <v>99</v>
      </c>
      <c r="O305">
        <v>99</v>
      </c>
      <c r="P305">
        <v>9999</v>
      </c>
      <c r="Q305">
        <v>118</v>
      </c>
      <c r="R305">
        <v>6188</v>
      </c>
      <c r="S305">
        <v>6171</v>
      </c>
      <c r="T305">
        <v>67.224334600760457</v>
      </c>
      <c r="U305">
        <v>68.560575119034127</v>
      </c>
      <c r="V305">
        <v>4.5714285714285694</v>
      </c>
      <c r="W305">
        <v>60.202884459568942</v>
      </c>
      <c r="X305">
        <v>149.94626653061403</v>
      </c>
      <c r="Y305">
        <v>138.07836134453771</v>
      </c>
      <c r="Z305">
        <v>138.45874250526657</v>
      </c>
      <c r="AA305">
        <v>29.303970649209525</v>
      </c>
      <c r="AB305">
        <v>4.5383543236555308</v>
      </c>
      <c r="AC305">
        <v>-61.713991716407953</v>
      </c>
      <c r="AD305">
        <v>105</v>
      </c>
      <c r="AE305">
        <v>0</v>
      </c>
      <c r="AF305">
        <v>0</v>
      </c>
      <c r="AG305">
        <v>7</v>
      </c>
      <c r="AH305">
        <v>87</v>
      </c>
      <c r="AI305">
        <v>6</v>
      </c>
      <c r="AJ305">
        <v>10</v>
      </c>
      <c r="AK305">
        <v>20</v>
      </c>
      <c r="AL305">
        <v>0</v>
      </c>
      <c r="AM305">
        <v>1</v>
      </c>
    </row>
    <row r="306" spans="1:39">
      <c r="A306">
        <v>6</v>
      </c>
      <c r="C306">
        <v>2023</v>
      </c>
      <c r="D306">
        <v>99</v>
      </c>
      <c r="E306">
        <v>99</v>
      </c>
      <c r="F306">
        <v>99</v>
      </c>
      <c r="G306">
        <v>3</v>
      </c>
      <c r="H306">
        <v>2</v>
      </c>
      <c r="I306">
        <v>99</v>
      </c>
      <c r="J306">
        <v>999</v>
      </c>
      <c r="K306">
        <v>99</v>
      </c>
      <c r="L306">
        <v>99</v>
      </c>
      <c r="M306">
        <v>99</v>
      </c>
      <c r="N306">
        <v>99</v>
      </c>
      <c r="O306">
        <v>99</v>
      </c>
      <c r="P306">
        <v>9999</v>
      </c>
      <c r="Q306">
        <v>34</v>
      </c>
      <c r="R306">
        <v>3017</v>
      </c>
      <c r="S306">
        <v>2977</v>
      </c>
      <c r="T306">
        <v>32.77566539923955</v>
      </c>
      <c r="U306">
        <v>31.439424880965877</v>
      </c>
      <c r="V306">
        <v>3.9837587006960566</v>
      </c>
      <c r="W306">
        <v>60.640241854215638</v>
      </c>
      <c r="X306">
        <v>142.63442514806809</v>
      </c>
      <c r="Y306">
        <v>129.86758369240951</v>
      </c>
      <c r="Z306">
        <v>131.61252939200517</v>
      </c>
      <c r="AA306">
        <v>27.85077143427068</v>
      </c>
      <c r="AB306">
        <v>4.0855685875854348</v>
      </c>
      <c r="AC306">
        <v>-59.057276964616946</v>
      </c>
      <c r="AD306">
        <v>38</v>
      </c>
      <c r="AE306">
        <v>0</v>
      </c>
      <c r="AF306">
        <v>0</v>
      </c>
      <c r="AG306">
        <v>0</v>
      </c>
      <c r="AH306">
        <v>39</v>
      </c>
      <c r="AI306">
        <v>2</v>
      </c>
      <c r="AJ306">
        <v>6</v>
      </c>
      <c r="AK306">
        <v>6</v>
      </c>
      <c r="AL306">
        <v>0</v>
      </c>
      <c r="AM306">
        <v>1</v>
      </c>
    </row>
    <row r="307" spans="1:39">
      <c r="A307">
        <v>6</v>
      </c>
      <c r="C307">
        <v>2023</v>
      </c>
      <c r="D307">
        <v>99</v>
      </c>
      <c r="E307">
        <v>99</v>
      </c>
      <c r="F307">
        <v>99</v>
      </c>
      <c r="G307">
        <v>4</v>
      </c>
      <c r="H307">
        <v>1</v>
      </c>
      <c r="I307">
        <v>99</v>
      </c>
      <c r="J307">
        <v>999</v>
      </c>
      <c r="K307">
        <v>99</v>
      </c>
      <c r="L307">
        <v>99</v>
      </c>
      <c r="M307">
        <v>99</v>
      </c>
      <c r="N307">
        <v>99</v>
      </c>
      <c r="O307">
        <v>99</v>
      </c>
      <c r="P307">
        <v>9999</v>
      </c>
      <c r="Q307">
        <v>3</v>
      </c>
      <c r="R307">
        <v>16</v>
      </c>
      <c r="S307">
        <v>16</v>
      </c>
      <c r="T307">
        <v>6.5306122448979602</v>
      </c>
      <c r="U307">
        <v>6.4558960450147733</v>
      </c>
      <c r="V307">
        <v>8</v>
      </c>
      <c r="W307">
        <v>58.9375</v>
      </c>
      <c r="X307">
        <v>161.98537378114841</v>
      </c>
      <c r="Y307">
        <v>149.51250000000005</v>
      </c>
      <c r="Z307">
        <v>149.51250000000005</v>
      </c>
      <c r="AA307">
        <v>24.701413800630775</v>
      </c>
      <c r="AB307">
        <v>4.6161232381729134</v>
      </c>
      <c r="AC307">
        <v>-67.248957024515207</v>
      </c>
      <c r="AD307">
        <v>0</v>
      </c>
      <c r="AE307">
        <v>0</v>
      </c>
      <c r="AF307">
        <v>0</v>
      </c>
      <c r="AG307">
        <v>0</v>
      </c>
      <c r="AH307">
        <v>1</v>
      </c>
      <c r="AI307">
        <v>0</v>
      </c>
      <c r="AJ307">
        <v>0</v>
      </c>
      <c r="AK307">
        <v>0</v>
      </c>
      <c r="AL307">
        <v>0</v>
      </c>
      <c r="AM307">
        <v>0</v>
      </c>
    </row>
    <row r="308" spans="1:39">
      <c r="A308">
        <v>6</v>
      </c>
      <c r="C308">
        <v>2023</v>
      </c>
      <c r="D308">
        <v>99</v>
      </c>
      <c r="E308">
        <v>99</v>
      </c>
      <c r="F308">
        <v>99</v>
      </c>
      <c r="G308">
        <v>4</v>
      </c>
      <c r="H308">
        <v>2</v>
      </c>
      <c r="I308">
        <v>99</v>
      </c>
      <c r="J308">
        <v>999</v>
      </c>
      <c r="K308">
        <v>99</v>
      </c>
      <c r="L308">
        <v>99</v>
      </c>
      <c r="M308">
        <v>99</v>
      </c>
      <c r="N308">
        <v>99</v>
      </c>
      <c r="O308">
        <v>99</v>
      </c>
      <c r="P308">
        <v>9999</v>
      </c>
      <c r="Q308">
        <v>6</v>
      </c>
      <c r="R308">
        <v>229</v>
      </c>
      <c r="S308">
        <v>229</v>
      </c>
      <c r="T308">
        <v>93.469387755102062</v>
      </c>
      <c r="U308">
        <v>93.544103954985246</v>
      </c>
      <c r="V308">
        <v>0.36681222707423577</v>
      </c>
      <c r="W308">
        <v>62.925764192139752</v>
      </c>
      <c r="X308">
        <v>163.99106766903068</v>
      </c>
      <c r="Y308">
        <v>151.36375545851536</v>
      </c>
      <c r="Z308">
        <v>151.36375545851536</v>
      </c>
      <c r="AA308">
        <v>39.808229666933187</v>
      </c>
      <c r="AB308">
        <v>1.429168982076416</v>
      </c>
      <c r="AC308">
        <v>-62.220997135613821</v>
      </c>
      <c r="AD308">
        <v>7</v>
      </c>
      <c r="AE308">
        <v>0</v>
      </c>
      <c r="AF308">
        <v>0</v>
      </c>
      <c r="AG308">
        <v>0</v>
      </c>
      <c r="AH308">
        <v>14</v>
      </c>
      <c r="AI308">
        <v>1</v>
      </c>
      <c r="AJ308">
        <v>2</v>
      </c>
      <c r="AK308">
        <v>1</v>
      </c>
      <c r="AL308">
        <v>1</v>
      </c>
      <c r="AM308">
        <v>0</v>
      </c>
    </row>
    <row r="309" spans="1:39">
      <c r="A309">
        <v>6</v>
      </c>
      <c r="C309">
        <v>2022</v>
      </c>
      <c r="D309">
        <v>99</v>
      </c>
      <c r="E309">
        <v>99</v>
      </c>
      <c r="F309">
        <v>99</v>
      </c>
      <c r="G309">
        <v>1</v>
      </c>
      <c r="H309">
        <v>1</v>
      </c>
      <c r="I309">
        <v>99</v>
      </c>
      <c r="J309">
        <v>999</v>
      </c>
      <c r="K309">
        <v>99</v>
      </c>
      <c r="L309">
        <v>99</v>
      </c>
      <c r="M309">
        <v>99</v>
      </c>
      <c r="N309">
        <v>99</v>
      </c>
      <c r="O309">
        <v>99</v>
      </c>
      <c r="P309">
        <v>9999</v>
      </c>
      <c r="Q309">
        <v>8</v>
      </c>
      <c r="R309">
        <v>54</v>
      </c>
      <c r="S309">
        <v>53</v>
      </c>
      <c r="T309">
        <v>0.74885591457495493</v>
      </c>
      <c r="U309">
        <v>0.75371581446191771</v>
      </c>
      <c r="V309">
        <v>3.8703703703703698</v>
      </c>
      <c r="W309">
        <v>60.47169811320753</v>
      </c>
      <c r="X309">
        <v>154.21331407246902</v>
      </c>
      <c r="Y309">
        <v>139.47222222222223</v>
      </c>
      <c r="Z309">
        <v>142.10377358490564</v>
      </c>
      <c r="AA309">
        <v>30.597946424273474</v>
      </c>
      <c r="AB309">
        <v>3.6060942838945249</v>
      </c>
      <c r="AC309">
        <v>-47.414637202875745</v>
      </c>
      <c r="AD309">
        <v>1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</row>
    <row r="310" spans="1:39">
      <c r="A310">
        <v>6</v>
      </c>
      <c r="C310">
        <v>2022</v>
      </c>
      <c r="D310">
        <v>99</v>
      </c>
      <c r="E310">
        <v>99</v>
      </c>
      <c r="F310">
        <v>99</v>
      </c>
      <c r="G310">
        <v>1</v>
      </c>
      <c r="H310">
        <v>2</v>
      </c>
      <c r="I310">
        <v>99</v>
      </c>
      <c r="J310">
        <v>999</v>
      </c>
      <c r="K310">
        <v>99</v>
      </c>
      <c r="L310">
        <v>99</v>
      </c>
      <c r="M310">
        <v>99</v>
      </c>
      <c r="N310">
        <v>99</v>
      </c>
      <c r="O310">
        <v>99</v>
      </c>
      <c r="P310">
        <v>9999</v>
      </c>
      <c r="Q310">
        <v>98</v>
      </c>
      <c r="R310">
        <v>7157</v>
      </c>
      <c r="S310">
        <v>7145</v>
      </c>
      <c r="T310">
        <v>99.251144085425025</v>
      </c>
      <c r="U310">
        <v>99.246284185538101</v>
      </c>
      <c r="V310">
        <v>6.3676121279865852</v>
      </c>
      <c r="W310">
        <v>59.431910426871951</v>
      </c>
      <c r="X310">
        <v>150.37529267348563</v>
      </c>
      <c r="Y310">
        <v>138.56613106050003</v>
      </c>
      <c r="Z310">
        <v>138.79885234429651</v>
      </c>
      <c r="AA310">
        <v>29.587080026442635</v>
      </c>
      <c r="AB310">
        <v>3.4124278776215577</v>
      </c>
      <c r="AC310">
        <v>-49.888182787176866</v>
      </c>
      <c r="AD310">
        <v>231</v>
      </c>
      <c r="AE310">
        <v>25</v>
      </c>
      <c r="AF310">
        <v>0</v>
      </c>
      <c r="AG310">
        <v>14</v>
      </c>
      <c r="AH310">
        <v>516</v>
      </c>
      <c r="AI310">
        <v>149</v>
      </c>
      <c r="AJ310">
        <v>66</v>
      </c>
      <c r="AK310">
        <v>107</v>
      </c>
      <c r="AL310">
        <v>1</v>
      </c>
      <c r="AM310">
        <v>0</v>
      </c>
    </row>
    <row r="311" spans="1:39">
      <c r="A311">
        <v>6</v>
      </c>
      <c r="C311">
        <v>2022</v>
      </c>
      <c r="D311">
        <v>99</v>
      </c>
      <c r="E311">
        <v>99</v>
      </c>
      <c r="F311">
        <v>99</v>
      </c>
      <c r="G311">
        <v>2</v>
      </c>
      <c r="H311">
        <v>1</v>
      </c>
      <c r="I311">
        <v>99</v>
      </c>
      <c r="J311">
        <v>999</v>
      </c>
      <c r="K311">
        <v>99</v>
      </c>
      <c r="L311">
        <v>99</v>
      </c>
      <c r="M311">
        <v>99</v>
      </c>
      <c r="N311">
        <v>99</v>
      </c>
      <c r="O311">
        <v>99</v>
      </c>
      <c r="P311">
        <v>9999</v>
      </c>
      <c r="Q311">
        <v>6</v>
      </c>
      <c r="R311">
        <v>12</v>
      </c>
      <c r="S311">
        <v>12</v>
      </c>
      <c r="T311">
        <v>0.58027079303675055</v>
      </c>
      <c r="U311">
        <v>0.57836072671656236</v>
      </c>
      <c r="V311">
        <v>9.0833333333333357</v>
      </c>
      <c r="W311">
        <v>59</v>
      </c>
      <c r="X311">
        <v>148.58252076561939</v>
      </c>
      <c r="Y311">
        <v>137.14166666666671</v>
      </c>
      <c r="Z311">
        <v>137.14166666666671</v>
      </c>
      <c r="AA311">
        <v>16.157581209932189</v>
      </c>
      <c r="AB311">
        <v>1.7320508075688772</v>
      </c>
      <c r="AC311">
        <v>7.9206972880108513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</row>
    <row r="312" spans="1:39">
      <c r="A312">
        <v>6</v>
      </c>
      <c r="C312">
        <v>2022</v>
      </c>
      <c r="D312">
        <v>99</v>
      </c>
      <c r="E312">
        <v>99</v>
      </c>
      <c r="F312">
        <v>99</v>
      </c>
      <c r="G312">
        <v>2</v>
      </c>
      <c r="H312">
        <v>2</v>
      </c>
      <c r="I312">
        <v>99</v>
      </c>
      <c r="J312">
        <v>999</v>
      </c>
      <c r="K312">
        <v>99</v>
      </c>
      <c r="L312">
        <v>99</v>
      </c>
      <c r="M312">
        <v>99</v>
      </c>
      <c r="N312">
        <v>99</v>
      </c>
      <c r="O312">
        <v>99</v>
      </c>
      <c r="P312">
        <v>9999</v>
      </c>
      <c r="Q312">
        <v>41</v>
      </c>
      <c r="R312">
        <v>2056</v>
      </c>
      <c r="S312">
        <v>2056</v>
      </c>
      <c r="T312">
        <v>99.419729206963268</v>
      </c>
      <c r="U312">
        <v>99.421639273283418</v>
      </c>
      <c r="V312">
        <v>3.9849221789883273</v>
      </c>
      <c r="W312">
        <v>60.451361867704293</v>
      </c>
      <c r="X312">
        <v>149.07608626918653</v>
      </c>
      <c r="Y312">
        <v>137.59722762645899</v>
      </c>
      <c r="Z312">
        <v>137.59722762645899</v>
      </c>
      <c r="AA312">
        <v>30.238821568682322</v>
      </c>
      <c r="AB312">
        <v>4.0476933063802063</v>
      </c>
      <c r="AC312">
        <v>-63.611575521912044</v>
      </c>
      <c r="AD312">
        <v>28</v>
      </c>
      <c r="AE312">
        <v>0</v>
      </c>
      <c r="AF312">
        <v>0</v>
      </c>
      <c r="AG312">
        <v>2</v>
      </c>
      <c r="AH312">
        <v>73</v>
      </c>
      <c r="AI312">
        <v>4</v>
      </c>
      <c r="AJ312">
        <v>1</v>
      </c>
      <c r="AK312">
        <v>4</v>
      </c>
      <c r="AL312">
        <v>0</v>
      </c>
      <c r="AM312">
        <v>0</v>
      </c>
    </row>
    <row r="313" spans="1:39">
      <c r="A313">
        <v>6</v>
      </c>
      <c r="C313">
        <v>2022</v>
      </c>
      <c r="D313">
        <v>99</v>
      </c>
      <c r="E313">
        <v>99</v>
      </c>
      <c r="F313">
        <v>99</v>
      </c>
      <c r="G313">
        <v>3</v>
      </c>
      <c r="H313">
        <v>1</v>
      </c>
      <c r="I313">
        <v>99</v>
      </c>
      <c r="J313">
        <v>999</v>
      </c>
      <c r="K313">
        <v>99</v>
      </c>
      <c r="L313">
        <v>99</v>
      </c>
      <c r="M313">
        <v>99</v>
      </c>
      <c r="N313">
        <v>99</v>
      </c>
      <c r="O313">
        <v>99</v>
      </c>
      <c r="P313">
        <v>9999</v>
      </c>
      <c r="Q313">
        <v>123</v>
      </c>
      <c r="R313">
        <v>5985</v>
      </c>
      <c r="S313">
        <v>5946</v>
      </c>
      <c r="T313">
        <v>69.375217340906474</v>
      </c>
      <c r="U313">
        <v>70.600112174862716</v>
      </c>
      <c r="V313">
        <v>5.1964912280701752</v>
      </c>
      <c r="W313">
        <v>59.42684157416749</v>
      </c>
      <c r="X313">
        <v>151.92331858899661</v>
      </c>
      <c r="Y313">
        <v>139.48686048454456</v>
      </c>
      <c r="Z313">
        <v>140.40175916582561</v>
      </c>
      <c r="AA313">
        <v>29.431866374010323</v>
      </c>
      <c r="AB313">
        <v>4.9445406617121996</v>
      </c>
      <c r="AC313">
        <v>-61.661943901357162</v>
      </c>
      <c r="AD313">
        <v>143</v>
      </c>
      <c r="AE313">
        <v>1</v>
      </c>
      <c r="AF313">
        <v>0</v>
      </c>
      <c r="AG313">
        <v>24</v>
      </c>
      <c r="AH313">
        <v>104</v>
      </c>
      <c r="AI313">
        <v>11</v>
      </c>
      <c r="AJ313">
        <v>4</v>
      </c>
      <c r="AK313">
        <v>25</v>
      </c>
      <c r="AL313">
        <v>0</v>
      </c>
      <c r="AM313">
        <v>3</v>
      </c>
    </row>
    <row r="314" spans="1:39">
      <c r="A314">
        <v>6</v>
      </c>
      <c r="C314">
        <v>2022</v>
      </c>
      <c r="D314">
        <v>99</v>
      </c>
      <c r="E314">
        <v>99</v>
      </c>
      <c r="F314">
        <v>99</v>
      </c>
      <c r="G314">
        <v>3</v>
      </c>
      <c r="H314">
        <v>2</v>
      </c>
      <c r="I314">
        <v>99</v>
      </c>
      <c r="J314">
        <v>999</v>
      </c>
      <c r="K314">
        <v>99</v>
      </c>
      <c r="L314">
        <v>99</v>
      </c>
      <c r="M314">
        <v>99</v>
      </c>
      <c r="N314">
        <v>99</v>
      </c>
      <c r="O314">
        <v>99</v>
      </c>
      <c r="P314">
        <v>9999</v>
      </c>
      <c r="Q314">
        <v>30</v>
      </c>
      <c r="R314">
        <v>2642</v>
      </c>
      <c r="S314">
        <v>2633</v>
      </c>
      <c r="T314">
        <v>30.624782659093555</v>
      </c>
      <c r="U314">
        <v>29.399887825137323</v>
      </c>
      <c r="V314">
        <v>4.1332323996971994</v>
      </c>
      <c r="W314">
        <v>60.303835928598552</v>
      </c>
      <c r="X314">
        <v>143.19304870157299</v>
      </c>
      <c r="Y314">
        <v>131.58455715367177</v>
      </c>
      <c r="Z314">
        <v>132.03433345993199</v>
      </c>
      <c r="AA314">
        <v>27.877388045587026</v>
      </c>
      <c r="AB314">
        <v>4.4879435595284471</v>
      </c>
      <c r="AC314">
        <v>-63.533450223866062</v>
      </c>
      <c r="AD314">
        <v>64</v>
      </c>
      <c r="AE314">
        <v>0</v>
      </c>
      <c r="AF314">
        <v>0</v>
      </c>
      <c r="AG314">
        <v>7</v>
      </c>
      <c r="AH314">
        <v>27</v>
      </c>
      <c r="AI314">
        <v>6</v>
      </c>
      <c r="AJ314">
        <v>0</v>
      </c>
      <c r="AK314">
        <v>17</v>
      </c>
      <c r="AL314">
        <v>0</v>
      </c>
      <c r="AM314">
        <v>1</v>
      </c>
    </row>
    <row r="315" spans="1:39">
      <c r="A315">
        <v>6</v>
      </c>
      <c r="C315">
        <v>2022</v>
      </c>
      <c r="D315">
        <v>99</v>
      </c>
      <c r="E315">
        <v>99</v>
      </c>
      <c r="F315">
        <v>99</v>
      </c>
      <c r="G315">
        <v>4</v>
      </c>
      <c r="H315">
        <v>1</v>
      </c>
      <c r="I315">
        <v>99</v>
      </c>
      <c r="J315">
        <v>999</v>
      </c>
      <c r="K315">
        <v>99</v>
      </c>
      <c r="L315">
        <v>99</v>
      </c>
      <c r="M315">
        <v>99</v>
      </c>
      <c r="N315">
        <v>99</v>
      </c>
      <c r="O315">
        <v>99</v>
      </c>
      <c r="P315">
        <v>9999</v>
      </c>
      <c r="R315">
        <v>0</v>
      </c>
    </row>
    <row r="316" spans="1:39">
      <c r="A316">
        <v>6</v>
      </c>
      <c r="C316">
        <v>2022</v>
      </c>
      <c r="D316">
        <v>99</v>
      </c>
      <c r="E316">
        <v>99</v>
      </c>
      <c r="F316">
        <v>99</v>
      </c>
      <c r="G316">
        <v>4</v>
      </c>
      <c r="H316">
        <v>2</v>
      </c>
      <c r="I316">
        <v>99</v>
      </c>
      <c r="J316">
        <v>999</v>
      </c>
      <c r="K316">
        <v>99</v>
      </c>
      <c r="L316">
        <v>99</v>
      </c>
      <c r="M316">
        <v>99</v>
      </c>
      <c r="N316">
        <v>99</v>
      </c>
      <c r="O316">
        <v>99</v>
      </c>
      <c r="P316">
        <v>9999</v>
      </c>
      <c r="Q316">
        <v>6</v>
      </c>
      <c r="R316">
        <v>199</v>
      </c>
      <c r="S316">
        <v>199</v>
      </c>
      <c r="T316">
        <v>100</v>
      </c>
      <c r="U316">
        <v>100</v>
      </c>
      <c r="V316">
        <v>0.63316582914572861</v>
      </c>
      <c r="W316">
        <v>62.718592964824111</v>
      </c>
      <c r="X316">
        <v>165.29723373095163</v>
      </c>
      <c r="Y316">
        <v>152.56934673366837</v>
      </c>
      <c r="Z316">
        <v>152.56934673366837</v>
      </c>
      <c r="AA316">
        <v>35.386456755145559</v>
      </c>
      <c r="AB316">
        <v>1.5854888535319365</v>
      </c>
      <c r="AC316">
        <v>-57.86203847725092</v>
      </c>
      <c r="AD316">
        <v>2</v>
      </c>
      <c r="AE316">
        <v>0</v>
      </c>
      <c r="AF316">
        <v>0</v>
      </c>
      <c r="AG316">
        <v>0</v>
      </c>
      <c r="AH316">
        <v>11</v>
      </c>
      <c r="AI316">
        <v>2</v>
      </c>
      <c r="AJ316">
        <v>0</v>
      </c>
      <c r="AK316">
        <v>1</v>
      </c>
      <c r="AL316">
        <v>1</v>
      </c>
      <c r="AM316">
        <v>0</v>
      </c>
    </row>
    <row r="317" spans="1:39">
      <c r="A317">
        <v>7</v>
      </c>
      <c r="B317">
        <v>1</v>
      </c>
      <c r="C317">
        <v>2024</v>
      </c>
      <c r="D317">
        <v>99</v>
      </c>
      <c r="E317">
        <v>99</v>
      </c>
      <c r="F317">
        <v>99</v>
      </c>
      <c r="G317">
        <v>99</v>
      </c>
      <c r="H317">
        <v>99</v>
      </c>
      <c r="I317">
        <v>6</v>
      </c>
      <c r="J317">
        <v>999</v>
      </c>
      <c r="K317">
        <v>99</v>
      </c>
      <c r="L317">
        <v>99</v>
      </c>
      <c r="M317">
        <v>99</v>
      </c>
      <c r="N317">
        <v>99</v>
      </c>
      <c r="O317">
        <v>99</v>
      </c>
      <c r="P317">
        <v>9999</v>
      </c>
      <c r="Q317">
        <v>2</v>
      </c>
      <c r="R317">
        <v>4</v>
      </c>
      <c r="S317">
        <v>4</v>
      </c>
      <c r="T317">
        <v>2.2601423889705055E-2</v>
      </c>
      <c r="U317">
        <v>2.4176890581921101E-2</v>
      </c>
      <c r="V317">
        <v>0</v>
      </c>
      <c r="W317">
        <v>60</v>
      </c>
      <c r="X317">
        <v>160.1029252437703</v>
      </c>
      <c r="Y317">
        <v>147.77500000000001</v>
      </c>
      <c r="Z317">
        <v>147.77500000000001</v>
      </c>
      <c r="AA317">
        <v>21.073250223921406</v>
      </c>
      <c r="AB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</row>
    <row r="318" spans="1:39">
      <c r="A318">
        <v>7</v>
      </c>
      <c r="B318">
        <v>2</v>
      </c>
      <c r="C318">
        <v>2024</v>
      </c>
      <c r="D318">
        <v>99</v>
      </c>
      <c r="E318">
        <v>99</v>
      </c>
      <c r="F318">
        <v>99</v>
      </c>
      <c r="G318">
        <v>99</v>
      </c>
      <c r="H318">
        <v>99</v>
      </c>
      <c r="I318">
        <v>24</v>
      </c>
      <c r="J318">
        <v>999</v>
      </c>
      <c r="K318">
        <v>99</v>
      </c>
      <c r="L318">
        <v>99</v>
      </c>
      <c r="M318">
        <v>99</v>
      </c>
      <c r="N318">
        <v>99</v>
      </c>
      <c r="O318">
        <v>99</v>
      </c>
      <c r="P318">
        <v>9999</v>
      </c>
      <c r="Q318">
        <v>3</v>
      </c>
      <c r="R318">
        <v>7</v>
      </c>
      <c r="S318">
        <v>7</v>
      </c>
      <c r="T318">
        <v>3.9552491806983822E-2</v>
      </c>
      <c r="U318">
        <v>3.844743215531355E-2</v>
      </c>
      <c r="V318">
        <v>4</v>
      </c>
      <c r="W318">
        <v>60.857142857142847</v>
      </c>
      <c r="X318">
        <v>145.48831450239899</v>
      </c>
      <c r="Y318">
        <v>134.28571428571425</v>
      </c>
      <c r="Z318">
        <v>134.28571428571425</v>
      </c>
      <c r="AA318">
        <v>26.04909806891758</v>
      </c>
      <c r="AB318">
        <v>1.8070158058105847</v>
      </c>
      <c r="AC318">
        <v>-31.355064273830177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</row>
    <row r="319" spans="1:39">
      <c r="A319">
        <v>7</v>
      </c>
      <c r="B319">
        <v>3</v>
      </c>
      <c r="C319">
        <v>2024</v>
      </c>
      <c r="D319">
        <v>99</v>
      </c>
      <c r="E319">
        <v>99</v>
      </c>
      <c r="F319">
        <v>99</v>
      </c>
      <c r="G319">
        <v>99</v>
      </c>
      <c r="H319">
        <v>99</v>
      </c>
      <c r="I319">
        <v>49</v>
      </c>
      <c r="J319">
        <v>999</v>
      </c>
      <c r="K319">
        <v>99</v>
      </c>
      <c r="L319">
        <v>99</v>
      </c>
      <c r="M319">
        <v>99</v>
      </c>
      <c r="N319">
        <v>99</v>
      </c>
      <c r="O319">
        <v>99</v>
      </c>
      <c r="P319">
        <v>9999</v>
      </c>
      <c r="Q319">
        <v>113</v>
      </c>
      <c r="R319">
        <v>5814</v>
      </c>
      <c r="S319">
        <v>5797</v>
      </c>
      <c r="T319">
        <v>32.851169623686282</v>
      </c>
      <c r="U319">
        <v>33.360505578824693</v>
      </c>
      <c r="V319">
        <v>4.6764705882352944</v>
      </c>
      <c r="W319">
        <v>60.04605830602037</v>
      </c>
      <c r="X319">
        <v>152.34095158658027</v>
      </c>
      <c r="Y319">
        <v>140.28722050223612</v>
      </c>
      <c r="Z319">
        <v>140.69861997584971</v>
      </c>
      <c r="AA319">
        <v>31.529718926769927</v>
      </c>
      <c r="AB319">
        <v>4.7395637225588088</v>
      </c>
      <c r="AC319">
        <v>-67.614436468015128</v>
      </c>
      <c r="AD319">
        <v>108</v>
      </c>
      <c r="AE319">
        <v>0</v>
      </c>
      <c r="AF319">
        <v>0</v>
      </c>
      <c r="AG319">
        <v>15</v>
      </c>
      <c r="AH319">
        <v>118</v>
      </c>
      <c r="AI319">
        <v>6</v>
      </c>
      <c r="AJ319">
        <v>3</v>
      </c>
      <c r="AK319">
        <v>15</v>
      </c>
      <c r="AL319">
        <v>0</v>
      </c>
      <c r="AM319">
        <v>1</v>
      </c>
    </row>
    <row r="320" spans="1:39">
      <c r="A320">
        <v>7</v>
      </c>
      <c r="B320">
        <v>4</v>
      </c>
      <c r="C320">
        <v>2024</v>
      </c>
      <c r="D320">
        <v>99</v>
      </c>
      <c r="E320">
        <v>99</v>
      </c>
      <c r="F320">
        <v>99</v>
      </c>
      <c r="G320">
        <v>99</v>
      </c>
      <c r="H320">
        <v>99</v>
      </c>
      <c r="I320">
        <v>80</v>
      </c>
      <c r="J320">
        <v>999</v>
      </c>
      <c r="K320">
        <v>99</v>
      </c>
      <c r="L320">
        <v>99</v>
      </c>
      <c r="M320">
        <v>99</v>
      </c>
      <c r="N320">
        <v>99</v>
      </c>
      <c r="O320">
        <v>99</v>
      </c>
      <c r="P320">
        <v>9999</v>
      </c>
      <c r="Q320">
        <v>71</v>
      </c>
      <c r="R320">
        <v>5319</v>
      </c>
      <c r="S320">
        <v>5311</v>
      </c>
      <c r="T320">
        <v>30.054243417335304</v>
      </c>
      <c r="U320">
        <v>29.132421013942999</v>
      </c>
      <c r="V320">
        <v>6.558187629253621</v>
      </c>
      <c r="W320">
        <v>59.422331011109016</v>
      </c>
      <c r="X320">
        <v>145.30884091190086</v>
      </c>
      <c r="Y320">
        <v>133.90817822899024</v>
      </c>
      <c r="Z320">
        <v>134.1098851440405</v>
      </c>
      <c r="AA320">
        <v>28.74635991963623</v>
      </c>
      <c r="AB320">
        <v>2.9303633048635507</v>
      </c>
      <c r="AC320">
        <v>-49.663796780440322</v>
      </c>
      <c r="AD320">
        <v>113</v>
      </c>
      <c r="AE320">
        <v>0</v>
      </c>
      <c r="AF320">
        <v>0</v>
      </c>
      <c r="AG320">
        <v>7</v>
      </c>
      <c r="AH320">
        <v>293</v>
      </c>
      <c r="AI320">
        <v>85</v>
      </c>
      <c r="AJ320">
        <v>55</v>
      </c>
      <c r="AK320">
        <v>64</v>
      </c>
      <c r="AL320">
        <v>0</v>
      </c>
      <c r="AM320">
        <v>0</v>
      </c>
    </row>
    <row r="321" spans="1:39">
      <c r="A321">
        <v>7</v>
      </c>
      <c r="B321">
        <v>5</v>
      </c>
      <c r="C321">
        <v>2024</v>
      </c>
      <c r="D321">
        <v>99</v>
      </c>
      <c r="E321">
        <v>99</v>
      </c>
      <c r="F321">
        <v>99</v>
      </c>
      <c r="G321">
        <v>99</v>
      </c>
      <c r="H321">
        <v>99</v>
      </c>
      <c r="I321">
        <v>81</v>
      </c>
      <c r="J321">
        <v>999</v>
      </c>
      <c r="K321">
        <v>99</v>
      </c>
      <c r="L321">
        <v>99</v>
      </c>
      <c r="M321">
        <v>99</v>
      </c>
      <c r="N321">
        <v>99</v>
      </c>
      <c r="O321">
        <v>99</v>
      </c>
      <c r="P321">
        <v>9999</v>
      </c>
      <c r="Q321">
        <v>28</v>
      </c>
      <c r="R321">
        <v>3333</v>
      </c>
      <c r="S321">
        <v>3321</v>
      </c>
      <c r="T321">
        <v>18.832636456096736</v>
      </c>
      <c r="U321">
        <v>17.821219195068629</v>
      </c>
      <c r="V321">
        <v>3.9645964596459642</v>
      </c>
      <c r="W321">
        <v>60.784703402589592</v>
      </c>
      <c r="X321">
        <v>142.21087330834902</v>
      </c>
      <c r="Y321">
        <v>130.72619261926187</v>
      </c>
      <c r="Z321">
        <v>131.19855465221309</v>
      </c>
      <c r="AA321">
        <v>26.986301704634517</v>
      </c>
      <c r="AB321">
        <v>3.9856360181773431</v>
      </c>
      <c r="AC321">
        <v>-61.288836497229234</v>
      </c>
      <c r="AD321">
        <v>54</v>
      </c>
      <c r="AE321">
        <v>0</v>
      </c>
      <c r="AF321">
        <v>0</v>
      </c>
      <c r="AG321">
        <v>6</v>
      </c>
      <c r="AH321">
        <v>42</v>
      </c>
      <c r="AI321">
        <v>5</v>
      </c>
      <c r="AJ321">
        <v>1</v>
      </c>
      <c r="AK321">
        <v>9</v>
      </c>
      <c r="AL321">
        <v>0</v>
      </c>
      <c r="AM321">
        <v>0</v>
      </c>
    </row>
    <row r="322" spans="1:39">
      <c r="A322">
        <v>7</v>
      </c>
      <c r="B322">
        <v>6</v>
      </c>
      <c r="C322">
        <v>2024</v>
      </c>
      <c r="D322">
        <v>99</v>
      </c>
      <c r="E322">
        <v>99</v>
      </c>
      <c r="F322">
        <v>99</v>
      </c>
      <c r="G322">
        <v>99</v>
      </c>
      <c r="H322">
        <v>99</v>
      </c>
      <c r="I322">
        <v>83</v>
      </c>
      <c r="J322">
        <v>999</v>
      </c>
      <c r="K322">
        <v>99</v>
      </c>
      <c r="L322">
        <v>99</v>
      </c>
      <c r="M322">
        <v>99</v>
      </c>
      <c r="N322">
        <v>99</v>
      </c>
      <c r="O322">
        <v>99</v>
      </c>
      <c r="P322">
        <v>9999</v>
      </c>
      <c r="Q322">
        <v>69</v>
      </c>
      <c r="R322">
        <v>3221</v>
      </c>
      <c r="S322">
        <v>3219</v>
      </c>
      <c r="T322">
        <v>18.199796587184995</v>
      </c>
      <c r="U322">
        <v>19.623229889426423</v>
      </c>
      <c r="V322">
        <v>4.6929524992238436</v>
      </c>
      <c r="W322">
        <v>59.923889406648016</v>
      </c>
      <c r="X322">
        <v>161.50839073079143</v>
      </c>
      <c r="Y322">
        <v>148.94992238435276</v>
      </c>
      <c r="Z322">
        <v>149.04246660453563</v>
      </c>
      <c r="AA322">
        <v>32.962357609903094</v>
      </c>
      <c r="AB322">
        <v>4.3974756556295214</v>
      </c>
      <c r="AC322">
        <v>-64.26556132541225</v>
      </c>
      <c r="AD322">
        <v>92</v>
      </c>
      <c r="AE322">
        <v>36</v>
      </c>
      <c r="AF322">
        <v>0</v>
      </c>
      <c r="AG322">
        <v>9</v>
      </c>
      <c r="AH322">
        <v>157</v>
      </c>
      <c r="AI322">
        <v>60</v>
      </c>
      <c r="AJ322">
        <v>5</v>
      </c>
      <c r="AK322">
        <v>19</v>
      </c>
      <c r="AL322">
        <v>0</v>
      </c>
      <c r="AM322">
        <v>3</v>
      </c>
    </row>
    <row r="323" spans="1:39">
      <c r="A323">
        <v>7</v>
      </c>
      <c r="B323">
        <v>7</v>
      </c>
      <c r="C323">
        <v>2023</v>
      </c>
      <c r="D323">
        <v>99</v>
      </c>
      <c r="E323">
        <v>99</v>
      </c>
      <c r="F323">
        <v>99</v>
      </c>
      <c r="G323">
        <v>99</v>
      </c>
      <c r="H323">
        <v>99</v>
      </c>
      <c r="I323">
        <v>6</v>
      </c>
      <c r="J323">
        <v>999</v>
      </c>
      <c r="K323">
        <v>99</v>
      </c>
      <c r="L323">
        <v>99</v>
      </c>
      <c r="M323">
        <v>99</v>
      </c>
      <c r="N323">
        <v>99</v>
      </c>
      <c r="O323">
        <v>99</v>
      </c>
      <c r="P323">
        <v>9999</v>
      </c>
      <c r="Q323">
        <v>5</v>
      </c>
      <c r="R323">
        <v>34</v>
      </c>
      <c r="S323">
        <v>34</v>
      </c>
      <c r="T323">
        <v>0.18823008359630181</v>
      </c>
      <c r="U323">
        <v>0.18828485065188172</v>
      </c>
      <c r="V323">
        <v>1.6470588235294121</v>
      </c>
      <c r="W323">
        <v>59.705882352941181</v>
      </c>
      <c r="X323">
        <v>149.03766490344788</v>
      </c>
      <c r="Y323">
        <v>137.5617647058823</v>
      </c>
      <c r="Z323">
        <v>137.5617647058823</v>
      </c>
      <c r="AA323">
        <v>30.679606319909677</v>
      </c>
      <c r="AB323">
        <v>0.82352941176472094</v>
      </c>
      <c r="AC323">
        <v>-28.146006645493475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</row>
    <row r="324" spans="1:39">
      <c r="A324">
        <v>7</v>
      </c>
      <c r="B324">
        <v>8</v>
      </c>
      <c r="C324">
        <v>2023</v>
      </c>
      <c r="D324">
        <v>99</v>
      </c>
      <c r="E324">
        <v>99</v>
      </c>
      <c r="F324">
        <v>99</v>
      </c>
      <c r="G324">
        <v>99</v>
      </c>
      <c r="H324">
        <v>99</v>
      </c>
      <c r="I324">
        <v>24</v>
      </c>
      <c r="J324">
        <v>999</v>
      </c>
      <c r="K324">
        <v>99</v>
      </c>
      <c r="L324">
        <v>99</v>
      </c>
      <c r="M324">
        <v>99</v>
      </c>
      <c r="N324">
        <v>99</v>
      </c>
      <c r="O324">
        <v>99</v>
      </c>
      <c r="P324">
        <v>9999</v>
      </c>
      <c r="Q324">
        <v>10</v>
      </c>
      <c r="R324">
        <v>33</v>
      </c>
      <c r="S324">
        <v>33</v>
      </c>
      <c r="T324">
        <v>0.18269390466699889</v>
      </c>
      <c r="U324">
        <v>0.17394137022869949</v>
      </c>
      <c r="V324">
        <v>6.6969696969696972</v>
      </c>
      <c r="W324">
        <v>59.757575757575758</v>
      </c>
      <c r="X324">
        <v>141.85626579992777</v>
      </c>
      <c r="Y324">
        <v>130.93333333333337</v>
      </c>
      <c r="Z324">
        <v>130.93333333333337</v>
      </c>
      <c r="AA324">
        <v>24.9845608892429</v>
      </c>
      <c r="AB324">
        <v>2.4124714227266955</v>
      </c>
      <c r="AC324">
        <v>-13.002793297618881</v>
      </c>
      <c r="AD324">
        <v>1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1</v>
      </c>
      <c r="AM324">
        <v>0</v>
      </c>
    </row>
    <row r="325" spans="1:39">
      <c r="A325">
        <v>7</v>
      </c>
      <c r="B325">
        <v>9</v>
      </c>
      <c r="C325">
        <v>2023</v>
      </c>
      <c r="D325">
        <v>99</v>
      </c>
      <c r="E325">
        <v>99</v>
      </c>
      <c r="F325">
        <v>99</v>
      </c>
      <c r="G325">
        <v>99</v>
      </c>
      <c r="H325">
        <v>99</v>
      </c>
      <c r="I325">
        <v>49</v>
      </c>
      <c r="J325">
        <v>999</v>
      </c>
      <c r="K325">
        <v>99</v>
      </c>
      <c r="L325">
        <v>99</v>
      </c>
      <c r="M325">
        <v>99</v>
      </c>
      <c r="N325">
        <v>99</v>
      </c>
      <c r="O325">
        <v>99</v>
      </c>
      <c r="P325">
        <v>9999</v>
      </c>
      <c r="Q325">
        <v>121</v>
      </c>
      <c r="R325">
        <v>6204</v>
      </c>
      <c r="S325">
        <v>6187</v>
      </c>
      <c r="T325">
        <v>34.346454077395791</v>
      </c>
      <c r="U325">
        <v>34.492833774963323</v>
      </c>
      <c r="V325">
        <v>4.5802707930367506</v>
      </c>
      <c r="W325">
        <v>60.19961208986583</v>
      </c>
      <c r="X325">
        <v>149.97731516311049</v>
      </c>
      <c r="Y325">
        <v>138.10784977433909</v>
      </c>
      <c r="Z325">
        <v>138.48732826895099</v>
      </c>
      <c r="AA325">
        <v>29.298379791975272</v>
      </c>
      <c r="AB325">
        <v>4.5390121362769937</v>
      </c>
      <c r="AC325">
        <v>-61.733462839655949</v>
      </c>
      <c r="AD325">
        <v>105</v>
      </c>
      <c r="AE325">
        <v>0</v>
      </c>
      <c r="AF325">
        <v>0</v>
      </c>
      <c r="AG325">
        <v>7</v>
      </c>
      <c r="AH325">
        <v>88</v>
      </c>
      <c r="AI325">
        <v>6</v>
      </c>
      <c r="AJ325">
        <v>10</v>
      </c>
      <c r="AK325">
        <v>20</v>
      </c>
      <c r="AL325">
        <v>0</v>
      </c>
      <c r="AM325">
        <v>1</v>
      </c>
    </row>
    <row r="326" spans="1:39">
      <c r="A326">
        <v>7</v>
      </c>
      <c r="B326">
        <v>10</v>
      </c>
      <c r="C326">
        <v>2023</v>
      </c>
      <c r="D326">
        <v>99</v>
      </c>
      <c r="E326">
        <v>99</v>
      </c>
      <c r="F326">
        <v>99</v>
      </c>
      <c r="G326">
        <v>99</v>
      </c>
      <c r="H326">
        <v>99</v>
      </c>
      <c r="I326">
        <v>80</v>
      </c>
      <c r="J326">
        <v>999</v>
      </c>
      <c r="K326">
        <v>99</v>
      </c>
      <c r="L326">
        <v>99</v>
      </c>
      <c r="M326">
        <v>99</v>
      </c>
      <c r="N326">
        <v>99</v>
      </c>
      <c r="O326">
        <v>99</v>
      </c>
      <c r="P326">
        <v>9999</v>
      </c>
      <c r="Q326">
        <v>72</v>
      </c>
      <c r="R326">
        <v>5857</v>
      </c>
      <c r="S326">
        <v>5852</v>
      </c>
      <c r="T326">
        <v>32.425399988927637</v>
      </c>
      <c r="U326">
        <v>32.039470617281737</v>
      </c>
      <c r="V326">
        <v>6.4860850264640613</v>
      </c>
      <c r="W326">
        <v>59.395420369104578</v>
      </c>
      <c r="X326">
        <v>147.35425066652641</v>
      </c>
      <c r="Y326">
        <v>135.88495816971141</v>
      </c>
      <c r="Z326">
        <v>136.00105946684889</v>
      </c>
      <c r="AA326">
        <v>30.019144419634081</v>
      </c>
      <c r="AB326">
        <v>3.2586966892336076</v>
      </c>
      <c r="AC326">
        <v>-52.958924604925777</v>
      </c>
      <c r="AD326">
        <v>135</v>
      </c>
      <c r="AE326">
        <v>0</v>
      </c>
      <c r="AF326">
        <v>2</v>
      </c>
      <c r="AG326">
        <v>9</v>
      </c>
      <c r="AH326">
        <v>368</v>
      </c>
      <c r="AI326">
        <v>83</v>
      </c>
      <c r="AJ326">
        <v>51</v>
      </c>
      <c r="AK326">
        <v>74</v>
      </c>
      <c r="AL326">
        <v>0</v>
      </c>
      <c r="AM326">
        <v>0</v>
      </c>
    </row>
    <row r="327" spans="1:39">
      <c r="A327">
        <v>7</v>
      </c>
      <c r="B327">
        <v>11</v>
      </c>
      <c r="C327">
        <v>2023</v>
      </c>
      <c r="D327">
        <v>99</v>
      </c>
      <c r="E327">
        <v>99</v>
      </c>
      <c r="F327">
        <v>99</v>
      </c>
      <c r="G327">
        <v>99</v>
      </c>
      <c r="H327">
        <v>99</v>
      </c>
      <c r="I327">
        <v>81</v>
      </c>
      <c r="J327">
        <v>999</v>
      </c>
      <c r="K327">
        <v>99</v>
      </c>
      <c r="L327">
        <v>99</v>
      </c>
      <c r="M327">
        <v>99</v>
      </c>
      <c r="N327">
        <v>99</v>
      </c>
      <c r="O327">
        <v>99</v>
      </c>
      <c r="P327">
        <v>9999</v>
      </c>
      <c r="Q327">
        <v>34</v>
      </c>
      <c r="R327">
        <v>3138</v>
      </c>
      <c r="S327">
        <v>3097</v>
      </c>
      <c r="T327">
        <v>17.372529480152796</v>
      </c>
      <c r="U327">
        <v>16.371011693217451</v>
      </c>
      <c r="V327">
        <v>3.9493307839388128</v>
      </c>
      <c r="W327">
        <v>60.680981595092007</v>
      </c>
      <c r="X327">
        <v>142.2986810405007</v>
      </c>
      <c r="Y327">
        <v>129.59369024856579</v>
      </c>
      <c r="Z327">
        <v>131.30933161123656</v>
      </c>
      <c r="AA327">
        <v>27.588723580729159</v>
      </c>
      <c r="AB327">
        <v>4.0657658554008824</v>
      </c>
      <c r="AC327">
        <v>-58.790403990124609</v>
      </c>
      <c r="AD327">
        <v>39</v>
      </c>
      <c r="AE327">
        <v>0</v>
      </c>
      <c r="AF327">
        <v>0</v>
      </c>
      <c r="AG327">
        <v>1</v>
      </c>
      <c r="AH327">
        <v>39</v>
      </c>
      <c r="AI327">
        <v>2</v>
      </c>
      <c r="AJ327">
        <v>6</v>
      </c>
      <c r="AK327">
        <v>8</v>
      </c>
      <c r="AL327">
        <v>0</v>
      </c>
      <c r="AM327">
        <v>1</v>
      </c>
    </row>
    <row r="328" spans="1:39">
      <c r="A328">
        <v>7</v>
      </c>
      <c r="B328">
        <v>12</v>
      </c>
      <c r="C328">
        <v>2023</v>
      </c>
      <c r="D328">
        <v>99</v>
      </c>
      <c r="E328">
        <v>99</v>
      </c>
      <c r="F328">
        <v>99</v>
      </c>
      <c r="G328">
        <v>99</v>
      </c>
      <c r="H328">
        <v>99</v>
      </c>
      <c r="I328">
        <v>83</v>
      </c>
      <c r="J328">
        <v>999</v>
      </c>
      <c r="K328">
        <v>99</v>
      </c>
      <c r="L328">
        <v>99</v>
      </c>
      <c r="M328">
        <v>99</v>
      </c>
      <c r="N328">
        <v>99</v>
      </c>
      <c r="O328">
        <v>99</v>
      </c>
      <c r="P328">
        <v>9999</v>
      </c>
      <c r="Q328">
        <v>76</v>
      </c>
      <c r="R328">
        <v>2797</v>
      </c>
      <c r="S328">
        <v>2796</v>
      </c>
      <c r="T328">
        <v>15.484692465260476</v>
      </c>
      <c r="U328">
        <v>16.734457693656896</v>
      </c>
      <c r="V328">
        <v>4.2695745441544508</v>
      </c>
      <c r="W328">
        <v>60.104792560801137</v>
      </c>
      <c r="X328">
        <v>161.07662171704587</v>
      </c>
      <c r="Y328">
        <v>148.62109402931691</v>
      </c>
      <c r="Z328">
        <v>148.67424892703829</v>
      </c>
      <c r="AA328">
        <v>32.229062726608554</v>
      </c>
      <c r="AB328">
        <v>4.2108372250416286</v>
      </c>
      <c r="AC328">
        <v>-59.233708643234195</v>
      </c>
      <c r="AD328">
        <v>79</v>
      </c>
      <c r="AE328">
        <v>27</v>
      </c>
      <c r="AF328">
        <v>0</v>
      </c>
      <c r="AG328">
        <v>6</v>
      </c>
      <c r="AH328">
        <v>169</v>
      </c>
      <c r="AI328">
        <v>48</v>
      </c>
      <c r="AJ328">
        <v>15</v>
      </c>
      <c r="AK328">
        <v>23</v>
      </c>
      <c r="AL328">
        <v>1</v>
      </c>
      <c r="AM328">
        <v>0</v>
      </c>
    </row>
    <row r="329" spans="1:39">
      <c r="A329">
        <v>7</v>
      </c>
      <c r="B329">
        <v>13</v>
      </c>
      <c r="C329">
        <v>2022</v>
      </c>
      <c r="D329">
        <v>99</v>
      </c>
      <c r="E329">
        <v>99</v>
      </c>
      <c r="F329">
        <v>99</v>
      </c>
      <c r="G329">
        <v>99</v>
      </c>
      <c r="H329">
        <v>99</v>
      </c>
      <c r="I329">
        <v>6</v>
      </c>
      <c r="J329">
        <v>999</v>
      </c>
      <c r="K329">
        <v>99</v>
      </c>
      <c r="L329">
        <v>99</v>
      </c>
      <c r="M329">
        <v>99</v>
      </c>
      <c r="N329">
        <v>99</v>
      </c>
      <c r="O329">
        <v>99</v>
      </c>
      <c r="P329">
        <v>9999</v>
      </c>
      <c r="Q329">
        <v>5</v>
      </c>
      <c r="R329">
        <v>31</v>
      </c>
      <c r="S329">
        <v>31</v>
      </c>
      <c r="T329">
        <v>0.17122341894504278</v>
      </c>
      <c r="U329">
        <v>0.16473396518042779</v>
      </c>
      <c r="V329">
        <v>2.258064516129032</v>
      </c>
      <c r="W329">
        <v>61.451612903225808</v>
      </c>
      <c r="X329">
        <v>143.73885995876</v>
      </c>
      <c r="Y329">
        <v>132.67096774193553</v>
      </c>
      <c r="Z329">
        <v>132.67096774193553</v>
      </c>
      <c r="AA329">
        <v>25.564809400983872</v>
      </c>
      <c r="AB329">
        <v>2.4865925600776126</v>
      </c>
      <c r="AC329">
        <v>-49.815793670937055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</row>
    <row r="330" spans="1:39">
      <c r="A330">
        <v>7</v>
      </c>
      <c r="B330">
        <v>14</v>
      </c>
      <c r="C330">
        <v>2022</v>
      </c>
      <c r="D330">
        <v>99</v>
      </c>
      <c r="E330">
        <v>99</v>
      </c>
      <c r="F330">
        <v>99</v>
      </c>
      <c r="G330">
        <v>99</v>
      </c>
      <c r="H330">
        <v>99</v>
      </c>
      <c r="I330">
        <v>24</v>
      </c>
      <c r="J330">
        <v>999</v>
      </c>
      <c r="K330">
        <v>99</v>
      </c>
      <c r="L330">
        <v>99</v>
      </c>
      <c r="M330">
        <v>99</v>
      </c>
      <c r="N330">
        <v>99</v>
      </c>
      <c r="O330">
        <v>99</v>
      </c>
      <c r="P330">
        <v>9999</v>
      </c>
      <c r="Q330">
        <v>7</v>
      </c>
      <c r="R330">
        <v>13</v>
      </c>
      <c r="S330">
        <v>13</v>
      </c>
      <c r="T330">
        <v>7.1803369235017955E-2</v>
      </c>
      <c r="U330">
        <v>6.9217264449595708E-2</v>
      </c>
      <c r="V330">
        <v>8.3846153846153886</v>
      </c>
      <c r="W330">
        <v>59.230769230769241</v>
      </c>
      <c r="X330">
        <v>144.020335027919</v>
      </c>
      <c r="Y330">
        <v>132.93076923076924</v>
      </c>
      <c r="Z330">
        <v>132.93076923076924</v>
      </c>
      <c r="AA330">
        <v>21.301765351739995</v>
      </c>
      <c r="AB330">
        <v>1.8461538461537537</v>
      </c>
      <c r="AC330">
        <v>-24.448738095255475</v>
      </c>
      <c r="AD330">
        <v>1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</row>
    <row r="331" spans="1:39">
      <c r="A331">
        <v>7</v>
      </c>
      <c r="B331">
        <v>15</v>
      </c>
      <c r="C331">
        <v>2022</v>
      </c>
      <c r="D331">
        <v>99</v>
      </c>
      <c r="E331">
        <v>99</v>
      </c>
      <c r="F331">
        <v>99</v>
      </c>
      <c r="G331">
        <v>99</v>
      </c>
      <c r="H331">
        <v>99</v>
      </c>
      <c r="I331">
        <v>49</v>
      </c>
      <c r="J331">
        <v>999</v>
      </c>
      <c r="K331">
        <v>99</v>
      </c>
      <c r="L331">
        <v>99</v>
      </c>
      <c r="M331">
        <v>99</v>
      </c>
      <c r="N331">
        <v>99</v>
      </c>
      <c r="O331">
        <v>99</v>
      </c>
      <c r="P331">
        <v>9999</v>
      </c>
      <c r="Q331">
        <v>127</v>
      </c>
      <c r="R331">
        <v>6007</v>
      </c>
      <c r="S331">
        <v>5967</v>
      </c>
      <c r="T331">
        <v>33.178679922673297</v>
      </c>
      <c r="U331">
        <v>33.571841636570582</v>
      </c>
      <c r="V331">
        <v>5.2005993008157159</v>
      </c>
      <c r="W331">
        <v>59.425171778112947</v>
      </c>
      <c r="X331">
        <v>151.99657099220252</v>
      </c>
      <c r="Y331">
        <v>139.53140669219229</v>
      </c>
      <c r="Z331">
        <v>140.46676051617209</v>
      </c>
      <c r="AA331">
        <v>29.449172940418936</v>
      </c>
      <c r="AB331">
        <v>4.942985462132687</v>
      </c>
      <c r="AC331">
        <v>-61.550377074430514</v>
      </c>
      <c r="AD331">
        <v>143</v>
      </c>
      <c r="AE331">
        <v>1</v>
      </c>
      <c r="AF331">
        <v>0</v>
      </c>
      <c r="AG331">
        <v>24</v>
      </c>
      <c r="AH331">
        <v>104</v>
      </c>
      <c r="AI331">
        <v>11</v>
      </c>
      <c r="AJ331">
        <v>4</v>
      </c>
      <c r="AK331">
        <v>25</v>
      </c>
      <c r="AL331">
        <v>0</v>
      </c>
      <c r="AM331">
        <v>3</v>
      </c>
    </row>
    <row r="332" spans="1:39">
      <c r="A332">
        <v>7</v>
      </c>
      <c r="B332">
        <v>16</v>
      </c>
      <c r="C332">
        <v>2022</v>
      </c>
      <c r="D332">
        <v>99</v>
      </c>
      <c r="E332">
        <v>99</v>
      </c>
      <c r="F332">
        <v>99</v>
      </c>
      <c r="G332">
        <v>99</v>
      </c>
      <c r="H332">
        <v>99</v>
      </c>
      <c r="I332">
        <v>80</v>
      </c>
      <c r="J332">
        <v>999</v>
      </c>
      <c r="K332">
        <v>99</v>
      </c>
      <c r="L332">
        <v>99</v>
      </c>
      <c r="M332">
        <v>99</v>
      </c>
      <c r="N332">
        <v>99</v>
      </c>
      <c r="O332">
        <v>99</v>
      </c>
      <c r="P332">
        <v>9999</v>
      </c>
      <c r="Q332">
        <v>68</v>
      </c>
      <c r="R332">
        <v>6053</v>
      </c>
      <c r="S332">
        <v>6044</v>
      </c>
      <c r="T332">
        <v>33.432753383043362</v>
      </c>
      <c r="U332">
        <v>32.683125766587871</v>
      </c>
      <c r="V332">
        <v>6.447711878407401</v>
      </c>
      <c r="W332">
        <v>59.634513567174061</v>
      </c>
      <c r="X332">
        <v>146.27428820786528</v>
      </c>
      <c r="Y332">
        <v>134.80541880059445</v>
      </c>
      <c r="Z332">
        <v>135.00615486432798</v>
      </c>
      <c r="AA332">
        <v>28.167583289164003</v>
      </c>
      <c r="AB332">
        <v>3.0153380373459959</v>
      </c>
      <c r="AC332">
        <v>-47.612230139023616</v>
      </c>
      <c r="AD332">
        <v>168</v>
      </c>
      <c r="AE332">
        <v>0</v>
      </c>
      <c r="AF332">
        <v>0</v>
      </c>
      <c r="AG332">
        <v>11</v>
      </c>
      <c r="AH332">
        <v>398</v>
      </c>
      <c r="AI332">
        <v>87</v>
      </c>
      <c r="AJ332">
        <v>57</v>
      </c>
      <c r="AK332">
        <v>102</v>
      </c>
      <c r="AL332">
        <v>1</v>
      </c>
      <c r="AM332">
        <v>0</v>
      </c>
    </row>
    <row r="333" spans="1:39">
      <c r="A333">
        <v>7</v>
      </c>
      <c r="B333">
        <v>17</v>
      </c>
      <c r="C333">
        <v>2022</v>
      </c>
      <c r="D333">
        <v>99</v>
      </c>
      <c r="E333">
        <v>99</v>
      </c>
      <c r="F333">
        <v>99</v>
      </c>
      <c r="G333">
        <v>99</v>
      </c>
      <c r="H333">
        <v>99</v>
      </c>
      <c r="I333">
        <v>81</v>
      </c>
      <c r="J333">
        <v>999</v>
      </c>
      <c r="K333">
        <v>99</v>
      </c>
      <c r="L333">
        <v>99</v>
      </c>
      <c r="M333">
        <v>99</v>
      </c>
      <c r="N333">
        <v>99</v>
      </c>
      <c r="O333">
        <v>99</v>
      </c>
      <c r="P333">
        <v>9999</v>
      </c>
      <c r="Q333">
        <v>30</v>
      </c>
      <c r="R333">
        <v>2786</v>
      </c>
      <c r="S333">
        <v>2775</v>
      </c>
      <c r="T333">
        <v>15.38801436067385</v>
      </c>
      <c r="U333">
        <v>14.647532319407723</v>
      </c>
      <c r="V333">
        <v>4.1051687006460877</v>
      </c>
      <c r="W333">
        <v>60.334054054054064</v>
      </c>
      <c r="X333">
        <v>142.90050313477323</v>
      </c>
      <c r="Y333">
        <v>131.26162957645388</v>
      </c>
      <c r="Z333">
        <v>131.78194594594609</v>
      </c>
      <c r="AA333">
        <v>27.491206164762158</v>
      </c>
      <c r="AB333">
        <v>4.4809640167714155</v>
      </c>
      <c r="AC333">
        <v>-62.709401702801358</v>
      </c>
      <c r="AD333">
        <v>69</v>
      </c>
      <c r="AE333">
        <v>0</v>
      </c>
      <c r="AF333">
        <v>0</v>
      </c>
      <c r="AG333">
        <v>8</v>
      </c>
      <c r="AH333">
        <v>33</v>
      </c>
      <c r="AI333">
        <v>8</v>
      </c>
      <c r="AJ333">
        <v>0</v>
      </c>
      <c r="AK333">
        <v>18</v>
      </c>
      <c r="AL333">
        <v>0</v>
      </c>
      <c r="AM333">
        <v>1</v>
      </c>
    </row>
    <row r="334" spans="1:39">
      <c r="A334">
        <v>7</v>
      </c>
      <c r="B334">
        <v>18</v>
      </c>
      <c r="C334">
        <v>2022</v>
      </c>
      <c r="D334">
        <v>99</v>
      </c>
      <c r="E334">
        <v>99</v>
      </c>
      <c r="F334">
        <v>99</v>
      </c>
      <c r="G334">
        <v>99</v>
      </c>
      <c r="H334">
        <v>99</v>
      </c>
      <c r="I334">
        <v>83</v>
      </c>
      <c r="J334">
        <v>999</v>
      </c>
      <c r="K334">
        <v>99</v>
      </c>
      <c r="L334">
        <v>99</v>
      </c>
      <c r="M334">
        <v>99</v>
      </c>
      <c r="N334">
        <v>99</v>
      </c>
      <c r="O334">
        <v>99</v>
      </c>
      <c r="P334">
        <v>9999</v>
      </c>
      <c r="Q334">
        <v>78</v>
      </c>
      <c r="R334">
        <v>3215</v>
      </c>
      <c r="S334">
        <v>3214</v>
      </c>
      <c r="T334">
        <v>17.757525545429441</v>
      </c>
      <c r="U334">
        <v>18.863549047803797</v>
      </c>
      <c r="V334">
        <v>4.4625194401244155</v>
      </c>
      <c r="W334">
        <v>59.841941505911642</v>
      </c>
      <c r="X334">
        <v>158.76439158939783</v>
      </c>
      <c r="Y334">
        <v>146.48625194401222</v>
      </c>
      <c r="Z334">
        <v>146.53182949595498</v>
      </c>
      <c r="AA334">
        <v>31.959840105050443</v>
      </c>
      <c r="AB334">
        <v>4.4269535039080088</v>
      </c>
      <c r="AC334">
        <v>-60.245349998240037</v>
      </c>
      <c r="AD334">
        <v>88</v>
      </c>
      <c r="AE334">
        <v>25</v>
      </c>
      <c r="AF334">
        <v>0</v>
      </c>
      <c r="AG334">
        <v>4</v>
      </c>
      <c r="AH334">
        <v>196</v>
      </c>
      <c r="AI334">
        <v>66</v>
      </c>
      <c r="AJ334">
        <v>10</v>
      </c>
      <c r="AK334">
        <v>9</v>
      </c>
      <c r="AL334">
        <v>1</v>
      </c>
      <c r="AM334">
        <v>0</v>
      </c>
    </row>
    <row r="335" spans="1:39">
      <c r="A335">
        <v>8</v>
      </c>
      <c r="B335">
        <v>1</v>
      </c>
      <c r="C335">
        <v>2024</v>
      </c>
      <c r="D335">
        <v>99</v>
      </c>
      <c r="E335">
        <v>99</v>
      </c>
      <c r="F335">
        <v>99</v>
      </c>
      <c r="G335">
        <v>99</v>
      </c>
      <c r="H335">
        <v>1</v>
      </c>
      <c r="I335">
        <v>99</v>
      </c>
      <c r="J335">
        <v>103</v>
      </c>
      <c r="K335">
        <v>99</v>
      </c>
      <c r="L335">
        <v>99</v>
      </c>
      <c r="M335">
        <v>99</v>
      </c>
      <c r="N335">
        <v>99</v>
      </c>
      <c r="O335">
        <v>99</v>
      </c>
      <c r="P335">
        <v>9999</v>
      </c>
      <c r="Q335">
        <v>2</v>
      </c>
      <c r="R335">
        <v>4</v>
      </c>
      <c r="S335">
        <v>4</v>
      </c>
      <c r="T335">
        <v>2.2601423889705055E-2</v>
      </c>
      <c r="U335">
        <v>2.4176890581921101E-2</v>
      </c>
      <c r="V335">
        <v>0</v>
      </c>
      <c r="W335">
        <v>60</v>
      </c>
      <c r="X335">
        <v>160.1029252437703</v>
      </c>
      <c r="Y335">
        <v>147.77500000000001</v>
      </c>
      <c r="Z335">
        <v>147.77500000000001</v>
      </c>
      <c r="AA335">
        <v>21.073250223921406</v>
      </c>
      <c r="AB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</row>
    <row r="336" spans="1:39">
      <c r="A336">
        <v>8</v>
      </c>
      <c r="B336">
        <v>2</v>
      </c>
      <c r="C336">
        <v>2024</v>
      </c>
      <c r="D336">
        <v>99</v>
      </c>
      <c r="E336">
        <v>99</v>
      </c>
      <c r="F336">
        <v>99</v>
      </c>
      <c r="G336">
        <v>99</v>
      </c>
      <c r="H336">
        <v>2</v>
      </c>
      <c r="I336">
        <v>99</v>
      </c>
      <c r="J336">
        <v>106</v>
      </c>
      <c r="K336">
        <v>99</v>
      </c>
      <c r="L336">
        <v>99</v>
      </c>
      <c r="M336">
        <v>99</v>
      </c>
      <c r="N336">
        <v>99</v>
      </c>
      <c r="O336">
        <v>99</v>
      </c>
      <c r="P336">
        <v>9999</v>
      </c>
      <c r="Q336">
        <v>48</v>
      </c>
      <c r="R336">
        <v>2700</v>
      </c>
      <c r="S336">
        <v>2698</v>
      </c>
      <c r="T336">
        <v>15.255961125550908</v>
      </c>
      <c r="U336">
        <v>16.104974905483768</v>
      </c>
      <c r="V336">
        <v>4.8351851851851855</v>
      </c>
      <c r="W336">
        <v>60.174944403261676</v>
      </c>
      <c r="X336">
        <v>158.15737731230701</v>
      </c>
      <c r="Y336">
        <v>145.83333333333371</v>
      </c>
      <c r="Z336">
        <v>145.94143810229829</v>
      </c>
      <c r="AA336">
        <v>29.889424877426073</v>
      </c>
      <c r="AB336">
        <v>3.8275185868733392</v>
      </c>
      <c r="AC336">
        <v>-60.673260253986243</v>
      </c>
      <c r="AD336">
        <v>87</v>
      </c>
      <c r="AE336">
        <v>36</v>
      </c>
      <c r="AF336">
        <v>0</v>
      </c>
      <c r="AG336">
        <v>6</v>
      </c>
      <c r="AH336">
        <v>134</v>
      </c>
      <c r="AI336">
        <v>56</v>
      </c>
      <c r="AJ336">
        <v>5</v>
      </c>
      <c r="AK336">
        <v>19</v>
      </c>
      <c r="AL336">
        <v>0</v>
      </c>
      <c r="AM336">
        <v>3</v>
      </c>
    </row>
    <row r="337" spans="1:39">
      <c r="A337">
        <v>8</v>
      </c>
      <c r="B337">
        <v>3</v>
      </c>
      <c r="C337">
        <v>2024</v>
      </c>
      <c r="D337">
        <v>99</v>
      </c>
      <c r="E337">
        <v>99</v>
      </c>
      <c r="F337">
        <v>99</v>
      </c>
      <c r="G337">
        <v>99</v>
      </c>
      <c r="H337">
        <v>1</v>
      </c>
      <c r="I337">
        <v>99</v>
      </c>
      <c r="J337">
        <v>109</v>
      </c>
      <c r="K337">
        <v>99</v>
      </c>
      <c r="L337">
        <v>99</v>
      </c>
      <c r="M337">
        <v>99</v>
      </c>
      <c r="N337">
        <v>99</v>
      </c>
      <c r="O337">
        <v>99</v>
      </c>
      <c r="P337">
        <v>9999</v>
      </c>
    </row>
    <row r="338" spans="1:39">
      <c r="A338">
        <v>8</v>
      </c>
      <c r="B338">
        <v>4</v>
      </c>
      <c r="C338">
        <v>2024</v>
      </c>
      <c r="D338">
        <v>99</v>
      </c>
      <c r="E338">
        <v>99</v>
      </c>
      <c r="F338">
        <v>99</v>
      </c>
      <c r="G338">
        <v>99</v>
      </c>
      <c r="H338">
        <v>1</v>
      </c>
      <c r="I338">
        <v>99</v>
      </c>
      <c r="J338">
        <v>111</v>
      </c>
      <c r="K338">
        <v>99</v>
      </c>
      <c r="L338">
        <v>99</v>
      </c>
      <c r="M338">
        <v>99</v>
      </c>
      <c r="N338">
        <v>99</v>
      </c>
      <c r="O338">
        <v>99</v>
      </c>
      <c r="P338">
        <v>9999</v>
      </c>
    </row>
    <row r="339" spans="1:39">
      <c r="A339">
        <v>8</v>
      </c>
      <c r="B339">
        <v>5</v>
      </c>
      <c r="C339">
        <v>2024</v>
      </c>
      <c r="D339">
        <v>99</v>
      </c>
      <c r="E339">
        <v>99</v>
      </c>
      <c r="F339">
        <v>99</v>
      </c>
      <c r="G339">
        <v>99</v>
      </c>
      <c r="H339">
        <v>1</v>
      </c>
      <c r="I339">
        <v>99</v>
      </c>
      <c r="J339">
        <v>113</v>
      </c>
      <c r="K339">
        <v>99</v>
      </c>
      <c r="L339">
        <v>99</v>
      </c>
      <c r="M339">
        <v>99</v>
      </c>
      <c r="N339">
        <v>99</v>
      </c>
      <c r="O339">
        <v>99</v>
      </c>
      <c r="P339">
        <v>9999</v>
      </c>
      <c r="Q339">
        <v>1</v>
      </c>
      <c r="R339">
        <v>2</v>
      </c>
      <c r="S339">
        <v>2</v>
      </c>
      <c r="T339">
        <v>1.1300711944852528E-2</v>
      </c>
      <c r="U339">
        <v>1.2041408538855648E-2</v>
      </c>
      <c r="V339">
        <v>14</v>
      </c>
      <c r="W339">
        <v>58</v>
      </c>
      <c r="X339">
        <v>159.47995666305525</v>
      </c>
      <c r="Y339">
        <v>147.19999999999999</v>
      </c>
      <c r="Z339">
        <v>147.19999999999999</v>
      </c>
      <c r="AA339">
        <v>8.6000000000003709</v>
      </c>
      <c r="AB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</row>
    <row r="340" spans="1:39">
      <c r="A340">
        <v>8</v>
      </c>
      <c r="B340">
        <v>6</v>
      </c>
      <c r="C340">
        <v>2024</v>
      </c>
      <c r="D340">
        <v>99</v>
      </c>
      <c r="E340">
        <v>99</v>
      </c>
      <c r="F340">
        <v>99</v>
      </c>
      <c r="G340">
        <v>99</v>
      </c>
      <c r="H340">
        <v>1</v>
      </c>
      <c r="I340">
        <v>99</v>
      </c>
      <c r="J340">
        <v>116</v>
      </c>
      <c r="K340">
        <v>99</v>
      </c>
      <c r="L340">
        <v>99</v>
      </c>
      <c r="M340">
        <v>99</v>
      </c>
      <c r="N340">
        <v>99</v>
      </c>
      <c r="O340">
        <v>99</v>
      </c>
      <c r="P340">
        <v>9999</v>
      </c>
      <c r="Q340">
        <v>1</v>
      </c>
      <c r="R340">
        <v>2</v>
      </c>
      <c r="S340">
        <v>2</v>
      </c>
      <c r="T340">
        <v>1.1300711944852528E-2</v>
      </c>
      <c r="U340">
        <v>1.3395248969005511E-2</v>
      </c>
      <c r="V340">
        <v>0</v>
      </c>
      <c r="W340">
        <v>62</v>
      </c>
      <c r="X340">
        <v>177.41061755146265</v>
      </c>
      <c r="Y340">
        <v>163.75</v>
      </c>
      <c r="Z340">
        <v>163.75</v>
      </c>
      <c r="AA340">
        <v>3.6500000000002801</v>
      </c>
      <c r="AB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</row>
    <row r="341" spans="1:39">
      <c r="A341">
        <v>8</v>
      </c>
      <c r="B341">
        <v>7</v>
      </c>
      <c r="C341">
        <v>2024</v>
      </c>
      <c r="D341">
        <v>99</v>
      </c>
      <c r="E341">
        <v>99</v>
      </c>
      <c r="F341">
        <v>99</v>
      </c>
      <c r="G341">
        <v>99</v>
      </c>
      <c r="H341">
        <v>2</v>
      </c>
      <c r="I341">
        <v>99</v>
      </c>
      <c r="J341">
        <v>117</v>
      </c>
      <c r="K341">
        <v>99</v>
      </c>
      <c r="L341">
        <v>99</v>
      </c>
      <c r="M341">
        <v>99</v>
      </c>
      <c r="N341">
        <v>99</v>
      </c>
      <c r="O341">
        <v>99</v>
      </c>
      <c r="P341">
        <v>9999</v>
      </c>
      <c r="Q341">
        <v>5</v>
      </c>
      <c r="R341">
        <v>8</v>
      </c>
      <c r="S341">
        <v>6</v>
      </c>
      <c r="T341">
        <v>4.520284777941011E-2</v>
      </c>
      <c r="U341">
        <v>2.5056273338664978E-2</v>
      </c>
      <c r="V341">
        <v>1.75</v>
      </c>
      <c r="W341">
        <v>60.33333333333335</v>
      </c>
      <c r="X341">
        <v>120.47670639219938</v>
      </c>
      <c r="Y341">
        <v>76.575000000000003</v>
      </c>
      <c r="Z341">
        <v>102.10000000000002</v>
      </c>
      <c r="AA341">
        <v>21.186631004794812</v>
      </c>
      <c r="AB341">
        <v>1.37436854187248</v>
      </c>
      <c r="AC341">
        <v>-35.373018069397112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</row>
    <row r="342" spans="1:39">
      <c r="A342">
        <v>8</v>
      </c>
      <c r="B342">
        <v>8</v>
      </c>
      <c r="C342">
        <v>2024</v>
      </c>
      <c r="D342">
        <v>99</v>
      </c>
      <c r="E342">
        <v>99</v>
      </c>
      <c r="F342">
        <v>99</v>
      </c>
      <c r="G342">
        <v>99</v>
      </c>
      <c r="H342">
        <v>1</v>
      </c>
      <c r="I342">
        <v>99</v>
      </c>
      <c r="J342">
        <v>121</v>
      </c>
      <c r="K342">
        <v>99</v>
      </c>
      <c r="L342">
        <v>99</v>
      </c>
      <c r="M342">
        <v>99</v>
      </c>
      <c r="N342">
        <v>99</v>
      </c>
      <c r="O342">
        <v>99</v>
      </c>
      <c r="P342">
        <v>9999</v>
      </c>
      <c r="Q342">
        <v>113</v>
      </c>
      <c r="R342">
        <v>5814</v>
      </c>
      <c r="S342">
        <v>5797</v>
      </c>
      <c r="T342">
        <v>32.851169623686282</v>
      </c>
      <c r="U342">
        <v>33.360505578824693</v>
      </c>
      <c r="V342">
        <v>4.6764705882352944</v>
      </c>
      <c r="W342">
        <v>60.04605830602037</v>
      </c>
      <c r="X342">
        <v>152.34095158658027</v>
      </c>
      <c r="Y342">
        <v>140.28722050223612</v>
      </c>
      <c r="Z342">
        <v>140.69861997584971</v>
      </c>
      <c r="AA342">
        <v>31.529718926769927</v>
      </c>
      <c r="AB342">
        <v>4.7395637225588088</v>
      </c>
      <c r="AC342">
        <v>-67.614436468015128</v>
      </c>
      <c r="AD342">
        <v>108</v>
      </c>
      <c r="AE342">
        <v>0</v>
      </c>
      <c r="AF342">
        <v>0</v>
      </c>
      <c r="AG342">
        <v>15</v>
      </c>
      <c r="AH342">
        <v>118</v>
      </c>
      <c r="AI342">
        <v>6</v>
      </c>
      <c r="AJ342">
        <v>3</v>
      </c>
      <c r="AK342">
        <v>15</v>
      </c>
      <c r="AL342">
        <v>0</v>
      </c>
      <c r="AM342">
        <v>1</v>
      </c>
    </row>
    <row r="343" spans="1:39">
      <c r="A343">
        <v>8</v>
      </c>
      <c r="B343">
        <v>9</v>
      </c>
      <c r="C343">
        <v>2024</v>
      </c>
      <c r="D343">
        <v>99</v>
      </c>
      <c r="E343">
        <v>99</v>
      </c>
      <c r="F343">
        <v>99</v>
      </c>
      <c r="G343">
        <v>99</v>
      </c>
      <c r="H343">
        <v>1</v>
      </c>
      <c r="I343">
        <v>99</v>
      </c>
      <c r="J343">
        <v>134</v>
      </c>
      <c r="K343">
        <v>99</v>
      </c>
      <c r="L343">
        <v>99</v>
      </c>
      <c r="M343">
        <v>99</v>
      </c>
      <c r="N343">
        <v>99</v>
      </c>
      <c r="O343">
        <v>99</v>
      </c>
      <c r="P343">
        <v>9999</v>
      </c>
      <c r="Q343">
        <v>1</v>
      </c>
      <c r="R343">
        <v>3</v>
      </c>
      <c r="S343">
        <v>3</v>
      </c>
      <c r="T343">
        <v>1.6951067917278784E-2</v>
      </c>
      <c r="U343">
        <v>1.3010774647452383E-2</v>
      </c>
      <c r="V343">
        <v>0</v>
      </c>
      <c r="W343">
        <v>62</v>
      </c>
      <c r="X343">
        <v>114.87901769591905</v>
      </c>
      <c r="Y343">
        <v>106.03333333333336</v>
      </c>
      <c r="Z343">
        <v>106.03333333333336</v>
      </c>
      <c r="AA343">
        <v>6.0796564230408432</v>
      </c>
      <c r="AB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</row>
    <row r="344" spans="1:39">
      <c r="A344">
        <v>8</v>
      </c>
      <c r="B344">
        <v>10</v>
      </c>
      <c r="C344">
        <v>2024</v>
      </c>
      <c r="D344">
        <v>99</v>
      </c>
      <c r="E344">
        <v>99</v>
      </c>
      <c r="F344">
        <v>99</v>
      </c>
      <c r="G344">
        <v>99</v>
      </c>
      <c r="H344">
        <v>2</v>
      </c>
      <c r="I344">
        <v>99</v>
      </c>
      <c r="J344">
        <v>141</v>
      </c>
      <c r="K344">
        <v>99</v>
      </c>
      <c r="L344">
        <v>99</v>
      </c>
      <c r="M344">
        <v>99</v>
      </c>
      <c r="N344">
        <v>99</v>
      </c>
      <c r="O344">
        <v>99</v>
      </c>
      <c r="P344">
        <v>9999</v>
      </c>
      <c r="Q344">
        <v>28</v>
      </c>
      <c r="R344">
        <v>1771</v>
      </c>
      <c r="S344">
        <v>1769</v>
      </c>
      <c r="T344">
        <v>10.006780427166911</v>
      </c>
      <c r="U344">
        <v>9.5878488444931111</v>
      </c>
      <c r="V344">
        <v>3.0807453416149069</v>
      </c>
      <c r="W344">
        <v>60.938948558507626</v>
      </c>
      <c r="X344">
        <v>143.56219408270829</v>
      </c>
      <c r="Y344">
        <v>132.36194240542085</v>
      </c>
      <c r="Z344">
        <v>132.51158846806123</v>
      </c>
      <c r="AA344">
        <v>26.523213298185155</v>
      </c>
      <c r="AB344">
        <v>3.3289084819736199</v>
      </c>
      <c r="AC344">
        <v>-53.85520491008419</v>
      </c>
      <c r="AD344">
        <v>18</v>
      </c>
      <c r="AE344">
        <v>0</v>
      </c>
      <c r="AF344">
        <v>0</v>
      </c>
      <c r="AG344">
        <v>0</v>
      </c>
      <c r="AH344">
        <v>90</v>
      </c>
      <c r="AI344">
        <v>8</v>
      </c>
      <c r="AJ344">
        <v>6</v>
      </c>
      <c r="AK344">
        <v>1</v>
      </c>
      <c r="AL344">
        <v>0</v>
      </c>
      <c r="AM344">
        <v>0</v>
      </c>
    </row>
    <row r="345" spans="1:39">
      <c r="A345">
        <v>8</v>
      </c>
      <c r="B345">
        <v>11</v>
      </c>
      <c r="C345">
        <v>2024</v>
      </c>
      <c r="D345">
        <v>99</v>
      </c>
      <c r="E345">
        <v>99</v>
      </c>
      <c r="F345">
        <v>99</v>
      </c>
      <c r="G345">
        <v>99</v>
      </c>
      <c r="H345">
        <v>2</v>
      </c>
      <c r="I345">
        <v>99</v>
      </c>
      <c r="J345">
        <v>143</v>
      </c>
      <c r="K345">
        <v>99</v>
      </c>
      <c r="L345">
        <v>99</v>
      </c>
      <c r="M345">
        <v>99</v>
      </c>
      <c r="N345">
        <v>99</v>
      </c>
      <c r="O345">
        <v>99</v>
      </c>
      <c r="P345">
        <v>9999</v>
      </c>
      <c r="Q345">
        <v>3</v>
      </c>
      <c r="R345">
        <v>12</v>
      </c>
      <c r="S345">
        <v>12</v>
      </c>
      <c r="T345">
        <v>6.7804271669115138E-2</v>
      </c>
      <c r="U345">
        <v>8.7361564192057678E-2</v>
      </c>
      <c r="V345">
        <v>5.75</v>
      </c>
      <c r="W345">
        <v>57.83333333333335</v>
      </c>
      <c r="X345">
        <v>192.84037558685435</v>
      </c>
      <c r="Y345">
        <v>177.99166666666673</v>
      </c>
      <c r="Z345">
        <v>177.99166666666673</v>
      </c>
      <c r="AA345">
        <v>24.252472668896139</v>
      </c>
      <c r="AB345">
        <v>4.1998677227846928</v>
      </c>
      <c r="AC345">
        <v>-45.260815363610611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</row>
    <row r="346" spans="1:39">
      <c r="A346">
        <v>8</v>
      </c>
      <c r="B346">
        <v>12</v>
      </c>
      <c r="C346">
        <v>2024</v>
      </c>
      <c r="D346">
        <v>99</v>
      </c>
      <c r="E346">
        <v>99</v>
      </c>
      <c r="F346">
        <v>99</v>
      </c>
      <c r="G346">
        <v>99</v>
      </c>
      <c r="H346">
        <v>2</v>
      </c>
      <c r="I346">
        <v>99</v>
      </c>
      <c r="J346">
        <v>147</v>
      </c>
      <c r="K346">
        <v>99</v>
      </c>
      <c r="L346">
        <v>99</v>
      </c>
      <c r="M346">
        <v>99</v>
      </c>
      <c r="N346">
        <v>99</v>
      </c>
      <c r="O346">
        <v>99</v>
      </c>
      <c r="P346">
        <v>9999</v>
      </c>
      <c r="Q346">
        <v>28</v>
      </c>
      <c r="R346">
        <v>3333</v>
      </c>
      <c r="S346">
        <v>3321</v>
      </c>
      <c r="T346">
        <v>18.832636456096736</v>
      </c>
      <c r="U346">
        <v>17.821219195068629</v>
      </c>
      <c r="V346">
        <v>3.9645964596459642</v>
      </c>
      <c r="W346">
        <v>60.784703402589592</v>
      </c>
      <c r="X346">
        <v>142.21087330834902</v>
      </c>
      <c r="Y346">
        <v>130.72619261926187</v>
      </c>
      <c r="Z346">
        <v>131.19855465221309</v>
      </c>
      <c r="AA346">
        <v>26.986301704634517</v>
      </c>
      <c r="AB346">
        <v>3.9856360181773431</v>
      </c>
      <c r="AC346">
        <v>-61.288836497229234</v>
      </c>
      <c r="AD346">
        <v>54</v>
      </c>
      <c r="AE346">
        <v>0</v>
      </c>
      <c r="AF346">
        <v>0</v>
      </c>
      <c r="AG346">
        <v>6</v>
      </c>
      <c r="AH346">
        <v>42</v>
      </c>
      <c r="AI346">
        <v>5</v>
      </c>
      <c r="AJ346">
        <v>1</v>
      </c>
      <c r="AK346">
        <v>9</v>
      </c>
      <c r="AL346">
        <v>0</v>
      </c>
      <c r="AM346">
        <v>0</v>
      </c>
    </row>
    <row r="347" spans="1:39">
      <c r="A347">
        <v>8</v>
      </c>
      <c r="B347">
        <v>13</v>
      </c>
      <c r="C347">
        <v>2024</v>
      </c>
      <c r="D347">
        <v>99</v>
      </c>
      <c r="E347">
        <v>99</v>
      </c>
      <c r="F347">
        <v>99</v>
      </c>
      <c r="G347">
        <v>99</v>
      </c>
      <c r="H347">
        <v>1</v>
      </c>
      <c r="I347">
        <v>99</v>
      </c>
      <c r="J347">
        <v>155</v>
      </c>
      <c r="K347">
        <v>99</v>
      </c>
      <c r="L347">
        <v>99</v>
      </c>
      <c r="M347">
        <v>99</v>
      </c>
      <c r="N347">
        <v>99</v>
      </c>
      <c r="O347">
        <v>99</v>
      </c>
      <c r="P347">
        <v>9999</v>
      </c>
    </row>
    <row r="348" spans="1:39">
      <c r="A348">
        <v>8</v>
      </c>
      <c r="B348">
        <v>14</v>
      </c>
      <c r="C348">
        <v>2024</v>
      </c>
      <c r="D348">
        <v>99</v>
      </c>
      <c r="E348">
        <v>99</v>
      </c>
      <c r="F348">
        <v>99</v>
      </c>
      <c r="G348">
        <v>99</v>
      </c>
      <c r="H348">
        <v>2</v>
      </c>
      <c r="I348">
        <v>99</v>
      </c>
      <c r="J348">
        <v>160</v>
      </c>
      <c r="K348">
        <v>99</v>
      </c>
      <c r="L348">
        <v>99</v>
      </c>
      <c r="M348">
        <v>99</v>
      </c>
      <c r="N348">
        <v>99</v>
      </c>
      <c r="O348">
        <v>99</v>
      </c>
      <c r="P348">
        <v>9999</v>
      </c>
      <c r="Q348">
        <v>38</v>
      </c>
      <c r="R348">
        <v>3540</v>
      </c>
      <c r="S348">
        <v>3536</v>
      </c>
      <c r="T348">
        <v>20.00226014238897</v>
      </c>
      <c r="U348">
        <v>19.519515896111244</v>
      </c>
      <c r="V348">
        <v>8.308757062146892</v>
      </c>
      <c r="W348">
        <v>58.662047511312231</v>
      </c>
      <c r="X348">
        <v>146.23877554767947</v>
      </c>
      <c r="Y348">
        <v>134.8112994350281</v>
      </c>
      <c r="Z348">
        <v>134.96380090497721</v>
      </c>
      <c r="AA348">
        <v>29.744223965482977</v>
      </c>
      <c r="AB348">
        <v>2.3707032325340434</v>
      </c>
      <c r="AC348">
        <v>-52.639174191373677</v>
      </c>
      <c r="AD348">
        <v>95</v>
      </c>
      <c r="AE348">
        <v>0</v>
      </c>
      <c r="AF348">
        <v>0</v>
      </c>
      <c r="AG348">
        <v>7</v>
      </c>
      <c r="AH348">
        <v>203</v>
      </c>
      <c r="AI348">
        <v>77</v>
      </c>
      <c r="AJ348">
        <v>49</v>
      </c>
      <c r="AK348">
        <v>63</v>
      </c>
      <c r="AL348">
        <v>0</v>
      </c>
      <c r="AM348">
        <v>0</v>
      </c>
    </row>
    <row r="349" spans="1:39">
      <c r="A349">
        <v>8</v>
      </c>
      <c r="B349">
        <v>15</v>
      </c>
      <c r="C349">
        <v>2024</v>
      </c>
      <c r="D349">
        <v>99</v>
      </c>
      <c r="E349">
        <v>99</v>
      </c>
      <c r="F349">
        <v>99</v>
      </c>
      <c r="G349">
        <v>99</v>
      </c>
      <c r="H349">
        <v>1</v>
      </c>
      <c r="I349">
        <v>99</v>
      </c>
      <c r="J349">
        <v>171</v>
      </c>
      <c r="K349">
        <v>99</v>
      </c>
      <c r="L349">
        <v>99</v>
      </c>
      <c r="M349">
        <v>99</v>
      </c>
      <c r="N349">
        <v>99</v>
      </c>
      <c r="O349">
        <v>99</v>
      </c>
      <c r="P349">
        <v>9999</v>
      </c>
    </row>
    <row r="350" spans="1:39">
      <c r="A350">
        <v>8</v>
      </c>
      <c r="B350">
        <v>16</v>
      </c>
      <c r="C350">
        <v>2024</v>
      </c>
      <c r="D350">
        <v>99</v>
      </c>
      <c r="E350">
        <v>99</v>
      </c>
      <c r="F350">
        <v>99</v>
      </c>
      <c r="G350">
        <v>99</v>
      </c>
      <c r="H350">
        <v>2</v>
      </c>
      <c r="I350">
        <v>99</v>
      </c>
      <c r="J350">
        <v>181</v>
      </c>
      <c r="K350">
        <v>99</v>
      </c>
      <c r="L350">
        <v>99</v>
      </c>
      <c r="M350">
        <v>99</v>
      </c>
      <c r="N350">
        <v>99</v>
      </c>
      <c r="O350">
        <v>99</v>
      </c>
      <c r="P350">
        <v>9999</v>
      </c>
      <c r="Q350">
        <v>5</v>
      </c>
      <c r="R350">
        <v>193</v>
      </c>
      <c r="S350">
        <v>193</v>
      </c>
      <c r="T350">
        <v>1.0905187026782688</v>
      </c>
      <c r="U350">
        <v>1.190418392728003</v>
      </c>
      <c r="V350">
        <v>0.63730569948186522</v>
      </c>
      <c r="W350">
        <v>62.927461139896387</v>
      </c>
      <c r="X350">
        <v>163.38084304952869</v>
      </c>
      <c r="Y350">
        <v>150.80051813471499</v>
      </c>
      <c r="Z350">
        <v>150.80051813471499</v>
      </c>
      <c r="AA350">
        <v>38.879734185067264</v>
      </c>
      <c r="AB350">
        <v>1.6334972431286074</v>
      </c>
      <c r="AC350">
        <v>-54.544053763145392</v>
      </c>
      <c r="AD350">
        <v>0</v>
      </c>
      <c r="AE350">
        <v>0</v>
      </c>
      <c r="AF350">
        <v>0</v>
      </c>
      <c r="AG350">
        <v>0</v>
      </c>
      <c r="AH350">
        <v>14</v>
      </c>
      <c r="AI350">
        <v>2</v>
      </c>
      <c r="AJ350">
        <v>0</v>
      </c>
      <c r="AK350">
        <v>0</v>
      </c>
      <c r="AL350">
        <v>0</v>
      </c>
      <c r="AM350">
        <v>0</v>
      </c>
    </row>
    <row r="351" spans="1:39">
      <c r="A351">
        <v>8</v>
      </c>
      <c r="B351">
        <v>17</v>
      </c>
      <c r="C351">
        <v>2024</v>
      </c>
      <c r="D351">
        <v>99</v>
      </c>
      <c r="E351">
        <v>99</v>
      </c>
      <c r="F351">
        <v>99</v>
      </c>
      <c r="G351">
        <v>99</v>
      </c>
      <c r="H351">
        <v>2</v>
      </c>
      <c r="I351">
        <v>99</v>
      </c>
      <c r="J351">
        <v>470</v>
      </c>
      <c r="K351">
        <v>99</v>
      </c>
      <c r="L351">
        <v>99</v>
      </c>
      <c r="M351">
        <v>99</v>
      </c>
      <c r="N351">
        <v>99</v>
      </c>
      <c r="O351">
        <v>99</v>
      </c>
      <c r="P351">
        <v>9999</v>
      </c>
      <c r="Q351">
        <v>13</v>
      </c>
      <c r="R351">
        <v>316</v>
      </c>
      <c r="S351">
        <v>316</v>
      </c>
      <c r="T351">
        <v>1.7855124872866988</v>
      </c>
      <c r="U351">
        <v>2.2404750270226121</v>
      </c>
      <c r="V351">
        <v>5.9145569620253156</v>
      </c>
      <c r="W351">
        <v>56.025316455696192</v>
      </c>
      <c r="X351">
        <v>187.80702716787576</v>
      </c>
      <c r="Y351">
        <v>173.34588607594924</v>
      </c>
      <c r="Z351">
        <v>173.34588607594924</v>
      </c>
      <c r="AA351">
        <v>42.288796308268978</v>
      </c>
      <c r="AB351">
        <v>6.9423023276660158</v>
      </c>
      <c r="AC351">
        <v>-79.336690939970723</v>
      </c>
      <c r="AD351">
        <v>5</v>
      </c>
      <c r="AE351">
        <v>0</v>
      </c>
      <c r="AF351">
        <v>0</v>
      </c>
      <c r="AG351">
        <v>3</v>
      </c>
      <c r="AH351">
        <v>9</v>
      </c>
      <c r="AI351">
        <v>2</v>
      </c>
      <c r="AJ351">
        <v>0</v>
      </c>
      <c r="AK351">
        <v>0</v>
      </c>
      <c r="AL351">
        <v>0</v>
      </c>
      <c r="AM351">
        <v>0</v>
      </c>
    </row>
    <row r="352" spans="1:39">
      <c r="A352">
        <v>8</v>
      </c>
      <c r="B352">
        <v>18</v>
      </c>
      <c r="C352">
        <v>2024</v>
      </c>
      <c r="D352">
        <v>99</v>
      </c>
      <c r="E352">
        <v>99</v>
      </c>
      <c r="F352">
        <v>99</v>
      </c>
      <c r="G352">
        <v>99</v>
      </c>
      <c r="H352">
        <v>1</v>
      </c>
      <c r="I352">
        <v>99</v>
      </c>
      <c r="J352">
        <v>643</v>
      </c>
      <c r="K352">
        <v>99</v>
      </c>
      <c r="L352">
        <v>99</v>
      </c>
      <c r="M352">
        <v>99</v>
      </c>
      <c r="N352">
        <v>99</v>
      </c>
      <c r="O352">
        <v>99</v>
      </c>
      <c r="P352">
        <v>9999</v>
      </c>
    </row>
    <row r="353" spans="1:39">
      <c r="A353">
        <v>8</v>
      </c>
      <c r="B353">
        <v>19</v>
      </c>
      <c r="C353">
        <v>2023</v>
      </c>
      <c r="D353">
        <v>99</v>
      </c>
      <c r="E353">
        <v>99</v>
      </c>
      <c r="F353">
        <v>99</v>
      </c>
      <c r="G353">
        <v>99</v>
      </c>
      <c r="H353">
        <v>1</v>
      </c>
      <c r="I353">
        <v>99</v>
      </c>
      <c r="J353">
        <v>103</v>
      </c>
      <c r="K353">
        <v>99</v>
      </c>
      <c r="L353">
        <v>99</v>
      </c>
      <c r="M353">
        <v>99</v>
      </c>
      <c r="N353">
        <v>99</v>
      </c>
      <c r="O353">
        <v>99</v>
      </c>
      <c r="P353">
        <v>9999</v>
      </c>
      <c r="Q353">
        <v>5</v>
      </c>
      <c r="R353">
        <v>34</v>
      </c>
      <c r="S353">
        <v>34</v>
      </c>
      <c r="T353">
        <v>0.18823008359630181</v>
      </c>
      <c r="U353">
        <v>0.18828485065188172</v>
      </c>
      <c r="V353">
        <v>1.6470588235294121</v>
      </c>
      <c r="W353">
        <v>59.705882352941181</v>
      </c>
      <c r="X353">
        <v>149.03766490344788</v>
      </c>
      <c r="Y353">
        <v>137.5617647058823</v>
      </c>
      <c r="Z353">
        <v>137.5617647058823</v>
      </c>
      <c r="AA353">
        <v>30.679606319909677</v>
      </c>
      <c r="AB353">
        <v>0.82352941176472094</v>
      </c>
      <c r="AC353">
        <v>-28.146006645493475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</row>
    <row r="354" spans="1:39">
      <c r="A354">
        <v>8</v>
      </c>
      <c r="B354">
        <v>20</v>
      </c>
      <c r="C354">
        <v>2023</v>
      </c>
      <c r="D354">
        <v>99</v>
      </c>
      <c r="E354">
        <v>99</v>
      </c>
      <c r="F354">
        <v>99</v>
      </c>
      <c r="G354">
        <v>99</v>
      </c>
      <c r="H354">
        <v>2</v>
      </c>
      <c r="I354">
        <v>99</v>
      </c>
      <c r="J354">
        <v>106</v>
      </c>
      <c r="K354">
        <v>99</v>
      </c>
      <c r="L354">
        <v>99</v>
      </c>
      <c r="M354">
        <v>99</v>
      </c>
      <c r="N354">
        <v>99</v>
      </c>
      <c r="O354">
        <v>99</v>
      </c>
      <c r="P354">
        <v>9999</v>
      </c>
      <c r="Q354">
        <v>47</v>
      </c>
      <c r="R354">
        <v>2306</v>
      </c>
      <c r="S354">
        <v>2305</v>
      </c>
      <c r="T354">
        <v>12.76642861097271</v>
      </c>
      <c r="U354">
        <v>13.642779464580361</v>
      </c>
      <c r="V354">
        <v>4.648308759757156</v>
      </c>
      <c r="W354">
        <v>59.916268980477206</v>
      </c>
      <c r="X354">
        <v>159.29117972898391</v>
      </c>
      <c r="Y354">
        <v>146.96192541196848</v>
      </c>
      <c r="Z354">
        <v>147.02568329717971</v>
      </c>
      <c r="AA354">
        <v>31.098229644242664</v>
      </c>
      <c r="AB354">
        <v>4.1384310645488673</v>
      </c>
      <c r="AC354">
        <v>-62.581665747653808</v>
      </c>
      <c r="AD354">
        <v>68</v>
      </c>
      <c r="AE354">
        <v>27</v>
      </c>
      <c r="AF354">
        <v>0</v>
      </c>
      <c r="AG354">
        <v>6</v>
      </c>
      <c r="AH354">
        <v>150</v>
      </c>
      <c r="AI354">
        <v>46</v>
      </c>
      <c r="AJ354">
        <v>13</v>
      </c>
      <c r="AK354">
        <v>22</v>
      </c>
      <c r="AL354">
        <v>0</v>
      </c>
      <c r="AM354">
        <v>0</v>
      </c>
    </row>
    <row r="355" spans="1:39">
      <c r="A355">
        <v>8</v>
      </c>
      <c r="B355">
        <v>21</v>
      </c>
      <c r="C355">
        <v>2023</v>
      </c>
      <c r="D355">
        <v>99</v>
      </c>
      <c r="E355">
        <v>99</v>
      </c>
      <c r="F355">
        <v>99</v>
      </c>
      <c r="G355">
        <v>99</v>
      </c>
      <c r="H355">
        <v>1</v>
      </c>
      <c r="I355">
        <v>99</v>
      </c>
      <c r="J355">
        <v>109</v>
      </c>
      <c r="K355">
        <v>99</v>
      </c>
      <c r="L355">
        <v>99</v>
      </c>
      <c r="M355">
        <v>99</v>
      </c>
      <c r="N355">
        <v>99</v>
      </c>
      <c r="O355">
        <v>99</v>
      </c>
      <c r="P355">
        <v>9999</v>
      </c>
    </row>
    <row r="356" spans="1:39">
      <c r="A356">
        <v>8</v>
      </c>
      <c r="B356">
        <v>22</v>
      </c>
      <c r="C356">
        <v>2023</v>
      </c>
      <c r="D356">
        <v>99</v>
      </c>
      <c r="E356">
        <v>99</v>
      </c>
      <c r="F356">
        <v>99</v>
      </c>
      <c r="G356">
        <v>99</v>
      </c>
      <c r="H356">
        <v>1</v>
      </c>
      <c r="I356">
        <v>99</v>
      </c>
      <c r="J356">
        <v>111</v>
      </c>
      <c r="K356">
        <v>99</v>
      </c>
      <c r="L356">
        <v>99</v>
      </c>
      <c r="M356">
        <v>99</v>
      </c>
      <c r="N356">
        <v>99</v>
      </c>
      <c r="O356">
        <v>99</v>
      </c>
      <c r="P356">
        <v>9999</v>
      </c>
    </row>
    <row r="357" spans="1:39">
      <c r="A357">
        <v>8</v>
      </c>
      <c r="B357">
        <v>23</v>
      </c>
      <c r="C357">
        <v>2023</v>
      </c>
      <c r="D357">
        <v>99</v>
      </c>
      <c r="E357">
        <v>99</v>
      </c>
      <c r="F357">
        <v>99</v>
      </c>
      <c r="G357">
        <v>99</v>
      </c>
      <c r="H357">
        <v>1</v>
      </c>
      <c r="I357">
        <v>99</v>
      </c>
      <c r="J357">
        <v>113</v>
      </c>
      <c r="K357">
        <v>99</v>
      </c>
      <c r="L357">
        <v>99</v>
      </c>
      <c r="M357">
        <v>99</v>
      </c>
      <c r="N357">
        <v>99</v>
      </c>
      <c r="O357">
        <v>99</v>
      </c>
      <c r="P357">
        <v>9999</v>
      </c>
      <c r="Q357">
        <v>5</v>
      </c>
      <c r="R357">
        <v>13</v>
      </c>
      <c r="S357">
        <v>13</v>
      </c>
      <c r="T357">
        <v>7.1970326080938937E-2</v>
      </c>
      <c r="U357">
        <v>7.647977577311689E-2</v>
      </c>
      <c r="V357">
        <v>8.6153846153846114</v>
      </c>
      <c r="W357">
        <v>59.384615384615401</v>
      </c>
      <c r="X357">
        <v>158.32986082173511</v>
      </c>
      <c r="Y357">
        <v>146.13846153846151</v>
      </c>
      <c r="Z357">
        <v>146.13846153846151</v>
      </c>
      <c r="AA357">
        <v>26.036351465463312</v>
      </c>
      <c r="AB357">
        <v>2.0953597649040159</v>
      </c>
      <c r="AC357">
        <v>9.2929591357113033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</row>
    <row r="358" spans="1:39">
      <c r="A358">
        <v>8</v>
      </c>
      <c r="B358">
        <v>24</v>
      </c>
      <c r="C358">
        <v>2023</v>
      </c>
      <c r="D358">
        <v>99</v>
      </c>
      <c r="E358">
        <v>99</v>
      </c>
      <c r="F358">
        <v>99</v>
      </c>
      <c r="G358">
        <v>99</v>
      </c>
      <c r="H358">
        <v>1</v>
      </c>
      <c r="I358">
        <v>99</v>
      </c>
      <c r="J358">
        <v>116</v>
      </c>
      <c r="K358">
        <v>99</v>
      </c>
      <c r="L358">
        <v>99</v>
      </c>
      <c r="M358">
        <v>99</v>
      </c>
      <c r="N358">
        <v>99</v>
      </c>
      <c r="O358">
        <v>99</v>
      </c>
      <c r="P358">
        <v>9999</v>
      </c>
      <c r="Q358">
        <v>3</v>
      </c>
      <c r="R358">
        <v>16</v>
      </c>
      <c r="S358">
        <v>16</v>
      </c>
      <c r="T358">
        <v>8.8578862868847932E-2</v>
      </c>
      <c r="U358">
        <v>7.4929890855091316E-2</v>
      </c>
      <c r="V358">
        <v>3.5</v>
      </c>
      <c r="W358">
        <v>60.75</v>
      </c>
      <c r="X358">
        <v>126.03602383531955</v>
      </c>
      <c r="Y358">
        <v>116.33124999999998</v>
      </c>
      <c r="Z358">
        <v>116.33124999999998</v>
      </c>
      <c r="AA358">
        <v>16.887558983982998</v>
      </c>
      <c r="AB358">
        <v>2.1360009363293826</v>
      </c>
      <c r="AC358">
        <v>9.4646192970455854</v>
      </c>
      <c r="AD358">
        <v>1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1</v>
      </c>
      <c r="AM358">
        <v>0</v>
      </c>
    </row>
    <row r="359" spans="1:39">
      <c r="A359">
        <v>8</v>
      </c>
      <c r="B359">
        <v>25</v>
      </c>
      <c r="C359">
        <v>2023</v>
      </c>
      <c r="D359">
        <v>99</v>
      </c>
      <c r="E359">
        <v>99</v>
      </c>
      <c r="F359">
        <v>99</v>
      </c>
      <c r="G359">
        <v>99</v>
      </c>
      <c r="H359">
        <v>2</v>
      </c>
      <c r="I359">
        <v>99</v>
      </c>
      <c r="J359">
        <v>117</v>
      </c>
      <c r="K359">
        <v>99</v>
      </c>
      <c r="L359">
        <v>99</v>
      </c>
      <c r="M359">
        <v>99</v>
      </c>
      <c r="N359">
        <v>99</v>
      </c>
      <c r="O359">
        <v>99</v>
      </c>
      <c r="P359">
        <v>9999</v>
      </c>
      <c r="Q359">
        <v>9</v>
      </c>
      <c r="R359">
        <v>28</v>
      </c>
      <c r="S359">
        <v>27</v>
      </c>
      <c r="T359">
        <v>0.15501301002048387</v>
      </c>
      <c r="U359">
        <v>0.13627715388312203</v>
      </c>
      <c r="V359">
        <v>5.8928571428571441</v>
      </c>
      <c r="W359">
        <v>59.518518518518512</v>
      </c>
      <c r="X359">
        <v>136.89444358458439</v>
      </c>
      <c r="Y359">
        <v>120.9</v>
      </c>
      <c r="Z359">
        <v>125.37777777777778</v>
      </c>
      <c r="AA359">
        <v>23.901763972302543</v>
      </c>
      <c r="AB359">
        <v>1.9506954195946569</v>
      </c>
      <c r="AC359">
        <v>-5.3928149609527321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</row>
    <row r="360" spans="1:39">
      <c r="A360">
        <v>8</v>
      </c>
      <c r="B360">
        <v>26</v>
      </c>
      <c r="C360">
        <v>2023</v>
      </c>
      <c r="D360">
        <v>99</v>
      </c>
      <c r="E360">
        <v>99</v>
      </c>
      <c r="F360">
        <v>99</v>
      </c>
      <c r="G360">
        <v>99</v>
      </c>
      <c r="H360">
        <v>1</v>
      </c>
      <c r="I360">
        <v>99</v>
      </c>
      <c r="J360">
        <v>121</v>
      </c>
      <c r="K360">
        <v>99</v>
      </c>
      <c r="L360">
        <v>99</v>
      </c>
      <c r="M360">
        <v>99</v>
      </c>
      <c r="N360">
        <v>99</v>
      </c>
      <c r="O360">
        <v>99</v>
      </c>
      <c r="P360">
        <v>9999</v>
      </c>
      <c r="Q360">
        <v>121</v>
      </c>
      <c r="R360">
        <v>6204</v>
      </c>
      <c r="S360">
        <v>6187</v>
      </c>
      <c r="T360">
        <v>34.346454077395791</v>
      </c>
      <c r="U360">
        <v>34.492833774963323</v>
      </c>
      <c r="V360">
        <v>4.5802707930367506</v>
      </c>
      <c r="W360">
        <v>60.19961208986583</v>
      </c>
      <c r="X360">
        <v>149.97731516311049</v>
      </c>
      <c r="Y360">
        <v>138.10784977433909</v>
      </c>
      <c r="Z360">
        <v>138.48732826895099</v>
      </c>
      <c r="AA360">
        <v>29.298379791975272</v>
      </c>
      <c r="AB360">
        <v>4.5390121362769937</v>
      </c>
      <c r="AC360">
        <v>-61.733462839655949</v>
      </c>
      <c r="AD360">
        <v>105</v>
      </c>
      <c r="AE360">
        <v>0</v>
      </c>
      <c r="AF360">
        <v>0</v>
      </c>
      <c r="AG360">
        <v>7</v>
      </c>
      <c r="AH360">
        <v>88</v>
      </c>
      <c r="AI360">
        <v>6</v>
      </c>
      <c r="AJ360">
        <v>10</v>
      </c>
      <c r="AK360">
        <v>20</v>
      </c>
      <c r="AL360">
        <v>0</v>
      </c>
      <c r="AM360">
        <v>1</v>
      </c>
    </row>
    <row r="361" spans="1:39">
      <c r="A361">
        <v>8</v>
      </c>
      <c r="B361">
        <v>27</v>
      </c>
      <c r="C361">
        <v>2023</v>
      </c>
      <c r="D361">
        <v>99</v>
      </c>
      <c r="E361">
        <v>99</v>
      </c>
      <c r="F361">
        <v>99</v>
      </c>
      <c r="G361">
        <v>99</v>
      </c>
      <c r="H361">
        <v>1</v>
      </c>
      <c r="I361">
        <v>99</v>
      </c>
      <c r="J361">
        <v>134</v>
      </c>
      <c r="K361">
        <v>99</v>
      </c>
      <c r="L361">
        <v>99</v>
      </c>
      <c r="M361">
        <v>99</v>
      </c>
      <c r="N361">
        <v>99</v>
      </c>
      <c r="O361">
        <v>99</v>
      </c>
      <c r="P361">
        <v>9999</v>
      </c>
    </row>
    <row r="362" spans="1:39">
      <c r="A362">
        <v>8</v>
      </c>
      <c r="B362">
        <v>28</v>
      </c>
      <c r="C362">
        <v>2023</v>
      </c>
      <c r="D362">
        <v>99</v>
      </c>
      <c r="E362">
        <v>99</v>
      </c>
      <c r="F362">
        <v>99</v>
      </c>
      <c r="G362">
        <v>99</v>
      </c>
      <c r="H362">
        <v>2</v>
      </c>
      <c r="I362">
        <v>99</v>
      </c>
      <c r="J362">
        <v>141</v>
      </c>
      <c r="K362">
        <v>99</v>
      </c>
      <c r="L362">
        <v>99</v>
      </c>
      <c r="M362">
        <v>99</v>
      </c>
      <c r="N362">
        <v>99</v>
      </c>
      <c r="O362">
        <v>99</v>
      </c>
      <c r="P362">
        <v>9999</v>
      </c>
      <c r="Q362">
        <v>22</v>
      </c>
      <c r="R362">
        <v>1970</v>
      </c>
      <c r="S362">
        <v>1968</v>
      </c>
      <c r="T362">
        <v>10.906272490726899</v>
      </c>
      <c r="U362">
        <v>10.845120442965968</v>
      </c>
      <c r="V362">
        <v>3.135532994923858</v>
      </c>
      <c r="W362">
        <v>60.901930894308954</v>
      </c>
      <c r="X362">
        <v>148.28417596559444</v>
      </c>
      <c r="Y362">
        <v>136.75065989847715</v>
      </c>
      <c r="Z362">
        <v>136.88963414634142</v>
      </c>
      <c r="AA362">
        <v>29.124082634428856</v>
      </c>
      <c r="AB362">
        <v>3.699873148136009</v>
      </c>
      <c r="AC362">
        <v>-63.807747834925998</v>
      </c>
      <c r="AD362">
        <v>16</v>
      </c>
      <c r="AE362">
        <v>0</v>
      </c>
      <c r="AF362">
        <v>0</v>
      </c>
      <c r="AG362">
        <v>1</v>
      </c>
      <c r="AH362">
        <v>89</v>
      </c>
      <c r="AI362">
        <v>3</v>
      </c>
      <c r="AJ362">
        <v>4</v>
      </c>
      <c r="AK362">
        <v>4</v>
      </c>
      <c r="AL362">
        <v>0</v>
      </c>
      <c r="AM362">
        <v>0</v>
      </c>
    </row>
    <row r="363" spans="1:39">
      <c r="A363">
        <v>8</v>
      </c>
      <c r="B363">
        <v>29</v>
      </c>
      <c r="C363">
        <v>2023</v>
      </c>
      <c r="D363">
        <v>99</v>
      </c>
      <c r="E363">
        <v>99</v>
      </c>
      <c r="F363">
        <v>99</v>
      </c>
      <c r="G363">
        <v>99</v>
      </c>
      <c r="H363">
        <v>2</v>
      </c>
      <c r="I363">
        <v>99</v>
      </c>
      <c r="J363">
        <v>143</v>
      </c>
      <c r="K363">
        <v>99</v>
      </c>
      <c r="L363">
        <v>99</v>
      </c>
      <c r="M363">
        <v>99</v>
      </c>
      <c r="N363">
        <v>99</v>
      </c>
      <c r="O363">
        <v>99</v>
      </c>
      <c r="P363">
        <v>9999</v>
      </c>
      <c r="Q363">
        <v>11</v>
      </c>
      <c r="R363">
        <v>131</v>
      </c>
      <c r="S363">
        <v>131</v>
      </c>
      <c r="T363">
        <v>0.7252394397386922</v>
      </c>
      <c r="U363">
        <v>0.83244520230909569</v>
      </c>
      <c r="V363">
        <v>4.0229007633587779</v>
      </c>
      <c r="W363">
        <v>60.27480916030536</v>
      </c>
      <c r="X363">
        <v>171.01883172198197</v>
      </c>
      <c r="Y363">
        <v>157.85038167938939</v>
      </c>
      <c r="Z363">
        <v>157.85038167938939</v>
      </c>
      <c r="AA363">
        <v>30.891643609437249</v>
      </c>
      <c r="AB363">
        <v>4.9084028824771488</v>
      </c>
      <c r="AC363">
        <v>-71.815243255343759</v>
      </c>
      <c r="AD363">
        <v>3</v>
      </c>
      <c r="AE363">
        <v>0</v>
      </c>
      <c r="AF363">
        <v>0</v>
      </c>
      <c r="AG363">
        <v>0</v>
      </c>
      <c r="AH363">
        <v>4</v>
      </c>
      <c r="AI363">
        <v>1</v>
      </c>
      <c r="AJ363">
        <v>0</v>
      </c>
      <c r="AK363">
        <v>0</v>
      </c>
      <c r="AL363">
        <v>0</v>
      </c>
      <c r="AM363">
        <v>0</v>
      </c>
    </row>
    <row r="364" spans="1:39">
      <c r="A364">
        <v>8</v>
      </c>
      <c r="B364">
        <v>30</v>
      </c>
      <c r="C364">
        <v>2023</v>
      </c>
      <c r="D364">
        <v>99</v>
      </c>
      <c r="E364">
        <v>99</v>
      </c>
      <c r="F364">
        <v>99</v>
      </c>
      <c r="G364">
        <v>99</v>
      </c>
      <c r="H364">
        <v>2</v>
      </c>
      <c r="I364">
        <v>99</v>
      </c>
      <c r="J364">
        <v>147</v>
      </c>
      <c r="K364">
        <v>99</v>
      </c>
      <c r="L364">
        <v>99</v>
      </c>
      <c r="M364">
        <v>99</v>
      </c>
      <c r="N364">
        <v>99</v>
      </c>
      <c r="O364">
        <v>99</v>
      </c>
      <c r="P364">
        <v>9999</v>
      </c>
      <c r="Q364">
        <v>34</v>
      </c>
      <c r="R364">
        <v>3138</v>
      </c>
      <c r="S364">
        <v>3097</v>
      </c>
      <c r="T364">
        <v>17.372529480152796</v>
      </c>
      <c r="U364">
        <v>16.371011693217454</v>
      </c>
      <c r="V364">
        <v>3.9493307839388128</v>
      </c>
      <c r="W364">
        <v>60.680981595092007</v>
      </c>
      <c r="X364">
        <v>142.2986810405007</v>
      </c>
      <c r="Y364">
        <v>129.59369024856579</v>
      </c>
      <c r="Z364">
        <v>131.30933161123656</v>
      </c>
      <c r="AA364">
        <v>27.588723580729159</v>
      </c>
      <c r="AB364">
        <v>4.0657658554008824</v>
      </c>
      <c r="AC364">
        <v>-58.790403990124609</v>
      </c>
      <c r="AD364">
        <v>39</v>
      </c>
      <c r="AE364">
        <v>0</v>
      </c>
      <c r="AF364">
        <v>0</v>
      </c>
      <c r="AG364">
        <v>1</v>
      </c>
      <c r="AH364">
        <v>39</v>
      </c>
      <c r="AI364">
        <v>2</v>
      </c>
      <c r="AJ364">
        <v>6</v>
      </c>
      <c r="AK364">
        <v>8</v>
      </c>
      <c r="AL364">
        <v>0</v>
      </c>
      <c r="AM364">
        <v>1</v>
      </c>
    </row>
    <row r="365" spans="1:39">
      <c r="A365">
        <v>8</v>
      </c>
      <c r="B365">
        <v>31</v>
      </c>
      <c r="C365">
        <v>2023</v>
      </c>
      <c r="D365">
        <v>99</v>
      </c>
      <c r="E365">
        <v>99</v>
      </c>
      <c r="F365">
        <v>99</v>
      </c>
      <c r="G365">
        <v>99</v>
      </c>
      <c r="H365">
        <v>1</v>
      </c>
      <c r="I365">
        <v>99</v>
      </c>
      <c r="J365">
        <v>155</v>
      </c>
      <c r="K365">
        <v>99</v>
      </c>
      <c r="L365">
        <v>99</v>
      </c>
      <c r="M365">
        <v>99</v>
      </c>
      <c r="N365">
        <v>99</v>
      </c>
      <c r="O365">
        <v>99</v>
      </c>
      <c r="P365">
        <v>9999</v>
      </c>
    </row>
    <row r="366" spans="1:39">
      <c r="A366">
        <v>8</v>
      </c>
      <c r="B366">
        <v>32</v>
      </c>
      <c r="C366">
        <v>2023</v>
      </c>
      <c r="D366">
        <v>99</v>
      </c>
      <c r="E366">
        <v>99</v>
      </c>
      <c r="F366">
        <v>99</v>
      </c>
      <c r="G366">
        <v>99</v>
      </c>
      <c r="H366">
        <v>2</v>
      </c>
      <c r="I366">
        <v>99</v>
      </c>
      <c r="J366">
        <v>160</v>
      </c>
      <c r="K366">
        <v>99</v>
      </c>
      <c r="L366">
        <v>99</v>
      </c>
      <c r="M366">
        <v>99</v>
      </c>
      <c r="N366">
        <v>99</v>
      </c>
      <c r="O366">
        <v>99</v>
      </c>
      <c r="P366">
        <v>9999</v>
      </c>
      <c r="Q366">
        <v>41</v>
      </c>
      <c r="R366">
        <v>3859</v>
      </c>
      <c r="S366">
        <v>3857</v>
      </c>
      <c r="T366">
        <v>21.364114488180263</v>
      </c>
      <c r="U366">
        <v>21.058073020432648</v>
      </c>
      <c r="V366">
        <v>8.2008292303705606</v>
      </c>
      <c r="W366">
        <v>58.625875032408601</v>
      </c>
      <c r="X366">
        <v>146.95542241027661</v>
      </c>
      <c r="Y366">
        <v>135.55174915781288</v>
      </c>
      <c r="Z366">
        <v>135.62203785325377</v>
      </c>
      <c r="AA366">
        <v>30.481668589253069</v>
      </c>
      <c r="AB366">
        <v>2.7110973161148033</v>
      </c>
      <c r="AC366">
        <v>-53.810227113559137</v>
      </c>
      <c r="AD366">
        <v>119</v>
      </c>
      <c r="AE366">
        <v>0</v>
      </c>
      <c r="AF366">
        <v>2</v>
      </c>
      <c r="AG366">
        <v>8</v>
      </c>
      <c r="AH366">
        <v>279</v>
      </c>
      <c r="AI366">
        <v>80</v>
      </c>
      <c r="AJ366">
        <v>47</v>
      </c>
      <c r="AK366">
        <v>70</v>
      </c>
      <c r="AL366">
        <v>0</v>
      </c>
      <c r="AM366">
        <v>0</v>
      </c>
    </row>
    <row r="367" spans="1:39">
      <c r="A367">
        <v>8</v>
      </c>
      <c r="B367">
        <v>33</v>
      </c>
      <c r="C367">
        <v>2023</v>
      </c>
      <c r="D367">
        <v>99</v>
      </c>
      <c r="E367">
        <v>99</v>
      </c>
      <c r="F367">
        <v>99</v>
      </c>
      <c r="G367">
        <v>99</v>
      </c>
      <c r="H367">
        <v>1</v>
      </c>
      <c r="I367">
        <v>99</v>
      </c>
      <c r="J367">
        <v>171</v>
      </c>
      <c r="K367">
        <v>99</v>
      </c>
      <c r="L367">
        <v>99</v>
      </c>
      <c r="M367">
        <v>99</v>
      </c>
      <c r="N367">
        <v>99</v>
      </c>
      <c r="O367">
        <v>99</v>
      </c>
      <c r="P367">
        <v>9999</v>
      </c>
      <c r="Q367">
        <v>2</v>
      </c>
      <c r="R367">
        <v>4</v>
      </c>
      <c r="S367">
        <v>4</v>
      </c>
      <c r="T367">
        <v>2.2144715717211983E-2</v>
      </c>
      <c r="U367">
        <v>2.2531703600491376E-2</v>
      </c>
      <c r="V367">
        <v>13.25</v>
      </c>
      <c r="W367">
        <v>57</v>
      </c>
      <c r="X367">
        <v>151.59804983748651</v>
      </c>
      <c r="Y367">
        <v>139.92500000000001</v>
      </c>
      <c r="Z367">
        <v>139.92500000000001</v>
      </c>
      <c r="AA367">
        <v>10.993492393229788</v>
      </c>
      <c r="AB367">
        <v>1.8708286933869704</v>
      </c>
      <c r="AC367">
        <v>31.117899336389087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</row>
    <row r="368" spans="1:39">
      <c r="A368">
        <v>8</v>
      </c>
      <c r="B368">
        <v>34</v>
      </c>
      <c r="C368">
        <v>2023</v>
      </c>
      <c r="D368">
        <v>99</v>
      </c>
      <c r="E368">
        <v>99</v>
      </c>
      <c r="F368">
        <v>99</v>
      </c>
      <c r="G368">
        <v>99</v>
      </c>
      <c r="H368">
        <v>2</v>
      </c>
      <c r="I368">
        <v>99</v>
      </c>
      <c r="J368">
        <v>181</v>
      </c>
      <c r="K368">
        <v>99</v>
      </c>
      <c r="L368">
        <v>99</v>
      </c>
      <c r="M368">
        <v>99</v>
      </c>
      <c r="N368">
        <v>99</v>
      </c>
      <c r="O368">
        <v>99</v>
      </c>
      <c r="P368">
        <v>9999</v>
      </c>
      <c r="Q368">
        <v>6</v>
      </c>
      <c r="R368">
        <v>229</v>
      </c>
      <c r="S368">
        <v>229</v>
      </c>
      <c r="T368">
        <v>1.267784974810386</v>
      </c>
      <c r="U368">
        <v>1.3953915842617699</v>
      </c>
      <c r="V368">
        <v>0.36681222707423577</v>
      </c>
      <c r="W368">
        <v>62.925764192139752</v>
      </c>
      <c r="X368">
        <v>163.99106766903068</v>
      </c>
      <c r="Y368">
        <v>151.36375545851536</v>
      </c>
      <c r="Z368">
        <v>151.36375545851536</v>
      </c>
      <c r="AA368">
        <v>39.808229666933187</v>
      </c>
      <c r="AB368">
        <v>1.429168982076416</v>
      </c>
      <c r="AC368">
        <v>-62.220997135613821</v>
      </c>
      <c r="AD368">
        <v>7</v>
      </c>
      <c r="AE368">
        <v>0</v>
      </c>
      <c r="AF368">
        <v>0</v>
      </c>
      <c r="AG368">
        <v>0</v>
      </c>
      <c r="AH368">
        <v>14</v>
      </c>
      <c r="AI368">
        <v>1</v>
      </c>
      <c r="AJ368">
        <v>2</v>
      </c>
      <c r="AK368">
        <v>1</v>
      </c>
      <c r="AL368">
        <v>1</v>
      </c>
      <c r="AM368">
        <v>0</v>
      </c>
    </row>
    <row r="369" spans="1:39">
      <c r="A369">
        <v>8</v>
      </c>
      <c r="B369">
        <v>35</v>
      </c>
      <c r="C369">
        <v>2023</v>
      </c>
      <c r="D369">
        <v>99</v>
      </c>
      <c r="E369">
        <v>99</v>
      </c>
      <c r="F369">
        <v>99</v>
      </c>
      <c r="G369">
        <v>99</v>
      </c>
      <c r="H369">
        <v>2</v>
      </c>
      <c r="I369">
        <v>99</v>
      </c>
      <c r="J369">
        <v>470</v>
      </c>
      <c r="K369">
        <v>99</v>
      </c>
      <c r="L369">
        <v>99</v>
      </c>
      <c r="M369">
        <v>99</v>
      </c>
      <c r="N369">
        <v>99</v>
      </c>
      <c r="O369">
        <v>99</v>
      </c>
      <c r="P369">
        <v>9999</v>
      </c>
      <c r="Q369">
        <v>12</v>
      </c>
      <c r="R369">
        <v>131</v>
      </c>
      <c r="S369">
        <v>131</v>
      </c>
      <c r="T369">
        <v>0.7252394397386922</v>
      </c>
      <c r="U369">
        <v>0.86384144250567185</v>
      </c>
      <c r="V369">
        <v>4.6717557251908408</v>
      </c>
      <c r="W369">
        <v>58.320610687022885</v>
      </c>
      <c r="X369">
        <v>177.46892393704564</v>
      </c>
      <c r="Y369">
        <v>163.80381679389319</v>
      </c>
      <c r="Z369">
        <v>163.80381679389319</v>
      </c>
      <c r="AA369">
        <v>32.483643340436906</v>
      </c>
      <c r="AB369">
        <v>5.6288070076483692</v>
      </c>
      <c r="AC369">
        <v>-66.233604411791106</v>
      </c>
      <c r="AD369">
        <v>1</v>
      </c>
      <c r="AE369">
        <v>0</v>
      </c>
      <c r="AF369">
        <v>0</v>
      </c>
      <c r="AG369">
        <v>0</v>
      </c>
      <c r="AH369">
        <v>1</v>
      </c>
      <c r="AI369">
        <v>0</v>
      </c>
      <c r="AJ369">
        <v>0</v>
      </c>
      <c r="AK369">
        <v>0</v>
      </c>
      <c r="AL369">
        <v>0</v>
      </c>
      <c r="AM369">
        <v>0</v>
      </c>
    </row>
    <row r="370" spans="1:39">
      <c r="A370">
        <v>8</v>
      </c>
      <c r="B370">
        <v>36</v>
      </c>
      <c r="C370">
        <v>2023</v>
      </c>
      <c r="D370">
        <v>99</v>
      </c>
      <c r="E370">
        <v>99</v>
      </c>
      <c r="F370">
        <v>99</v>
      </c>
      <c r="G370">
        <v>99</v>
      </c>
      <c r="H370">
        <v>1</v>
      </c>
      <c r="I370">
        <v>99</v>
      </c>
      <c r="J370">
        <v>643</v>
      </c>
      <c r="K370">
        <v>99</v>
      </c>
      <c r="L370">
        <v>99</v>
      </c>
      <c r="M370">
        <v>99</v>
      </c>
      <c r="N370">
        <v>99</v>
      </c>
      <c r="O370">
        <v>99</v>
      </c>
      <c r="P370">
        <v>9999</v>
      </c>
    </row>
    <row r="371" spans="1:39">
      <c r="A371">
        <v>8</v>
      </c>
      <c r="B371">
        <v>37</v>
      </c>
      <c r="C371">
        <v>2022</v>
      </c>
      <c r="D371">
        <v>99</v>
      </c>
      <c r="E371">
        <v>99</v>
      </c>
      <c r="F371">
        <v>99</v>
      </c>
      <c r="G371">
        <v>99</v>
      </c>
      <c r="H371">
        <v>1</v>
      </c>
      <c r="I371">
        <v>99</v>
      </c>
      <c r="J371">
        <v>103</v>
      </c>
      <c r="K371">
        <v>99</v>
      </c>
      <c r="L371">
        <v>99</v>
      </c>
      <c r="M371">
        <v>99</v>
      </c>
      <c r="N371">
        <v>99</v>
      </c>
      <c r="O371">
        <v>99</v>
      </c>
      <c r="P371">
        <v>9999</v>
      </c>
      <c r="Q371">
        <v>5</v>
      </c>
      <c r="R371">
        <v>31</v>
      </c>
      <c r="S371">
        <v>31</v>
      </c>
      <c r="T371">
        <v>0.17122341894504278</v>
      </c>
      <c r="U371">
        <v>0.16473396518042757</v>
      </c>
      <c r="V371">
        <v>2.258064516129032</v>
      </c>
      <c r="W371">
        <v>61.451612903225808</v>
      </c>
      <c r="X371">
        <v>143.73885995876</v>
      </c>
      <c r="Y371">
        <v>132.67096774193553</v>
      </c>
      <c r="Z371">
        <v>132.67096774193553</v>
      </c>
      <c r="AA371">
        <v>25.564809400983872</v>
      </c>
      <c r="AB371">
        <v>2.4865925600776126</v>
      </c>
      <c r="AC371">
        <v>-49.815793670937055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</row>
    <row r="372" spans="1:39">
      <c r="A372">
        <v>8</v>
      </c>
      <c r="B372">
        <v>38</v>
      </c>
      <c r="C372">
        <v>2022</v>
      </c>
      <c r="D372">
        <v>99</v>
      </c>
      <c r="E372">
        <v>99</v>
      </c>
      <c r="F372">
        <v>99</v>
      </c>
      <c r="G372">
        <v>99</v>
      </c>
      <c r="H372">
        <v>2</v>
      </c>
      <c r="I372">
        <v>99</v>
      </c>
      <c r="J372">
        <v>106</v>
      </c>
      <c r="K372">
        <v>99</v>
      </c>
      <c r="L372">
        <v>99</v>
      </c>
      <c r="M372">
        <v>99</v>
      </c>
      <c r="N372">
        <v>99</v>
      </c>
      <c r="O372">
        <v>99</v>
      </c>
      <c r="P372">
        <v>9999</v>
      </c>
      <c r="Q372">
        <v>48</v>
      </c>
      <c r="R372">
        <v>2686</v>
      </c>
      <c r="S372">
        <v>2685</v>
      </c>
      <c r="T372">
        <v>14.835680751173708</v>
      </c>
      <c r="U372">
        <v>15.397847305825428</v>
      </c>
      <c r="V372">
        <v>4.5305286671630682</v>
      </c>
      <c r="W372">
        <v>59.950465549348237</v>
      </c>
      <c r="X372">
        <v>155.13157990269383</v>
      </c>
      <c r="Y372">
        <v>143.12267311988083</v>
      </c>
      <c r="Z372">
        <v>143.17597765363121</v>
      </c>
      <c r="AA372">
        <v>30.024987610779991</v>
      </c>
      <c r="AB372">
        <v>4.2274447784635676</v>
      </c>
      <c r="AC372">
        <v>-60.082074335133058</v>
      </c>
      <c r="AD372">
        <v>80</v>
      </c>
      <c r="AE372">
        <v>25</v>
      </c>
      <c r="AF372">
        <v>0</v>
      </c>
      <c r="AG372">
        <v>4</v>
      </c>
      <c r="AH372">
        <v>177</v>
      </c>
      <c r="AI372">
        <v>64</v>
      </c>
      <c r="AJ372">
        <v>4</v>
      </c>
      <c r="AK372">
        <v>8</v>
      </c>
      <c r="AL372">
        <v>0</v>
      </c>
      <c r="AM372">
        <v>0</v>
      </c>
    </row>
    <row r="373" spans="1:39">
      <c r="A373">
        <v>8</v>
      </c>
      <c r="B373">
        <v>39</v>
      </c>
      <c r="C373">
        <v>2022</v>
      </c>
      <c r="D373">
        <v>99</v>
      </c>
      <c r="E373">
        <v>99</v>
      </c>
      <c r="F373">
        <v>99</v>
      </c>
      <c r="G373">
        <v>99</v>
      </c>
      <c r="H373">
        <v>1</v>
      </c>
      <c r="I373">
        <v>99</v>
      </c>
      <c r="J373">
        <v>109</v>
      </c>
      <c r="K373">
        <v>99</v>
      </c>
      <c r="L373">
        <v>99</v>
      </c>
      <c r="M373">
        <v>99</v>
      </c>
      <c r="N373">
        <v>99</v>
      </c>
      <c r="O373">
        <v>99</v>
      </c>
      <c r="P373">
        <v>9999</v>
      </c>
    </row>
    <row r="374" spans="1:39">
      <c r="A374">
        <v>8</v>
      </c>
      <c r="B374">
        <v>40</v>
      </c>
      <c r="C374">
        <v>2022</v>
      </c>
      <c r="D374">
        <v>99</v>
      </c>
      <c r="E374">
        <v>99</v>
      </c>
      <c r="F374">
        <v>99</v>
      </c>
      <c r="G374">
        <v>99</v>
      </c>
      <c r="H374">
        <v>1</v>
      </c>
      <c r="I374">
        <v>99</v>
      </c>
      <c r="J374">
        <v>111</v>
      </c>
      <c r="K374">
        <v>99</v>
      </c>
      <c r="L374">
        <v>99</v>
      </c>
      <c r="M374">
        <v>99</v>
      </c>
      <c r="N374">
        <v>99</v>
      </c>
      <c r="O374">
        <v>99</v>
      </c>
      <c r="P374">
        <v>9999</v>
      </c>
    </row>
    <row r="375" spans="1:39">
      <c r="A375">
        <v>8</v>
      </c>
      <c r="B375">
        <v>41</v>
      </c>
      <c r="C375">
        <v>2022</v>
      </c>
      <c r="D375">
        <v>99</v>
      </c>
      <c r="E375">
        <v>99</v>
      </c>
      <c r="F375">
        <v>99</v>
      </c>
      <c r="G375">
        <v>99</v>
      </c>
      <c r="H375">
        <v>1</v>
      </c>
      <c r="I375">
        <v>99</v>
      </c>
      <c r="J375">
        <v>113</v>
      </c>
      <c r="K375">
        <v>99</v>
      </c>
      <c r="L375">
        <v>99</v>
      </c>
      <c r="M375">
        <v>99</v>
      </c>
      <c r="N375">
        <v>99</v>
      </c>
      <c r="O375">
        <v>99</v>
      </c>
      <c r="P375">
        <v>9999</v>
      </c>
      <c r="Q375">
        <v>5</v>
      </c>
      <c r="R375">
        <v>11</v>
      </c>
      <c r="S375">
        <v>11</v>
      </c>
      <c r="T375">
        <v>6.0756697045015191E-2</v>
      </c>
      <c r="U375">
        <v>5.9335950208686442E-2</v>
      </c>
      <c r="V375">
        <v>9.9090909090909083</v>
      </c>
      <c r="W375">
        <v>58.818181818181827</v>
      </c>
      <c r="X375">
        <v>145.9076135132473</v>
      </c>
      <c r="Y375">
        <v>134.67272727272729</v>
      </c>
      <c r="Z375">
        <v>134.67272727272729</v>
      </c>
      <c r="AA375">
        <v>14.548295177166755</v>
      </c>
      <c r="AB375">
        <v>1.6958871005615139</v>
      </c>
      <c r="AC375">
        <v>-12.03211341086331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</row>
    <row r="376" spans="1:39">
      <c r="A376">
        <v>8</v>
      </c>
      <c r="B376">
        <v>42</v>
      </c>
      <c r="C376">
        <v>2022</v>
      </c>
      <c r="D376">
        <v>99</v>
      </c>
      <c r="E376">
        <v>99</v>
      </c>
      <c r="F376">
        <v>99</v>
      </c>
      <c r="G376">
        <v>99</v>
      </c>
      <c r="H376">
        <v>1</v>
      </c>
      <c r="I376">
        <v>99</v>
      </c>
      <c r="J376">
        <v>116</v>
      </c>
      <c r="K376">
        <v>99</v>
      </c>
      <c r="L376">
        <v>99</v>
      </c>
      <c r="M376">
        <v>99</v>
      </c>
      <c r="N376">
        <v>99</v>
      </c>
      <c r="O376">
        <v>99</v>
      </c>
      <c r="P376">
        <v>9999</v>
      </c>
    </row>
    <row r="377" spans="1:39">
      <c r="A377">
        <v>8</v>
      </c>
      <c r="B377">
        <v>43</v>
      </c>
      <c r="C377">
        <v>2022</v>
      </c>
      <c r="D377">
        <v>99</v>
      </c>
      <c r="E377">
        <v>99</v>
      </c>
      <c r="F377">
        <v>99</v>
      </c>
      <c r="G377">
        <v>99</v>
      </c>
      <c r="H377">
        <v>2</v>
      </c>
      <c r="I377">
        <v>99</v>
      </c>
      <c r="J377">
        <v>117</v>
      </c>
      <c r="K377">
        <v>99</v>
      </c>
      <c r="L377">
        <v>99</v>
      </c>
      <c r="M377">
        <v>99</v>
      </c>
      <c r="N377">
        <v>99</v>
      </c>
      <c r="O377">
        <v>99</v>
      </c>
      <c r="P377">
        <v>9999</v>
      </c>
      <c r="Q377">
        <v>7</v>
      </c>
      <c r="R377">
        <v>14</v>
      </c>
      <c r="S377">
        <v>14</v>
      </c>
      <c r="T377">
        <v>7.7326705330019341E-2</v>
      </c>
      <c r="U377">
        <v>7.3815460132029317E-2</v>
      </c>
      <c r="V377">
        <v>7</v>
      </c>
      <c r="W377">
        <v>59.5</v>
      </c>
      <c r="X377">
        <v>142.61724191301656</v>
      </c>
      <c r="Y377">
        <v>131.63571428571424</v>
      </c>
      <c r="Z377">
        <v>131.63571428571424</v>
      </c>
      <c r="AA377">
        <v>25.700822864616125</v>
      </c>
      <c r="AB377">
        <v>1.1180339887498949</v>
      </c>
      <c r="AC377">
        <v>-19.078679551242914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</row>
    <row r="378" spans="1:39">
      <c r="A378">
        <v>8</v>
      </c>
      <c r="B378">
        <v>44</v>
      </c>
      <c r="C378">
        <v>2022</v>
      </c>
      <c r="D378">
        <v>99</v>
      </c>
      <c r="E378">
        <v>99</v>
      </c>
      <c r="F378">
        <v>99</v>
      </c>
      <c r="G378">
        <v>99</v>
      </c>
      <c r="H378">
        <v>1</v>
      </c>
      <c r="I378">
        <v>99</v>
      </c>
      <c r="J378">
        <v>121</v>
      </c>
      <c r="K378">
        <v>99</v>
      </c>
      <c r="L378">
        <v>99</v>
      </c>
      <c r="M378">
        <v>99</v>
      </c>
      <c r="N378">
        <v>99</v>
      </c>
      <c r="O378">
        <v>99</v>
      </c>
      <c r="P378">
        <v>9999</v>
      </c>
      <c r="Q378">
        <v>127</v>
      </c>
      <c r="R378">
        <v>5996</v>
      </c>
      <c r="S378">
        <v>5956</v>
      </c>
      <c r="T378">
        <v>33.117923225628282</v>
      </c>
      <c r="U378">
        <v>33.487756338694822</v>
      </c>
      <c r="V378">
        <v>5.1934623082054685</v>
      </c>
      <c r="W378">
        <v>59.442914707857618</v>
      </c>
      <c r="X378">
        <v>151.89609251960647</v>
      </c>
      <c r="Y378">
        <v>139.43726817878564</v>
      </c>
      <c r="Z378">
        <v>140.37371725990579</v>
      </c>
      <c r="AA378">
        <v>29.346672362654569</v>
      </c>
      <c r="AB378">
        <v>4.9285967901412411</v>
      </c>
      <c r="AC378">
        <v>-61.305958215371021</v>
      </c>
      <c r="AD378">
        <v>143</v>
      </c>
      <c r="AE378">
        <v>1</v>
      </c>
      <c r="AF378">
        <v>0</v>
      </c>
      <c r="AG378">
        <v>24</v>
      </c>
      <c r="AH378">
        <v>104</v>
      </c>
      <c r="AI378">
        <v>11</v>
      </c>
      <c r="AJ378">
        <v>4</v>
      </c>
      <c r="AK378">
        <v>25</v>
      </c>
      <c r="AL378">
        <v>0</v>
      </c>
      <c r="AM378">
        <v>3</v>
      </c>
    </row>
    <row r="379" spans="1:39">
      <c r="A379">
        <v>8</v>
      </c>
      <c r="B379">
        <v>45</v>
      </c>
      <c r="C379">
        <v>2022</v>
      </c>
      <c r="D379">
        <v>99</v>
      </c>
      <c r="E379">
        <v>99</v>
      </c>
      <c r="F379">
        <v>99</v>
      </c>
      <c r="G379">
        <v>99</v>
      </c>
      <c r="H379">
        <v>1</v>
      </c>
      <c r="I379">
        <v>99</v>
      </c>
      <c r="J379">
        <v>134</v>
      </c>
      <c r="K379">
        <v>99</v>
      </c>
      <c r="L379">
        <v>99</v>
      </c>
      <c r="M379">
        <v>99</v>
      </c>
      <c r="N379">
        <v>99</v>
      </c>
      <c r="O379">
        <v>99</v>
      </c>
      <c r="P379">
        <v>9999</v>
      </c>
      <c r="Q379">
        <v>1</v>
      </c>
      <c r="R379">
        <v>1</v>
      </c>
      <c r="S379">
        <v>1</v>
      </c>
      <c r="T379">
        <v>5.523336095001382E-3</v>
      </c>
      <c r="U379">
        <v>3.3004470751962743E-3</v>
      </c>
      <c r="V379">
        <v>0</v>
      </c>
      <c r="W379">
        <v>62</v>
      </c>
      <c r="X379">
        <v>89.27410617551466</v>
      </c>
      <c r="Y379">
        <v>82.4</v>
      </c>
      <c r="Z379">
        <v>82.4</v>
      </c>
      <c r="AA379">
        <v>0</v>
      </c>
      <c r="AB379">
        <v>0</v>
      </c>
      <c r="AD379">
        <v>1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</row>
    <row r="380" spans="1:39">
      <c r="A380">
        <v>8</v>
      </c>
      <c r="B380">
        <v>46</v>
      </c>
      <c r="C380">
        <v>2022</v>
      </c>
      <c r="D380">
        <v>99</v>
      </c>
      <c r="E380">
        <v>99</v>
      </c>
      <c r="F380">
        <v>99</v>
      </c>
      <c r="G380">
        <v>99</v>
      </c>
      <c r="H380">
        <v>2</v>
      </c>
      <c r="I380">
        <v>99</v>
      </c>
      <c r="J380">
        <v>141</v>
      </c>
      <c r="K380">
        <v>99</v>
      </c>
      <c r="L380">
        <v>99</v>
      </c>
      <c r="M380">
        <v>99</v>
      </c>
      <c r="N380">
        <v>99</v>
      </c>
      <c r="O380">
        <v>99</v>
      </c>
      <c r="P380">
        <v>9999</v>
      </c>
      <c r="Q380">
        <v>22</v>
      </c>
      <c r="R380">
        <v>1890</v>
      </c>
      <c r="S380">
        <v>1890</v>
      </c>
      <c r="T380">
        <v>10.439105219552612</v>
      </c>
      <c r="U380">
        <v>10.202234654208835</v>
      </c>
      <c r="V380">
        <v>3.6804232804232808</v>
      </c>
      <c r="W380">
        <v>60.775132275132272</v>
      </c>
      <c r="X380">
        <v>146.01122403939297</v>
      </c>
      <c r="Y380">
        <v>134.76835978835967</v>
      </c>
      <c r="Z380">
        <v>134.76835978835967</v>
      </c>
      <c r="AA380">
        <v>27.905611010711191</v>
      </c>
      <c r="AB380">
        <v>3.7537586959716807</v>
      </c>
      <c r="AC380">
        <v>-58.188594315697685</v>
      </c>
      <c r="AD380">
        <v>23</v>
      </c>
      <c r="AE380">
        <v>0</v>
      </c>
      <c r="AF380">
        <v>0</v>
      </c>
      <c r="AG380">
        <v>2</v>
      </c>
      <c r="AH380">
        <v>69</v>
      </c>
      <c r="AI380">
        <v>4</v>
      </c>
      <c r="AJ380">
        <v>1</v>
      </c>
      <c r="AK380">
        <v>4</v>
      </c>
      <c r="AL380">
        <v>0</v>
      </c>
      <c r="AM380">
        <v>0</v>
      </c>
    </row>
    <row r="381" spans="1:39">
      <c r="A381">
        <v>8</v>
      </c>
      <c r="B381">
        <v>47</v>
      </c>
      <c r="C381">
        <v>2022</v>
      </c>
      <c r="D381">
        <v>99</v>
      </c>
      <c r="E381">
        <v>99</v>
      </c>
      <c r="F381">
        <v>99</v>
      </c>
      <c r="G381">
        <v>99</v>
      </c>
      <c r="H381">
        <v>2</v>
      </c>
      <c r="I381">
        <v>99</v>
      </c>
      <c r="J381">
        <v>143</v>
      </c>
      <c r="K381">
        <v>99</v>
      </c>
      <c r="L381">
        <v>99</v>
      </c>
      <c r="M381">
        <v>99</v>
      </c>
      <c r="N381">
        <v>99</v>
      </c>
      <c r="O381">
        <v>99</v>
      </c>
      <c r="P381">
        <v>9999</v>
      </c>
      <c r="Q381">
        <v>14</v>
      </c>
      <c r="R381">
        <v>180</v>
      </c>
      <c r="S381">
        <v>180</v>
      </c>
      <c r="T381">
        <v>0.99420049710024883</v>
      </c>
      <c r="U381">
        <v>1.2408118897932978</v>
      </c>
      <c r="V381">
        <v>7.2777777777777777</v>
      </c>
      <c r="W381">
        <v>56.661111111111111</v>
      </c>
      <c r="X381">
        <v>186.46021427711568</v>
      </c>
      <c r="Y381">
        <v>172.10277777777765</v>
      </c>
      <c r="Z381">
        <v>172.10277777777765</v>
      </c>
      <c r="AA381">
        <v>35.3155024671346</v>
      </c>
      <c r="AB381">
        <v>5.4172193450236881</v>
      </c>
      <c r="AC381">
        <v>-74.536342854396608</v>
      </c>
      <c r="AD381">
        <v>5</v>
      </c>
      <c r="AE381">
        <v>0</v>
      </c>
      <c r="AF381">
        <v>0</v>
      </c>
      <c r="AG381">
        <v>0</v>
      </c>
      <c r="AH381">
        <v>4</v>
      </c>
      <c r="AI381">
        <v>0</v>
      </c>
      <c r="AJ381">
        <v>0</v>
      </c>
      <c r="AK381">
        <v>0</v>
      </c>
      <c r="AL381">
        <v>0</v>
      </c>
      <c r="AM381">
        <v>0</v>
      </c>
    </row>
    <row r="382" spans="1:39">
      <c r="A382">
        <v>8</v>
      </c>
      <c r="B382">
        <v>48</v>
      </c>
      <c r="C382">
        <v>2022</v>
      </c>
      <c r="D382">
        <v>99</v>
      </c>
      <c r="E382">
        <v>99</v>
      </c>
      <c r="F382">
        <v>99</v>
      </c>
      <c r="G382">
        <v>99</v>
      </c>
      <c r="H382">
        <v>2</v>
      </c>
      <c r="I382">
        <v>99</v>
      </c>
      <c r="J382">
        <v>147</v>
      </c>
      <c r="K382">
        <v>99</v>
      </c>
      <c r="L382">
        <v>99</v>
      </c>
      <c r="M382">
        <v>99</v>
      </c>
      <c r="N382">
        <v>99</v>
      </c>
      <c r="O382">
        <v>99</v>
      </c>
      <c r="P382">
        <v>9999</v>
      </c>
      <c r="Q382">
        <v>30</v>
      </c>
      <c r="R382">
        <v>2786</v>
      </c>
      <c r="S382">
        <v>2775</v>
      </c>
      <c r="T382">
        <v>15.38801436067385</v>
      </c>
      <c r="U382">
        <v>14.647532319407713</v>
      </c>
      <c r="V382">
        <v>4.1051687006460877</v>
      </c>
      <c r="W382">
        <v>60.334054054054064</v>
      </c>
      <c r="X382">
        <v>142.90050313477323</v>
      </c>
      <c r="Y382">
        <v>131.26162957645388</v>
      </c>
      <c r="Z382">
        <v>131.78194594594609</v>
      </c>
      <c r="AA382">
        <v>27.491206164762158</v>
      </c>
      <c r="AB382">
        <v>4.4809640167714155</v>
      </c>
      <c r="AC382">
        <v>-62.709401702801358</v>
      </c>
      <c r="AD382">
        <v>69</v>
      </c>
      <c r="AE382">
        <v>0</v>
      </c>
      <c r="AF382">
        <v>0</v>
      </c>
      <c r="AG382">
        <v>8</v>
      </c>
      <c r="AH382">
        <v>33</v>
      </c>
      <c r="AI382">
        <v>8</v>
      </c>
      <c r="AJ382">
        <v>0</v>
      </c>
      <c r="AK382">
        <v>18</v>
      </c>
      <c r="AL382">
        <v>0</v>
      </c>
      <c r="AM382">
        <v>1</v>
      </c>
    </row>
    <row r="383" spans="1:39">
      <c r="A383">
        <v>8</v>
      </c>
      <c r="B383">
        <v>49</v>
      </c>
      <c r="C383">
        <v>2022</v>
      </c>
      <c r="D383">
        <v>99</v>
      </c>
      <c r="E383">
        <v>99</v>
      </c>
      <c r="F383">
        <v>99</v>
      </c>
      <c r="G383">
        <v>99</v>
      </c>
      <c r="H383">
        <v>1</v>
      </c>
      <c r="I383">
        <v>99</v>
      </c>
      <c r="J383">
        <v>155</v>
      </c>
      <c r="K383">
        <v>99</v>
      </c>
      <c r="L383">
        <v>99</v>
      </c>
      <c r="M383">
        <v>99</v>
      </c>
      <c r="N383">
        <v>99</v>
      </c>
      <c r="O383">
        <v>99</v>
      </c>
      <c r="P383">
        <v>9999</v>
      </c>
    </row>
    <row r="384" spans="1:39">
      <c r="A384">
        <v>8</v>
      </c>
      <c r="B384">
        <v>50</v>
      </c>
      <c r="C384">
        <v>2022</v>
      </c>
      <c r="D384">
        <v>99</v>
      </c>
      <c r="E384">
        <v>99</v>
      </c>
      <c r="F384">
        <v>99</v>
      </c>
      <c r="G384">
        <v>99</v>
      </c>
      <c r="H384">
        <v>2</v>
      </c>
      <c r="I384">
        <v>99</v>
      </c>
      <c r="J384">
        <v>160</v>
      </c>
      <c r="K384">
        <v>99</v>
      </c>
      <c r="L384">
        <v>99</v>
      </c>
      <c r="M384">
        <v>99</v>
      </c>
      <c r="N384">
        <v>99</v>
      </c>
      <c r="O384">
        <v>99</v>
      </c>
      <c r="P384">
        <v>9999</v>
      </c>
      <c r="Q384">
        <v>39</v>
      </c>
      <c r="R384">
        <v>4149</v>
      </c>
      <c r="S384">
        <v>4140</v>
      </c>
      <c r="T384">
        <v>22.916321458160738</v>
      </c>
      <c r="U384">
        <v>22.407075652247062</v>
      </c>
      <c r="V384">
        <v>7.7064352856109908</v>
      </c>
      <c r="W384">
        <v>59.114251207729488</v>
      </c>
      <c r="X384">
        <v>146.40646220799587</v>
      </c>
      <c r="Y384">
        <v>134.83299590262718</v>
      </c>
      <c r="Z384">
        <v>135.1261111111111</v>
      </c>
      <c r="AA384">
        <v>28.292925181240996</v>
      </c>
      <c r="AB384">
        <v>2.4438110323867992</v>
      </c>
      <c r="AC384">
        <v>-44.846307973552385</v>
      </c>
      <c r="AD384">
        <v>145</v>
      </c>
      <c r="AE384">
        <v>0</v>
      </c>
      <c r="AF384">
        <v>0</v>
      </c>
      <c r="AG384">
        <v>9</v>
      </c>
      <c r="AH384">
        <v>329</v>
      </c>
      <c r="AI384">
        <v>83</v>
      </c>
      <c r="AJ384">
        <v>56</v>
      </c>
      <c r="AK384">
        <v>98</v>
      </c>
      <c r="AL384">
        <v>1</v>
      </c>
      <c r="AM384">
        <v>0</v>
      </c>
    </row>
    <row r="385" spans="1:39">
      <c r="A385">
        <v>8</v>
      </c>
      <c r="B385">
        <v>51</v>
      </c>
      <c r="C385">
        <v>2022</v>
      </c>
      <c r="D385">
        <v>99</v>
      </c>
      <c r="E385">
        <v>99</v>
      </c>
      <c r="F385">
        <v>99</v>
      </c>
      <c r="G385">
        <v>99</v>
      </c>
      <c r="H385">
        <v>1</v>
      </c>
      <c r="I385">
        <v>99</v>
      </c>
      <c r="J385">
        <v>171</v>
      </c>
      <c r="K385">
        <v>99</v>
      </c>
      <c r="L385">
        <v>99</v>
      </c>
      <c r="M385">
        <v>99</v>
      </c>
      <c r="N385">
        <v>99</v>
      </c>
      <c r="O385">
        <v>99</v>
      </c>
      <c r="P385">
        <v>9999</v>
      </c>
      <c r="Q385">
        <v>1</v>
      </c>
      <c r="R385">
        <v>1</v>
      </c>
      <c r="S385">
        <v>1</v>
      </c>
      <c r="T385">
        <v>5.523336095001382E-3</v>
      </c>
      <c r="U385">
        <v>6.5808671657129614E-3</v>
      </c>
      <c r="V385">
        <v>0</v>
      </c>
      <c r="W385">
        <v>61</v>
      </c>
      <c r="X385">
        <v>178.0065005417118</v>
      </c>
      <c r="Y385">
        <v>164.3</v>
      </c>
      <c r="Z385">
        <v>164.3</v>
      </c>
      <c r="AA385">
        <v>0</v>
      </c>
      <c r="AB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</row>
    <row r="386" spans="1:39">
      <c r="A386">
        <v>8</v>
      </c>
      <c r="B386">
        <v>52</v>
      </c>
      <c r="C386">
        <v>2022</v>
      </c>
      <c r="D386">
        <v>99</v>
      </c>
      <c r="E386">
        <v>99</v>
      </c>
      <c r="F386">
        <v>99</v>
      </c>
      <c r="G386">
        <v>99</v>
      </c>
      <c r="H386">
        <v>2</v>
      </c>
      <c r="I386">
        <v>99</v>
      </c>
      <c r="J386">
        <v>181</v>
      </c>
      <c r="K386">
        <v>99</v>
      </c>
      <c r="L386">
        <v>99</v>
      </c>
      <c r="M386">
        <v>99</v>
      </c>
      <c r="N386">
        <v>99</v>
      </c>
      <c r="O386">
        <v>99</v>
      </c>
      <c r="P386">
        <v>9999</v>
      </c>
      <c r="Q386">
        <v>6</v>
      </c>
      <c r="R386">
        <v>199</v>
      </c>
      <c r="S386">
        <v>199</v>
      </c>
      <c r="T386">
        <v>1.0991438829052751</v>
      </c>
      <c r="U386">
        <v>1.2160905799048141</v>
      </c>
      <c r="V386">
        <v>0.63316582914572861</v>
      </c>
      <c r="W386">
        <v>62.718592964824111</v>
      </c>
      <c r="X386">
        <v>165.29723373095163</v>
      </c>
      <c r="Y386">
        <v>152.56934673366837</v>
      </c>
      <c r="Z386">
        <v>152.56934673366837</v>
      </c>
      <c r="AA386">
        <v>35.386456755145559</v>
      </c>
      <c r="AB386">
        <v>1.5854888535319365</v>
      </c>
      <c r="AC386">
        <v>-57.86203847725092</v>
      </c>
      <c r="AD386">
        <v>2</v>
      </c>
      <c r="AE386">
        <v>0</v>
      </c>
      <c r="AF386">
        <v>0</v>
      </c>
      <c r="AG386">
        <v>0</v>
      </c>
      <c r="AH386">
        <v>11</v>
      </c>
      <c r="AI386">
        <v>2</v>
      </c>
      <c r="AJ386">
        <v>0</v>
      </c>
      <c r="AK386">
        <v>1</v>
      </c>
      <c r="AL386">
        <v>1</v>
      </c>
      <c r="AM386">
        <v>0</v>
      </c>
    </row>
    <row r="387" spans="1:39">
      <c r="A387">
        <v>8</v>
      </c>
      <c r="B387">
        <v>53</v>
      </c>
      <c r="C387">
        <v>2022</v>
      </c>
      <c r="D387">
        <v>99</v>
      </c>
      <c r="E387">
        <v>99</v>
      </c>
      <c r="F387">
        <v>99</v>
      </c>
      <c r="G387">
        <v>99</v>
      </c>
      <c r="H387">
        <v>2</v>
      </c>
      <c r="I387">
        <v>99</v>
      </c>
      <c r="J387">
        <v>470</v>
      </c>
      <c r="K387">
        <v>99</v>
      </c>
      <c r="L387">
        <v>99</v>
      </c>
      <c r="M387">
        <v>99</v>
      </c>
      <c r="N387">
        <v>99</v>
      </c>
      <c r="O387">
        <v>99</v>
      </c>
      <c r="P387">
        <v>9999</v>
      </c>
      <c r="Q387">
        <v>10</v>
      </c>
      <c r="R387">
        <v>150</v>
      </c>
      <c r="S387">
        <v>150</v>
      </c>
      <c r="T387">
        <v>0.82850041425020715</v>
      </c>
      <c r="U387">
        <v>1.0087992722802595</v>
      </c>
      <c r="V387">
        <v>4.9466666666666654</v>
      </c>
      <c r="W387">
        <v>57.9</v>
      </c>
      <c r="X387">
        <v>181.91404839292167</v>
      </c>
      <c r="Y387">
        <v>167.90666666666661</v>
      </c>
      <c r="Z387">
        <v>167.90666666666661</v>
      </c>
      <c r="AA387">
        <v>33.161277954197978</v>
      </c>
      <c r="AB387">
        <v>5.8625932828399421</v>
      </c>
      <c r="AC387">
        <v>-64.044016019100866</v>
      </c>
      <c r="AD387">
        <v>1</v>
      </c>
      <c r="AE387">
        <v>0</v>
      </c>
      <c r="AF387">
        <v>0</v>
      </c>
      <c r="AG387">
        <v>0</v>
      </c>
      <c r="AH387">
        <v>4</v>
      </c>
      <c r="AI387">
        <v>0</v>
      </c>
      <c r="AJ387">
        <v>6</v>
      </c>
      <c r="AK387">
        <v>0</v>
      </c>
      <c r="AL387">
        <v>0</v>
      </c>
      <c r="AM387">
        <v>0</v>
      </c>
    </row>
    <row r="388" spans="1:39">
      <c r="A388">
        <v>8</v>
      </c>
      <c r="B388">
        <v>54</v>
      </c>
      <c r="C388">
        <v>2022</v>
      </c>
      <c r="D388">
        <v>99</v>
      </c>
      <c r="E388">
        <v>99</v>
      </c>
      <c r="F388">
        <v>99</v>
      </c>
      <c r="G388">
        <v>99</v>
      </c>
      <c r="H388">
        <v>1</v>
      </c>
      <c r="I388">
        <v>99</v>
      </c>
      <c r="J388">
        <v>643</v>
      </c>
      <c r="K388">
        <v>99</v>
      </c>
      <c r="L388">
        <v>99</v>
      </c>
      <c r="M388">
        <v>99</v>
      </c>
      <c r="N388">
        <v>99</v>
      </c>
      <c r="O388">
        <v>99</v>
      </c>
      <c r="P388">
        <v>9999</v>
      </c>
    </row>
    <row r="389" spans="1:39">
      <c r="A389">
        <v>9</v>
      </c>
      <c r="B389">
        <v>1</v>
      </c>
      <c r="C389">
        <v>2024</v>
      </c>
      <c r="D389">
        <v>99</v>
      </c>
      <c r="E389">
        <v>99</v>
      </c>
      <c r="F389">
        <v>99</v>
      </c>
      <c r="G389">
        <v>99</v>
      </c>
      <c r="H389">
        <v>99</v>
      </c>
      <c r="I389">
        <v>99</v>
      </c>
      <c r="J389">
        <v>999</v>
      </c>
      <c r="K389">
        <v>99</v>
      </c>
      <c r="L389">
        <v>1</v>
      </c>
      <c r="M389">
        <v>99</v>
      </c>
      <c r="N389">
        <v>99</v>
      </c>
      <c r="O389">
        <v>99</v>
      </c>
      <c r="P389">
        <v>9999</v>
      </c>
    </row>
    <row r="390" spans="1:39">
      <c r="A390">
        <v>9</v>
      </c>
      <c r="B390">
        <v>2</v>
      </c>
      <c r="C390">
        <v>2024</v>
      </c>
      <c r="D390">
        <v>99</v>
      </c>
      <c r="E390">
        <v>99</v>
      </c>
      <c r="F390">
        <v>99</v>
      </c>
      <c r="G390">
        <v>99</v>
      </c>
      <c r="H390">
        <v>99</v>
      </c>
      <c r="I390">
        <v>99</v>
      </c>
      <c r="J390">
        <v>999</v>
      </c>
      <c r="K390">
        <v>99</v>
      </c>
      <c r="L390">
        <v>2</v>
      </c>
      <c r="M390">
        <v>99</v>
      </c>
      <c r="N390">
        <v>99</v>
      </c>
      <c r="O390">
        <v>99</v>
      </c>
      <c r="P390">
        <v>9999</v>
      </c>
      <c r="Q390">
        <v>7</v>
      </c>
      <c r="R390">
        <v>21</v>
      </c>
      <c r="S390">
        <v>20</v>
      </c>
      <c r="T390">
        <v>0.11865747542095152</v>
      </c>
      <c r="U390">
        <v>0.20282656522870701</v>
      </c>
      <c r="V390">
        <v>2</v>
      </c>
      <c r="W390">
        <v>39</v>
      </c>
      <c r="X390">
        <v>270.26776040860551</v>
      </c>
      <c r="Y390">
        <v>236.13809523809527</v>
      </c>
      <c r="Z390">
        <v>247.94499999999999</v>
      </c>
      <c r="AA390">
        <v>45.731285516591448</v>
      </c>
      <c r="AB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</row>
    <row r="391" spans="1:39">
      <c r="A391">
        <v>9</v>
      </c>
      <c r="B391">
        <v>3</v>
      </c>
      <c r="C391">
        <v>2024</v>
      </c>
      <c r="D391">
        <v>99</v>
      </c>
      <c r="E391">
        <v>99</v>
      </c>
      <c r="F391">
        <v>99</v>
      </c>
      <c r="G391">
        <v>99</v>
      </c>
      <c r="H391">
        <v>99</v>
      </c>
      <c r="I391">
        <v>99</v>
      </c>
      <c r="J391">
        <v>999</v>
      </c>
      <c r="K391">
        <v>99</v>
      </c>
      <c r="L391">
        <v>5</v>
      </c>
      <c r="M391">
        <v>99</v>
      </c>
      <c r="N391">
        <v>99</v>
      </c>
      <c r="O391">
        <v>99</v>
      </c>
      <c r="P391">
        <v>9999</v>
      </c>
      <c r="Q391">
        <v>17</v>
      </c>
      <c r="R391">
        <v>35</v>
      </c>
      <c r="S391">
        <v>32</v>
      </c>
      <c r="T391">
        <v>0.19776245903491912</v>
      </c>
      <c r="U391">
        <v>0.30760808830900727</v>
      </c>
      <c r="V391">
        <v>5</v>
      </c>
      <c r="W391">
        <v>42.28125</v>
      </c>
      <c r="X391">
        <v>252.23959139452097</v>
      </c>
      <c r="Y391">
        <v>214.87714285714273</v>
      </c>
      <c r="Z391">
        <v>235.02187499999997</v>
      </c>
      <c r="AA391">
        <v>21.074091534023548</v>
      </c>
      <c r="AB391">
        <v>1.0964252995530519</v>
      </c>
      <c r="AC391">
        <v>-20.705629446371827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</row>
    <row r="392" spans="1:39">
      <c r="A392">
        <v>9</v>
      </c>
      <c r="B392">
        <v>4</v>
      </c>
      <c r="C392">
        <v>2024</v>
      </c>
      <c r="D392">
        <v>99</v>
      </c>
      <c r="E392">
        <v>99</v>
      </c>
      <c r="F392">
        <v>99</v>
      </c>
      <c r="G392">
        <v>99</v>
      </c>
      <c r="H392">
        <v>99</v>
      </c>
      <c r="I392">
        <v>99</v>
      </c>
      <c r="J392">
        <v>999</v>
      </c>
      <c r="K392">
        <v>99</v>
      </c>
      <c r="L392">
        <v>8</v>
      </c>
      <c r="M392">
        <v>99</v>
      </c>
      <c r="N392">
        <v>99</v>
      </c>
      <c r="O392">
        <v>99</v>
      </c>
      <c r="P392">
        <v>9999</v>
      </c>
      <c r="Q392">
        <v>112</v>
      </c>
      <c r="R392">
        <v>367</v>
      </c>
      <c r="S392">
        <v>367</v>
      </c>
      <c r="T392">
        <v>2.0736806418804381</v>
      </c>
      <c r="U392">
        <v>2.9584399209995258</v>
      </c>
      <c r="V392">
        <v>8</v>
      </c>
      <c r="W392">
        <v>47.727520435967293</v>
      </c>
      <c r="X392">
        <v>213.5283299039678</v>
      </c>
      <c r="Y392">
        <v>197.08664850136233</v>
      </c>
      <c r="Z392">
        <v>197.08664850136233</v>
      </c>
      <c r="AA392">
        <v>28.84525681652114</v>
      </c>
      <c r="AB392">
        <v>1.3639500694002489</v>
      </c>
      <c r="AC392">
        <v>-30.00288728484562</v>
      </c>
      <c r="AD392">
        <v>3</v>
      </c>
      <c r="AE392">
        <v>1</v>
      </c>
      <c r="AF392">
        <v>0</v>
      </c>
      <c r="AG392">
        <v>1</v>
      </c>
      <c r="AH392">
        <v>14</v>
      </c>
      <c r="AI392">
        <v>2</v>
      </c>
      <c r="AJ392">
        <v>2</v>
      </c>
      <c r="AK392">
        <v>0</v>
      </c>
      <c r="AL392">
        <v>0</v>
      </c>
      <c r="AM392">
        <v>0</v>
      </c>
    </row>
    <row r="393" spans="1:39">
      <c r="A393">
        <v>9</v>
      </c>
      <c r="B393">
        <v>5</v>
      </c>
      <c r="C393">
        <v>2024</v>
      </c>
      <c r="D393">
        <v>99</v>
      </c>
      <c r="E393">
        <v>99</v>
      </c>
      <c r="F393">
        <v>99</v>
      </c>
      <c r="G393">
        <v>99</v>
      </c>
      <c r="H393">
        <v>99</v>
      </c>
      <c r="I393">
        <v>99</v>
      </c>
      <c r="J393">
        <v>999</v>
      </c>
      <c r="K393">
        <v>99</v>
      </c>
      <c r="L393">
        <v>11</v>
      </c>
      <c r="M393">
        <v>99</v>
      </c>
      <c r="N393">
        <v>99</v>
      </c>
      <c r="O393">
        <v>99</v>
      </c>
      <c r="P393">
        <v>9999</v>
      </c>
      <c r="Q393">
        <v>207</v>
      </c>
      <c r="R393">
        <v>1297</v>
      </c>
      <c r="S393">
        <v>1297</v>
      </c>
      <c r="T393">
        <v>7.3285116962368626</v>
      </c>
      <c r="U393">
        <v>9.1188310737218554</v>
      </c>
      <c r="V393">
        <v>11</v>
      </c>
      <c r="W393">
        <v>52.736314572089441</v>
      </c>
      <c r="X393">
        <v>186.23358680044171</v>
      </c>
      <c r="Y393">
        <v>171.89360061680804</v>
      </c>
      <c r="Z393">
        <v>171.89360061680804</v>
      </c>
      <c r="AA393">
        <v>27.870174805780689</v>
      </c>
      <c r="AB393">
        <v>1.2862536323865337</v>
      </c>
      <c r="AC393">
        <v>-23.284843139734672</v>
      </c>
      <c r="AD393">
        <v>19</v>
      </c>
      <c r="AE393">
        <v>5</v>
      </c>
      <c r="AF393">
        <v>0</v>
      </c>
      <c r="AG393">
        <v>0</v>
      </c>
      <c r="AH393">
        <v>45</v>
      </c>
      <c r="AI393">
        <v>6</v>
      </c>
      <c r="AJ393">
        <v>5</v>
      </c>
      <c r="AK393">
        <v>6</v>
      </c>
      <c r="AL393">
        <v>0</v>
      </c>
      <c r="AM393">
        <v>3</v>
      </c>
    </row>
    <row r="394" spans="1:39">
      <c r="A394">
        <v>9</v>
      </c>
      <c r="B394">
        <v>6</v>
      </c>
      <c r="C394">
        <v>2024</v>
      </c>
      <c r="D394">
        <v>99</v>
      </c>
      <c r="E394">
        <v>99</v>
      </c>
      <c r="F394">
        <v>99</v>
      </c>
      <c r="G394">
        <v>99</v>
      </c>
      <c r="H394">
        <v>99</v>
      </c>
      <c r="I394">
        <v>99</v>
      </c>
      <c r="J394">
        <v>999</v>
      </c>
      <c r="K394">
        <v>99</v>
      </c>
      <c r="L394">
        <v>14</v>
      </c>
      <c r="M394">
        <v>99</v>
      </c>
      <c r="N394">
        <v>99</v>
      </c>
      <c r="O394">
        <v>99</v>
      </c>
      <c r="P394">
        <v>9999</v>
      </c>
      <c r="Q394">
        <v>248</v>
      </c>
      <c r="R394">
        <v>5215</v>
      </c>
      <c r="S394">
        <v>5215</v>
      </c>
      <c r="T394">
        <v>29.466606396202952</v>
      </c>
      <c r="U394">
        <v>31.61655050702144</v>
      </c>
      <c r="V394">
        <v>14</v>
      </c>
      <c r="W394">
        <v>57.43144774688399</v>
      </c>
      <c r="X394">
        <v>160.59018021396327</v>
      </c>
      <c r="Y394">
        <v>148.22473633748805</v>
      </c>
      <c r="Z394">
        <v>148.22473633748805</v>
      </c>
      <c r="AA394">
        <v>27.157283476660357</v>
      </c>
      <c r="AB394">
        <v>1.2199400021012221</v>
      </c>
      <c r="AC394">
        <v>-24.710133313347622</v>
      </c>
      <c r="AD394">
        <v>102</v>
      </c>
      <c r="AE394">
        <v>8</v>
      </c>
      <c r="AF394">
        <v>0</v>
      </c>
      <c r="AG394">
        <v>12</v>
      </c>
      <c r="AH394">
        <v>202</v>
      </c>
      <c r="AI394">
        <v>45</v>
      </c>
      <c r="AJ394">
        <v>38</v>
      </c>
      <c r="AK394">
        <v>17</v>
      </c>
      <c r="AL394">
        <v>0</v>
      </c>
      <c r="AM394">
        <v>0</v>
      </c>
    </row>
    <row r="395" spans="1:39">
      <c r="A395">
        <v>9</v>
      </c>
      <c r="B395">
        <v>7</v>
      </c>
      <c r="C395">
        <v>2024</v>
      </c>
      <c r="D395">
        <v>99</v>
      </c>
      <c r="E395">
        <v>99</v>
      </c>
      <c r="F395">
        <v>99</v>
      </c>
      <c r="G395">
        <v>99</v>
      </c>
      <c r="H395">
        <v>99</v>
      </c>
      <c r="I395">
        <v>99</v>
      </c>
      <c r="J395">
        <v>999</v>
      </c>
      <c r="K395">
        <v>99</v>
      </c>
      <c r="L395">
        <v>17</v>
      </c>
      <c r="M395">
        <v>99</v>
      </c>
      <c r="N395">
        <v>99</v>
      </c>
      <c r="O395">
        <v>99</v>
      </c>
      <c r="P395">
        <v>9999</v>
      </c>
      <c r="Q395">
        <v>261</v>
      </c>
      <c r="R395">
        <v>10711</v>
      </c>
      <c r="S395">
        <v>10709</v>
      </c>
      <c r="T395">
        <v>60.520962820657715</v>
      </c>
      <c r="U395">
        <v>55.69169445891103</v>
      </c>
      <c r="V395">
        <v>0</v>
      </c>
      <c r="W395">
        <v>62.602016995050896</v>
      </c>
      <c r="X395">
        <v>137.75506250952762</v>
      </c>
      <c r="Y395">
        <v>127.12206143217236</v>
      </c>
      <c r="Z395">
        <v>127.14580259594716</v>
      </c>
      <c r="AA395">
        <v>24.413563269471197</v>
      </c>
      <c r="AB395">
        <v>1.7926348429004195</v>
      </c>
      <c r="AC395">
        <v>-31.805652729232609</v>
      </c>
      <c r="AD395">
        <v>240</v>
      </c>
      <c r="AE395">
        <v>22</v>
      </c>
      <c r="AF395">
        <v>0</v>
      </c>
      <c r="AG395">
        <v>24</v>
      </c>
      <c r="AH395">
        <v>341</v>
      </c>
      <c r="AI395">
        <v>98</v>
      </c>
      <c r="AJ395">
        <v>19</v>
      </c>
      <c r="AK395">
        <v>84</v>
      </c>
      <c r="AL395">
        <v>0</v>
      </c>
      <c r="AM395">
        <v>1</v>
      </c>
    </row>
    <row r="396" spans="1:39" s="274" customFormat="1">
      <c r="A396" s="274">
        <v>9</v>
      </c>
      <c r="B396" s="274">
        <v>8</v>
      </c>
      <c r="C396" s="274">
        <v>2024</v>
      </c>
      <c r="D396" s="274">
        <v>99</v>
      </c>
      <c r="E396" s="274">
        <v>99</v>
      </c>
      <c r="F396" s="274">
        <v>99</v>
      </c>
      <c r="G396" s="274">
        <v>99</v>
      </c>
      <c r="H396" s="274">
        <v>99</v>
      </c>
      <c r="I396" s="274">
        <v>99</v>
      </c>
      <c r="J396" s="274">
        <v>999</v>
      </c>
      <c r="K396" s="274">
        <v>99</v>
      </c>
      <c r="L396" s="274">
        <v>75</v>
      </c>
      <c r="M396" s="274">
        <v>99</v>
      </c>
      <c r="N396" s="274">
        <v>99</v>
      </c>
      <c r="O396" s="274">
        <v>99</v>
      </c>
      <c r="P396" s="274">
        <v>9999</v>
      </c>
      <c r="Q396" s="274">
        <v>2</v>
      </c>
      <c r="R396" s="274">
        <v>2</v>
      </c>
      <c r="S396" s="274">
        <v>2</v>
      </c>
      <c r="T396" s="274">
        <v>1.1300711944852528E-2</v>
      </c>
      <c r="U396" s="274">
        <v>1.0982059078406064E-2</v>
      </c>
      <c r="V396" s="274">
        <v>0</v>
      </c>
      <c r="W396" s="274">
        <v>60.5</v>
      </c>
      <c r="X396" s="274">
        <v>145.44962080173349</v>
      </c>
      <c r="Y396" s="274">
        <v>134.25</v>
      </c>
      <c r="Z396" s="274">
        <v>134.25</v>
      </c>
      <c r="AA396" s="274">
        <v>21.550000000000097</v>
      </c>
      <c r="AB396" s="274">
        <v>0.5</v>
      </c>
      <c r="AC396" s="274">
        <v>-99.99999999999622</v>
      </c>
      <c r="AD396" s="274">
        <v>0</v>
      </c>
      <c r="AE396" s="274">
        <v>0</v>
      </c>
      <c r="AF396" s="274">
        <v>0</v>
      </c>
      <c r="AG396" s="274">
        <v>0</v>
      </c>
      <c r="AH396" s="274">
        <v>0</v>
      </c>
      <c r="AI396" s="274">
        <v>0</v>
      </c>
      <c r="AJ396" s="274">
        <v>0</v>
      </c>
      <c r="AK396" s="274">
        <v>0</v>
      </c>
      <c r="AL396" s="274">
        <v>0</v>
      </c>
      <c r="AM396" s="274">
        <v>0</v>
      </c>
    </row>
    <row r="397" spans="1:39" s="275" customFormat="1">
      <c r="A397" s="275">
        <v>9</v>
      </c>
      <c r="B397" s="275">
        <v>9</v>
      </c>
      <c r="C397" s="275">
        <v>2024</v>
      </c>
      <c r="D397" s="275">
        <v>99</v>
      </c>
      <c r="E397" s="275">
        <v>99</v>
      </c>
      <c r="F397" s="275">
        <v>99</v>
      </c>
      <c r="G397" s="275">
        <v>99</v>
      </c>
      <c r="H397" s="275">
        <v>99</v>
      </c>
      <c r="I397" s="275">
        <v>99</v>
      </c>
      <c r="J397" s="275">
        <v>999</v>
      </c>
      <c r="K397" s="275">
        <v>99</v>
      </c>
      <c r="L397" s="275">
        <v>76</v>
      </c>
      <c r="M397" s="275">
        <v>99</v>
      </c>
      <c r="N397" s="275">
        <v>99</v>
      </c>
      <c r="O397" s="275">
        <v>99</v>
      </c>
      <c r="P397" s="275">
        <v>9999</v>
      </c>
      <c r="Q397" s="275">
        <v>1</v>
      </c>
      <c r="R397" s="275">
        <v>1</v>
      </c>
      <c r="S397" s="275">
        <v>1</v>
      </c>
      <c r="T397" s="275">
        <v>5.6503559724262638E-3</v>
      </c>
      <c r="U397" s="275">
        <v>5.9798027458583449E-3</v>
      </c>
      <c r="V397" s="275">
        <v>0</v>
      </c>
      <c r="W397" s="275">
        <v>61</v>
      </c>
      <c r="X397" s="275">
        <v>158.39653304442041</v>
      </c>
      <c r="Y397" s="275">
        <v>146.20000000000005</v>
      </c>
      <c r="Z397" s="275">
        <v>146.20000000000005</v>
      </c>
      <c r="AA397" s="275">
        <v>0</v>
      </c>
      <c r="AB397" s="275">
        <v>0</v>
      </c>
      <c r="AD397" s="275">
        <v>0</v>
      </c>
      <c r="AE397" s="275">
        <v>0</v>
      </c>
      <c r="AF397" s="275">
        <v>0</v>
      </c>
      <c r="AG397" s="275">
        <v>0</v>
      </c>
      <c r="AH397" s="275">
        <v>0</v>
      </c>
      <c r="AI397" s="275">
        <v>0</v>
      </c>
      <c r="AJ397" s="275">
        <v>0</v>
      </c>
      <c r="AK397" s="275">
        <v>0</v>
      </c>
      <c r="AL397" s="275">
        <v>0</v>
      </c>
      <c r="AM397" s="275">
        <v>0</v>
      </c>
    </row>
    <row r="398" spans="1:39" s="275" customFormat="1">
      <c r="A398" s="275">
        <v>9</v>
      </c>
      <c r="B398" s="275">
        <v>10</v>
      </c>
      <c r="C398" s="275">
        <v>2024</v>
      </c>
      <c r="D398" s="275">
        <v>99</v>
      </c>
      <c r="E398" s="275">
        <v>99</v>
      </c>
      <c r="F398" s="275">
        <v>99</v>
      </c>
      <c r="G398" s="275">
        <v>99</v>
      </c>
      <c r="H398" s="275">
        <v>99</v>
      </c>
      <c r="I398" s="275">
        <v>99</v>
      </c>
      <c r="J398" s="275">
        <v>999</v>
      </c>
      <c r="K398" s="275">
        <v>99</v>
      </c>
      <c r="L398" s="275">
        <v>99</v>
      </c>
      <c r="M398" s="275">
        <v>99</v>
      </c>
      <c r="N398" s="275">
        <v>99</v>
      </c>
      <c r="O398" s="275">
        <v>99</v>
      </c>
      <c r="P398" s="275">
        <v>9999</v>
      </c>
      <c r="Q398" s="275">
        <v>43</v>
      </c>
      <c r="R398" s="275">
        <v>49</v>
      </c>
      <c r="S398" s="275">
        <v>16</v>
      </c>
      <c r="T398" s="275">
        <v>0.27686744264888685</v>
      </c>
      <c r="U398" s="275">
        <v>8.7087523984142212E-2</v>
      </c>
      <c r="V398" s="275">
        <v>0</v>
      </c>
      <c r="W398" s="275">
        <v>60.375</v>
      </c>
      <c r="X398" s="275">
        <v>135.48544011320675</v>
      </c>
      <c r="Y398" s="275">
        <v>43.453061224489808</v>
      </c>
      <c r="Z398" s="275">
        <v>133.07500000000002</v>
      </c>
      <c r="AA398" s="275">
        <v>38.056528677744566</v>
      </c>
      <c r="AB398" s="275">
        <v>3.3142683958907129</v>
      </c>
      <c r="AC398" s="275">
        <v>-71.996907003282203</v>
      </c>
      <c r="AD398" s="275">
        <v>3</v>
      </c>
      <c r="AE398" s="275">
        <v>0</v>
      </c>
      <c r="AF398" s="275">
        <v>0</v>
      </c>
      <c r="AG398" s="275">
        <v>0</v>
      </c>
      <c r="AH398" s="275">
        <v>8</v>
      </c>
      <c r="AI398" s="275">
        <v>5</v>
      </c>
      <c r="AJ398" s="275">
        <v>0</v>
      </c>
      <c r="AK398" s="275">
        <v>0</v>
      </c>
      <c r="AL398" s="275">
        <v>0</v>
      </c>
      <c r="AM398" s="275">
        <v>0</v>
      </c>
    </row>
    <row r="399" spans="1:39">
      <c r="A399" s="275">
        <v>9</v>
      </c>
      <c r="B399">
        <v>11</v>
      </c>
      <c r="C399">
        <v>2023</v>
      </c>
      <c r="D399">
        <v>99</v>
      </c>
      <c r="E399">
        <v>99</v>
      </c>
      <c r="F399">
        <v>99</v>
      </c>
      <c r="G399">
        <v>99</v>
      </c>
      <c r="H399">
        <v>99</v>
      </c>
      <c r="I399">
        <v>99</v>
      </c>
      <c r="J399">
        <v>999</v>
      </c>
      <c r="K399">
        <v>99</v>
      </c>
      <c r="L399">
        <v>1</v>
      </c>
      <c r="M399">
        <v>99</v>
      </c>
      <c r="N399">
        <v>99</v>
      </c>
      <c r="O399">
        <v>99</v>
      </c>
      <c r="P399">
        <v>9999</v>
      </c>
      <c r="Q399">
        <v>1</v>
      </c>
      <c r="R399">
        <v>1</v>
      </c>
      <c r="S399">
        <v>0</v>
      </c>
      <c r="T399">
        <v>5.5361789293029958E-3</v>
      </c>
      <c r="U399">
        <v>0</v>
      </c>
      <c r="V399">
        <v>1</v>
      </c>
      <c r="X399">
        <v>86.240520043336971</v>
      </c>
      <c r="Y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</row>
    <row r="400" spans="1:39">
      <c r="A400" s="275">
        <v>9</v>
      </c>
      <c r="B400">
        <v>12</v>
      </c>
      <c r="C400">
        <v>2023</v>
      </c>
      <c r="D400">
        <v>99</v>
      </c>
      <c r="E400">
        <v>99</v>
      </c>
      <c r="F400">
        <v>99</v>
      </c>
      <c r="G400">
        <v>99</v>
      </c>
      <c r="H400">
        <v>99</v>
      </c>
      <c r="I400">
        <v>99</v>
      </c>
      <c r="J400">
        <v>999</v>
      </c>
      <c r="K400">
        <v>99</v>
      </c>
      <c r="L400">
        <v>2</v>
      </c>
      <c r="M400">
        <v>99</v>
      </c>
      <c r="N400">
        <v>99</v>
      </c>
      <c r="O400">
        <v>99</v>
      </c>
      <c r="P400">
        <v>9999</v>
      </c>
      <c r="Q400">
        <v>4</v>
      </c>
      <c r="R400">
        <v>5</v>
      </c>
      <c r="S400">
        <v>5</v>
      </c>
      <c r="T400">
        <v>2.7680894646514981E-2</v>
      </c>
      <c r="U400">
        <v>4.7060142056413123E-2</v>
      </c>
      <c r="V400">
        <v>2</v>
      </c>
      <c r="W400">
        <v>39</v>
      </c>
      <c r="X400">
        <v>253.30444203683641</v>
      </c>
      <c r="Y400">
        <v>233.80000000000004</v>
      </c>
      <c r="Z400">
        <v>233.80000000000004</v>
      </c>
      <c r="AA400">
        <v>23.486251297301404</v>
      </c>
      <c r="AB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</row>
    <row r="401" spans="1:39">
      <c r="A401" s="275">
        <v>9</v>
      </c>
      <c r="B401">
        <v>13</v>
      </c>
      <c r="C401">
        <v>2023</v>
      </c>
      <c r="D401">
        <v>99</v>
      </c>
      <c r="E401">
        <v>99</v>
      </c>
      <c r="F401">
        <v>99</v>
      </c>
      <c r="G401">
        <v>99</v>
      </c>
      <c r="H401">
        <v>99</v>
      </c>
      <c r="I401">
        <v>99</v>
      </c>
      <c r="J401">
        <v>999</v>
      </c>
      <c r="K401">
        <v>99</v>
      </c>
      <c r="L401">
        <v>5</v>
      </c>
      <c r="M401">
        <v>99</v>
      </c>
      <c r="N401">
        <v>99</v>
      </c>
      <c r="O401">
        <v>99</v>
      </c>
      <c r="P401">
        <v>9999</v>
      </c>
      <c r="Q401">
        <v>28</v>
      </c>
      <c r="R401">
        <v>37</v>
      </c>
      <c r="S401">
        <v>28</v>
      </c>
      <c r="T401">
        <v>0.2048386203842108</v>
      </c>
      <c r="U401">
        <v>0.24402837392434981</v>
      </c>
      <c r="V401">
        <v>5</v>
      </c>
      <c r="W401">
        <v>42.357142857142847</v>
      </c>
      <c r="X401">
        <v>219.35228836637285</v>
      </c>
      <c r="Y401">
        <v>163.83243243243243</v>
      </c>
      <c r="Z401">
        <v>216.49285714285705</v>
      </c>
      <c r="AA401">
        <v>33.084944013979857</v>
      </c>
      <c r="AB401">
        <v>1.1088696211615643</v>
      </c>
      <c r="AC401">
        <v>-31.709320349012792</v>
      </c>
      <c r="AD401">
        <v>0</v>
      </c>
      <c r="AE401">
        <v>0</v>
      </c>
      <c r="AF401">
        <v>0</v>
      </c>
      <c r="AG401">
        <v>0</v>
      </c>
      <c r="AH401">
        <v>1</v>
      </c>
      <c r="AI401">
        <v>0</v>
      </c>
      <c r="AJ401">
        <v>0</v>
      </c>
      <c r="AK401">
        <v>0</v>
      </c>
      <c r="AL401">
        <v>0</v>
      </c>
      <c r="AM401">
        <v>0</v>
      </c>
    </row>
    <row r="402" spans="1:39">
      <c r="A402" s="275">
        <v>9</v>
      </c>
      <c r="B402">
        <v>14</v>
      </c>
      <c r="C402">
        <v>2023</v>
      </c>
      <c r="D402">
        <v>99</v>
      </c>
      <c r="E402">
        <v>99</v>
      </c>
      <c r="F402">
        <v>99</v>
      </c>
      <c r="G402">
        <v>99</v>
      </c>
      <c r="H402">
        <v>99</v>
      </c>
      <c r="I402">
        <v>99</v>
      </c>
      <c r="J402">
        <v>999</v>
      </c>
      <c r="K402">
        <v>99</v>
      </c>
      <c r="L402">
        <v>8</v>
      </c>
      <c r="M402">
        <v>99</v>
      </c>
      <c r="N402">
        <v>99</v>
      </c>
      <c r="O402">
        <v>99</v>
      </c>
      <c r="P402">
        <v>9999</v>
      </c>
      <c r="Q402">
        <v>116</v>
      </c>
      <c r="R402">
        <v>355</v>
      </c>
      <c r="S402">
        <v>343</v>
      </c>
      <c r="T402">
        <v>1.9653435199025633</v>
      </c>
      <c r="U402">
        <v>2.6277433264974706</v>
      </c>
      <c r="V402">
        <v>8</v>
      </c>
      <c r="W402">
        <v>47.638483965014579</v>
      </c>
      <c r="X402">
        <v>204.65811118062652</v>
      </c>
      <c r="Y402">
        <v>183.87211267605633</v>
      </c>
      <c r="Z402">
        <v>190.30495626822156</v>
      </c>
      <c r="AA402">
        <v>29.0101159381923</v>
      </c>
      <c r="AB402">
        <v>1.3904841236558743</v>
      </c>
      <c r="AC402">
        <v>-25.602002338254287</v>
      </c>
      <c r="AD402">
        <v>2</v>
      </c>
      <c r="AE402">
        <v>0</v>
      </c>
      <c r="AF402">
        <v>0</v>
      </c>
      <c r="AG402">
        <v>1</v>
      </c>
      <c r="AH402">
        <v>11</v>
      </c>
      <c r="AI402">
        <v>3</v>
      </c>
      <c r="AJ402">
        <v>3</v>
      </c>
      <c r="AK402">
        <v>0</v>
      </c>
      <c r="AL402">
        <v>0</v>
      </c>
      <c r="AM402">
        <v>1</v>
      </c>
    </row>
    <row r="403" spans="1:39">
      <c r="A403" s="275">
        <v>9</v>
      </c>
      <c r="B403">
        <v>15</v>
      </c>
      <c r="C403">
        <v>2023</v>
      </c>
      <c r="D403">
        <v>99</v>
      </c>
      <c r="E403">
        <v>99</v>
      </c>
      <c r="F403">
        <v>99</v>
      </c>
      <c r="G403">
        <v>99</v>
      </c>
      <c r="H403">
        <v>99</v>
      </c>
      <c r="I403">
        <v>99</v>
      </c>
      <c r="J403">
        <v>999</v>
      </c>
      <c r="K403">
        <v>99</v>
      </c>
      <c r="L403">
        <v>11</v>
      </c>
      <c r="M403">
        <v>99</v>
      </c>
      <c r="N403">
        <v>99</v>
      </c>
      <c r="O403">
        <v>99</v>
      </c>
      <c r="P403">
        <v>9999</v>
      </c>
      <c r="Q403">
        <v>214</v>
      </c>
      <c r="R403">
        <v>1445</v>
      </c>
      <c r="S403">
        <v>1442</v>
      </c>
      <c r="T403">
        <v>7.9997785528428258</v>
      </c>
      <c r="U403">
        <v>9.8987848660702387</v>
      </c>
      <c r="V403">
        <v>11</v>
      </c>
      <c r="W403">
        <v>52.756588072122049</v>
      </c>
      <c r="X403">
        <v>184.72207747416135</v>
      </c>
      <c r="Y403">
        <v>170.16698961937743</v>
      </c>
      <c r="Z403">
        <v>170.5210124826632</v>
      </c>
      <c r="AA403">
        <v>27.403089782479721</v>
      </c>
      <c r="AB403">
        <v>1.3091914512832863</v>
      </c>
      <c r="AC403">
        <v>-24.259014966117505</v>
      </c>
      <c r="AD403">
        <v>18</v>
      </c>
      <c r="AE403">
        <v>2</v>
      </c>
      <c r="AF403">
        <v>0</v>
      </c>
      <c r="AG403">
        <v>0</v>
      </c>
      <c r="AH403">
        <v>41</v>
      </c>
      <c r="AI403">
        <v>6</v>
      </c>
      <c r="AJ403">
        <v>8</v>
      </c>
      <c r="AK403">
        <v>3</v>
      </c>
      <c r="AL403">
        <v>0</v>
      </c>
      <c r="AM403">
        <v>0</v>
      </c>
    </row>
    <row r="404" spans="1:39">
      <c r="A404" s="275">
        <v>9</v>
      </c>
      <c r="B404">
        <v>16</v>
      </c>
      <c r="C404">
        <v>2023</v>
      </c>
      <c r="D404">
        <v>99</v>
      </c>
      <c r="E404">
        <v>99</v>
      </c>
      <c r="F404">
        <v>99</v>
      </c>
      <c r="G404">
        <v>99</v>
      </c>
      <c r="H404">
        <v>99</v>
      </c>
      <c r="I404">
        <v>99</v>
      </c>
      <c r="J404">
        <v>999</v>
      </c>
      <c r="K404">
        <v>99</v>
      </c>
      <c r="L404">
        <v>14</v>
      </c>
      <c r="M404">
        <v>99</v>
      </c>
      <c r="N404">
        <v>99</v>
      </c>
      <c r="O404">
        <v>99</v>
      </c>
      <c r="P404">
        <v>9999</v>
      </c>
      <c r="Q404">
        <v>263</v>
      </c>
      <c r="R404">
        <v>5149</v>
      </c>
      <c r="S404">
        <v>5148</v>
      </c>
      <c r="T404">
        <v>28.50578530698111</v>
      </c>
      <c r="U404">
        <v>30.538759320746088</v>
      </c>
      <c r="V404">
        <v>14</v>
      </c>
      <c r="W404">
        <v>57.418414918414918</v>
      </c>
      <c r="X404">
        <v>159.6517389590841</v>
      </c>
      <c r="Y404">
        <v>147.32952029520217</v>
      </c>
      <c r="Z404">
        <v>147.35813908313824</v>
      </c>
      <c r="AA404">
        <v>27.378363431419562</v>
      </c>
      <c r="AB404">
        <v>1.2542650056109201</v>
      </c>
      <c r="AC404">
        <v>-23.513305338689879</v>
      </c>
      <c r="AD404">
        <v>112</v>
      </c>
      <c r="AE404">
        <v>7</v>
      </c>
      <c r="AF404">
        <v>1</v>
      </c>
      <c r="AG404">
        <v>2</v>
      </c>
      <c r="AH404">
        <v>237</v>
      </c>
      <c r="AI404">
        <v>49</v>
      </c>
      <c r="AJ404">
        <v>31</v>
      </c>
      <c r="AK404">
        <v>27</v>
      </c>
      <c r="AL404">
        <v>1</v>
      </c>
      <c r="AM404">
        <v>0</v>
      </c>
    </row>
    <row r="405" spans="1:39">
      <c r="A405" s="275">
        <v>9</v>
      </c>
      <c r="B405">
        <v>17</v>
      </c>
      <c r="C405">
        <v>2023</v>
      </c>
      <c r="D405">
        <v>99</v>
      </c>
      <c r="E405">
        <v>99</v>
      </c>
      <c r="F405">
        <v>99</v>
      </c>
      <c r="G405">
        <v>99</v>
      </c>
      <c r="H405">
        <v>99</v>
      </c>
      <c r="I405">
        <v>99</v>
      </c>
      <c r="J405">
        <v>999</v>
      </c>
      <c r="K405">
        <v>99</v>
      </c>
      <c r="L405">
        <v>17</v>
      </c>
      <c r="M405">
        <v>99</v>
      </c>
      <c r="N405">
        <v>99</v>
      </c>
      <c r="O405">
        <v>99</v>
      </c>
      <c r="P405">
        <v>9999</v>
      </c>
      <c r="Q405">
        <v>276</v>
      </c>
      <c r="R405">
        <v>11010</v>
      </c>
      <c r="S405">
        <v>11009</v>
      </c>
      <c r="T405">
        <v>60.953330011625987</v>
      </c>
      <c r="U405">
        <v>56.516517304726896</v>
      </c>
      <c r="V405">
        <v>0</v>
      </c>
      <c r="W405">
        <v>62.599418657462081</v>
      </c>
      <c r="X405">
        <v>138.16399550098771</v>
      </c>
      <c r="Y405">
        <v>127.51149863760236</v>
      </c>
      <c r="Z405">
        <v>127.52308111545118</v>
      </c>
      <c r="AA405">
        <v>24.74497877314694</v>
      </c>
      <c r="AB405">
        <v>1.7893782416598611</v>
      </c>
      <c r="AC405">
        <v>-30.678098265262911</v>
      </c>
      <c r="AD405">
        <v>218</v>
      </c>
      <c r="AE405">
        <v>18</v>
      </c>
      <c r="AF405">
        <v>1</v>
      </c>
      <c r="AG405">
        <v>20</v>
      </c>
      <c r="AH405">
        <v>369</v>
      </c>
      <c r="AI405">
        <v>79</v>
      </c>
      <c r="AJ405">
        <v>40</v>
      </c>
      <c r="AK405">
        <v>94</v>
      </c>
      <c r="AL405">
        <v>1</v>
      </c>
      <c r="AM405">
        <v>1</v>
      </c>
    </row>
    <row r="406" spans="1:39" s="275" customFormat="1">
      <c r="A406" s="275">
        <v>9</v>
      </c>
      <c r="B406" s="275">
        <v>18</v>
      </c>
      <c r="C406" s="275">
        <v>2023</v>
      </c>
      <c r="D406" s="275">
        <v>99</v>
      </c>
      <c r="E406" s="275">
        <v>99</v>
      </c>
      <c r="F406" s="275">
        <v>99</v>
      </c>
      <c r="G406" s="275">
        <v>99</v>
      </c>
      <c r="H406" s="275">
        <v>99</v>
      </c>
      <c r="I406" s="275">
        <v>99</v>
      </c>
      <c r="J406" s="275">
        <v>999</v>
      </c>
      <c r="K406" s="275">
        <v>99</v>
      </c>
      <c r="L406" s="275">
        <v>75</v>
      </c>
      <c r="M406" s="275">
        <v>99</v>
      </c>
      <c r="N406" s="275">
        <v>99</v>
      </c>
      <c r="O406" s="275">
        <v>99</v>
      </c>
      <c r="P406" s="275">
        <v>9999</v>
      </c>
      <c r="Q406" s="275">
        <v>1</v>
      </c>
      <c r="R406" s="275">
        <v>1</v>
      </c>
      <c r="S406" s="275">
        <v>1</v>
      </c>
      <c r="T406" s="275">
        <v>5.5361789293029958E-3</v>
      </c>
      <c r="U406" s="275">
        <v>7.2904976273878656E-3</v>
      </c>
      <c r="V406" s="275">
        <v>0</v>
      </c>
      <c r="W406" s="275">
        <v>60</v>
      </c>
      <c r="X406" s="275">
        <v>196.20801733477785</v>
      </c>
      <c r="Y406" s="275">
        <v>181.1</v>
      </c>
      <c r="Z406" s="275">
        <v>181.1</v>
      </c>
      <c r="AA406" s="275">
        <v>0</v>
      </c>
      <c r="AB406" s="275">
        <v>0</v>
      </c>
      <c r="AD406" s="275">
        <v>0</v>
      </c>
      <c r="AE406" s="275">
        <v>0</v>
      </c>
      <c r="AF406" s="275">
        <v>0</v>
      </c>
      <c r="AG406" s="275">
        <v>0</v>
      </c>
      <c r="AH406" s="275">
        <v>0</v>
      </c>
      <c r="AI406" s="275">
        <v>0</v>
      </c>
      <c r="AJ406" s="275">
        <v>0</v>
      </c>
      <c r="AK406" s="275">
        <v>0</v>
      </c>
      <c r="AL406" s="275">
        <v>0</v>
      </c>
      <c r="AM406" s="275">
        <v>0</v>
      </c>
    </row>
    <row r="407" spans="1:39" s="275" customFormat="1">
      <c r="A407" s="275">
        <v>9</v>
      </c>
      <c r="B407" s="275">
        <v>19</v>
      </c>
      <c r="C407" s="275">
        <v>2023</v>
      </c>
      <c r="D407" s="275">
        <v>99</v>
      </c>
      <c r="E407" s="275">
        <v>99</v>
      </c>
      <c r="F407" s="275">
        <v>99</v>
      </c>
      <c r="G407" s="275">
        <v>99</v>
      </c>
      <c r="H407" s="275">
        <v>99</v>
      </c>
      <c r="I407" s="275">
        <v>99</v>
      </c>
      <c r="J407" s="275">
        <v>999</v>
      </c>
      <c r="K407" s="275">
        <v>99</v>
      </c>
      <c r="L407" s="275">
        <v>76</v>
      </c>
      <c r="M407" s="275">
        <v>99</v>
      </c>
      <c r="N407" s="275">
        <v>99</v>
      </c>
      <c r="O407" s="275">
        <v>99</v>
      </c>
      <c r="P407" s="275">
        <v>9999</v>
      </c>
    </row>
    <row r="408" spans="1:39" s="275" customFormat="1">
      <c r="A408" s="275">
        <v>9</v>
      </c>
      <c r="B408" s="275">
        <v>20</v>
      </c>
      <c r="C408" s="275">
        <v>2023</v>
      </c>
      <c r="D408" s="275">
        <v>99</v>
      </c>
      <c r="E408" s="275">
        <v>99</v>
      </c>
      <c r="F408" s="275">
        <v>99</v>
      </c>
      <c r="G408" s="275">
        <v>99</v>
      </c>
      <c r="H408" s="275">
        <v>99</v>
      </c>
      <c r="I408" s="275">
        <v>99</v>
      </c>
      <c r="J408" s="275">
        <v>999</v>
      </c>
      <c r="K408" s="275">
        <v>99</v>
      </c>
      <c r="L408" s="275">
        <v>99</v>
      </c>
      <c r="M408" s="275">
        <v>99</v>
      </c>
      <c r="N408" s="275">
        <v>99</v>
      </c>
      <c r="O408" s="275">
        <v>99</v>
      </c>
      <c r="P408" s="275">
        <v>9999</v>
      </c>
      <c r="Q408" s="275">
        <v>47</v>
      </c>
      <c r="R408" s="275">
        <v>60</v>
      </c>
      <c r="S408" s="275">
        <v>23</v>
      </c>
      <c r="T408" s="275">
        <v>0.33217073575817974</v>
      </c>
      <c r="U408" s="275">
        <v>0.11981616835115684</v>
      </c>
      <c r="V408" s="275">
        <v>0</v>
      </c>
      <c r="W408" s="275">
        <v>61.652173913043477</v>
      </c>
      <c r="X408" s="275">
        <v>130.86312748284578</v>
      </c>
      <c r="Y408" s="275">
        <v>49.605000000000011</v>
      </c>
      <c r="Z408" s="275">
        <v>129.40434782608702</v>
      </c>
      <c r="AA408" s="275">
        <v>37.799924985672746</v>
      </c>
      <c r="AB408" s="275">
        <v>2.8530486463518403</v>
      </c>
      <c r="AC408" s="275">
        <v>-60.931444269338243</v>
      </c>
      <c r="AD408" s="275">
        <v>9</v>
      </c>
      <c r="AE408" s="275">
        <v>0</v>
      </c>
      <c r="AF408" s="275">
        <v>0</v>
      </c>
      <c r="AG408" s="275">
        <v>0</v>
      </c>
      <c r="AH408" s="275">
        <v>5</v>
      </c>
      <c r="AI408" s="275">
        <v>2</v>
      </c>
      <c r="AJ408" s="275">
        <v>0</v>
      </c>
      <c r="AK408" s="275">
        <v>1</v>
      </c>
      <c r="AL408" s="275">
        <v>0</v>
      </c>
      <c r="AM408" s="275">
        <v>0</v>
      </c>
    </row>
    <row r="409" spans="1:39">
      <c r="A409" s="275">
        <v>9</v>
      </c>
      <c r="B409">
        <v>21</v>
      </c>
      <c r="C409">
        <v>2022</v>
      </c>
      <c r="D409">
        <v>99</v>
      </c>
      <c r="E409">
        <v>99</v>
      </c>
      <c r="F409">
        <v>99</v>
      </c>
      <c r="G409">
        <v>99</v>
      </c>
      <c r="H409">
        <v>99</v>
      </c>
      <c r="I409">
        <v>99</v>
      </c>
      <c r="J409">
        <v>999</v>
      </c>
      <c r="K409">
        <v>99</v>
      </c>
      <c r="L409">
        <v>1</v>
      </c>
      <c r="M409">
        <v>99</v>
      </c>
      <c r="N409">
        <v>99</v>
      </c>
      <c r="O409">
        <v>99</v>
      </c>
      <c r="P409">
        <v>9999</v>
      </c>
    </row>
    <row r="410" spans="1:39">
      <c r="A410" s="275">
        <v>9</v>
      </c>
      <c r="B410">
        <v>22</v>
      </c>
      <c r="C410">
        <v>2022</v>
      </c>
      <c r="D410">
        <v>99</v>
      </c>
      <c r="E410">
        <v>99</v>
      </c>
      <c r="F410">
        <v>99</v>
      </c>
      <c r="G410">
        <v>99</v>
      </c>
      <c r="H410">
        <v>99</v>
      </c>
      <c r="I410">
        <v>99</v>
      </c>
      <c r="J410">
        <v>999</v>
      </c>
      <c r="K410">
        <v>99</v>
      </c>
      <c r="L410">
        <v>2</v>
      </c>
      <c r="M410">
        <v>99</v>
      </c>
      <c r="N410">
        <v>99</v>
      </c>
      <c r="O410">
        <v>99</v>
      </c>
      <c r="P410">
        <v>9999</v>
      </c>
      <c r="Q410">
        <v>8</v>
      </c>
      <c r="R410">
        <v>10</v>
      </c>
      <c r="S410">
        <v>8</v>
      </c>
      <c r="T410">
        <v>5.5233360950013827E-2</v>
      </c>
      <c r="U410">
        <v>7.4051778551248476E-2</v>
      </c>
      <c r="V410">
        <v>2</v>
      </c>
      <c r="W410">
        <v>40.25</v>
      </c>
      <c r="X410">
        <v>251.15926327193941</v>
      </c>
      <c r="Y410">
        <v>184.88</v>
      </c>
      <c r="Z410">
        <v>231.1</v>
      </c>
      <c r="AA410">
        <v>57.270258424421314</v>
      </c>
      <c r="AB410">
        <v>3.3071891388307382</v>
      </c>
      <c r="AC410">
        <v>-96.223103720527021</v>
      </c>
      <c r="AD410">
        <v>1</v>
      </c>
      <c r="AE410">
        <v>0</v>
      </c>
      <c r="AF410">
        <v>0</v>
      </c>
      <c r="AG410">
        <v>0</v>
      </c>
      <c r="AH410">
        <v>1</v>
      </c>
      <c r="AI410">
        <v>0</v>
      </c>
      <c r="AJ410">
        <v>0</v>
      </c>
      <c r="AK410">
        <v>0</v>
      </c>
      <c r="AL410">
        <v>0</v>
      </c>
      <c r="AM410">
        <v>0</v>
      </c>
    </row>
    <row r="411" spans="1:39">
      <c r="A411" s="275">
        <v>9</v>
      </c>
      <c r="B411">
        <v>23</v>
      </c>
      <c r="C411">
        <v>2022</v>
      </c>
      <c r="D411">
        <v>99</v>
      </c>
      <c r="E411">
        <v>99</v>
      </c>
      <c r="F411">
        <v>99</v>
      </c>
      <c r="G411">
        <v>99</v>
      </c>
      <c r="H411">
        <v>99</v>
      </c>
      <c r="I411">
        <v>99</v>
      </c>
      <c r="J411">
        <v>999</v>
      </c>
      <c r="K411">
        <v>99</v>
      </c>
      <c r="L411">
        <v>5</v>
      </c>
      <c r="M411">
        <v>99</v>
      </c>
      <c r="N411">
        <v>99</v>
      </c>
      <c r="O411">
        <v>99</v>
      </c>
      <c r="P411">
        <v>9999</v>
      </c>
      <c r="Q411">
        <v>30</v>
      </c>
      <c r="R411">
        <v>41</v>
      </c>
      <c r="S411">
        <v>39</v>
      </c>
      <c r="T411">
        <v>0.22645677989505661</v>
      </c>
      <c r="U411">
        <v>0.33209066427449441</v>
      </c>
      <c r="V411">
        <v>5</v>
      </c>
      <c r="W411">
        <v>42.051282051282051</v>
      </c>
      <c r="X411">
        <v>231.4953888433792</v>
      </c>
      <c r="Y411">
        <v>202.22146341463403</v>
      </c>
      <c r="Z411">
        <v>212.5917948717948</v>
      </c>
      <c r="AA411">
        <v>28.863006122361579</v>
      </c>
      <c r="AB411">
        <v>1.0364811759696455</v>
      </c>
      <c r="AC411">
        <v>-27.425851405305004</v>
      </c>
      <c r="AD411">
        <v>1</v>
      </c>
      <c r="AE411">
        <v>0</v>
      </c>
      <c r="AF411">
        <v>0</v>
      </c>
      <c r="AG411">
        <v>0</v>
      </c>
      <c r="AH411">
        <v>1</v>
      </c>
      <c r="AI411">
        <v>0</v>
      </c>
      <c r="AJ411">
        <v>0</v>
      </c>
      <c r="AK411">
        <v>0</v>
      </c>
      <c r="AL411">
        <v>0</v>
      </c>
      <c r="AM411">
        <v>0</v>
      </c>
    </row>
    <row r="412" spans="1:39">
      <c r="A412" s="275">
        <v>9</v>
      </c>
      <c r="B412">
        <v>24</v>
      </c>
      <c r="C412">
        <v>2022</v>
      </c>
      <c r="D412">
        <v>99</v>
      </c>
      <c r="E412">
        <v>99</v>
      </c>
      <c r="F412">
        <v>99</v>
      </c>
      <c r="G412">
        <v>99</v>
      </c>
      <c r="H412">
        <v>99</v>
      </c>
      <c r="I412">
        <v>99</v>
      </c>
      <c r="J412">
        <v>999</v>
      </c>
      <c r="K412">
        <v>99</v>
      </c>
      <c r="L412">
        <v>8</v>
      </c>
      <c r="M412">
        <v>99</v>
      </c>
      <c r="N412">
        <v>99</v>
      </c>
      <c r="O412">
        <v>99</v>
      </c>
      <c r="P412">
        <v>9999</v>
      </c>
      <c r="Q412">
        <v>140</v>
      </c>
      <c r="R412">
        <v>459</v>
      </c>
      <c r="S412">
        <v>459</v>
      </c>
      <c r="T412">
        <v>2.5352112676056344</v>
      </c>
      <c r="U412">
        <v>3.416331619885943</v>
      </c>
      <c r="V412">
        <v>8</v>
      </c>
      <c r="W412">
        <v>47.577342047930301</v>
      </c>
      <c r="X412">
        <v>201.32609634680895</v>
      </c>
      <c r="Y412">
        <v>185.82398692810452</v>
      </c>
      <c r="Z412">
        <v>185.82398692810452</v>
      </c>
      <c r="AA412">
        <v>28.757496520190944</v>
      </c>
      <c r="AB412">
        <v>1.4018384733005855</v>
      </c>
      <c r="AC412">
        <v>-23.602170273184175</v>
      </c>
      <c r="AD412">
        <v>2</v>
      </c>
      <c r="AE412">
        <v>2</v>
      </c>
      <c r="AF412">
        <v>0</v>
      </c>
      <c r="AG412">
        <v>0</v>
      </c>
      <c r="AH412">
        <v>7</v>
      </c>
      <c r="AI412">
        <v>0</v>
      </c>
      <c r="AJ412">
        <v>0</v>
      </c>
      <c r="AK412">
        <v>1</v>
      </c>
      <c r="AL412">
        <v>0</v>
      </c>
      <c r="AM412">
        <v>1</v>
      </c>
    </row>
    <row r="413" spans="1:39">
      <c r="A413" s="275">
        <v>9</v>
      </c>
      <c r="B413">
        <v>25</v>
      </c>
      <c r="C413">
        <v>2022</v>
      </c>
      <c r="D413">
        <v>99</v>
      </c>
      <c r="E413">
        <v>99</v>
      </c>
      <c r="F413">
        <v>99</v>
      </c>
      <c r="G413">
        <v>99</v>
      </c>
      <c r="H413">
        <v>99</v>
      </c>
      <c r="I413">
        <v>99</v>
      </c>
      <c r="J413">
        <v>999</v>
      </c>
      <c r="K413">
        <v>99</v>
      </c>
      <c r="L413">
        <v>11</v>
      </c>
      <c r="M413">
        <v>99</v>
      </c>
      <c r="N413">
        <v>99</v>
      </c>
      <c r="O413">
        <v>99</v>
      </c>
      <c r="P413">
        <v>9999</v>
      </c>
      <c r="Q413">
        <v>227</v>
      </c>
      <c r="R413">
        <v>1576</v>
      </c>
      <c r="S413">
        <v>1575</v>
      </c>
      <c r="T413">
        <v>8.7047776857221741</v>
      </c>
      <c r="U413">
        <v>10.501586405548233</v>
      </c>
      <c r="V413">
        <v>11</v>
      </c>
      <c r="W413">
        <v>52.621587301587311</v>
      </c>
      <c r="X413">
        <v>180.36529112197587</v>
      </c>
      <c r="Y413">
        <v>166.3616180203046</v>
      </c>
      <c r="Z413">
        <v>166.46724444444453</v>
      </c>
      <c r="AA413">
        <v>27.08291225625366</v>
      </c>
      <c r="AB413">
        <v>1.3705441004459884</v>
      </c>
      <c r="AC413">
        <v>-14.55028055654568</v>
      </c>
      <c r="AD413">
        <v>26</v>
      </c>
      <c r="AE413">
        <v>3</v>
      </c>
      <c r="AF413">
        <v>0</v>
      </c>
      <c r="AG413">
        <v>2</v>
      </c>
      <c r="AH413">
        <v>39</v>
      </c>
      <c r="AI413">
        <v>6</v>
      </c>
      <c r="AJ413">
        <v>2</v>
      </c>
      <c r="AK413">
        <v>2</v>
      </c>
      <c r="AL413">
        <v>0</v>
      </c>
      <c r="AM413">
        <v>1</v>
      </c>
    </row>
    <row r="414" spans="1:39">
      <c r="A414" s="275">
        <v>9</v>
      </c>
      <c r="B414">
        <v>26</v>
      </c>
      <c r="C414">
        <v>2022</v>
      </c>
      <c r="D414">
        <v>99</v>
      </c>
      <c r="E414">
        <v>99</v>
      </c>
      <c r="F414">
        <v>99</v>
      </c>
      <c r="G414">
        <v>99</v>
      </c>
      <c r="H414">
        <v>99</v>
      </c>
      <c r="I414">
        <v>99</v>
      </c>
      <c r="J414">
        <v>999</v>
      </c>
      <c r="K414">
        <v>99</v>
      </c>
      <c r="L414">
        <v>14</v>
      </c>
      <c r="M414">
        <v>99</v>
      </c>
      <c r="N414">
        <v>99</v>
      </c>
      <c r="O414">
        <v>99</v>
      </c>
      <c r="P414">
        <v>9999</v>
      </c>
      <c r="Q414">
        <v>271</v>
      </c>
      <c r="R414">
        <v>5357</v>
      </c>
      <c r="S414">
        <v>5357</v>
      </c>
      <c r="T414">
        <v>29.588511460922401</v>
      </c>
      <c r="U414">
        <v>31.541767081634038</v>
      </c>
      <c r="V414">
        <v>14</v>
      </c>
      <c r="W414">
        <v>57.402090722419281</v>
      </c>
      <c r="X414">
        <v>159.2638139545042</v>
      </c>
      <c r="Y414">
        <v>147.00050028000723</v>
      </c>
      <c r="Z414">
        <v>147.00050028000723</v>
      </c>
      <c r="AA414">
        <v>27.074902857261804</v>
      </c>
      <c r="AB414">
        <v>1.1373720552518507</v>
      </c>
      <c r="AC414">
        <v>-24.520809385126402</v>
      </c>
      <c r="AD414">
        <v>124</v>
      </c>
      <c r="AE414">
        <v>6</v>
      </c>
      <c r="AF414">
        <v>0</v>
      </c>
      <c r="AG414">
        <v>8</v>
      </c>
      <c r="AH414">
        <v>246</v>
      </c>
      <c r="AI414">
        <v>52</v>
      </c>
      <c r="AJ414">
        <v>35</v>
      </c>
      <c r="AK414">
        <v>45</v>
      </c>
      <c r="AL414">
        <v>0</v>
      </c>
      <c r="AM414">
        <v>0</v>
      </c>
    </row>
    <row r="415" spans="1:39">
      <c r="A415" s="275">
        <v>9</v>
      </c>
      <c r="B415">
        <v>27</v>
      </c>
      <c r="C415">
        <v>2022</v>
      </c>
      <c r="D415">
        <v>99</v>
      </c>
      <c r="E415">
        <v>99</v>
      </c>
      <c r="F415">
        <v>99</v>
      </c>
      <c r="G415">
        <v>99</v>
      </c>
      <c r="H415">
        <v>99</v>
      </c>
      <c r="I415">
        <v>99</v>
      </c>
      <c r="J415">
        <v>999</v>
      </c>
      <c r="K415">
        <v>99</v>
      </c>
      <c r="L415">
        <v>17</v>
      </c>
      <c r="M415">
        <v>99</v>
      </c>
      <c r="N415">
        <v>99</v>
      </c>
      <c r="O415">
        <v>99</v>
      </c>
      <c r="P415">
        <v>9999</v>
      </c>
      <c r="Q415">
        <v>275</v>
      </c>
      <c r="R415">
        <v>10574</v>
      </c>
      <c r="S415">
        <v>10574</v>
      </c>
      <c r="T415">
        <v>58.403755868544614</v>
      </c>
      <c r="U415">
        <v>53.976972636562074</v>
      </c>
      <c r="V415">
        <v>0</v>
      </c>
      <c r="W415">
        <v>62.540949498770559</v>
      </c>
      <c r="X415">
        <v>138.07719459882435</v>
      </c>
      <c r="Y415">
        <v>127.44525061471522</v>
      </c>
      <c r="Z415">
        <v>127.44525061471522</v>
      </c>
      <c r="AA415">
        <v>23.891378794777765</v>
      </c>
      <c r="AB415">
        <v>1.8168392727416036</v>
      </c>
      <c r="AC415">
        <v>-31.375114397415448</v>
      </c>
      <c r="AD415">
        <v>299</v>
      </c>
      <c r="AE415">
        <v>15</v>
      </c>
      <c r="AF415">
        <v>0</v>
      </c>
      <c r="AG415">
        <v>35</v>
      </c>
      <c r="AH415">
        <v>429</v>
      </c>
      <c r="AI415">
        <v>112</v>
      </c>
      <c r="AJ415">
        <v>34</v>
      </c>
      <c r="AK415">
        <v>104</v>
      </c>
      <c r="AL415">
        <v>2</v>
      </c>
      <c r="AM415">
        <v>2</v>
      </c>
    </row>
    <row r="416" spans="1:39" s="275" customFormat="1">
      <c r="A416" s="275">
        <v>9</v>
      </c>
      <c r="B416" s="275">
        <v>28</v>
      </c>
      <c r="C416" s="275">
        <v>2022</v>
      </c>
      <c r="D416" s="275">
        <v>99</v>
      </c>
      <c r="E416" s="275">
        <v>99</v>
      </c>
      <c r="F416" s="275">
        <v>99</v>
      </c>
      <c r="G416" s="275">
        <v>99</v>
      </c>
      <c r="H416" s="275">
        <v>99</v>
      </c>
      <c r="I416" s="275">
        <v>99</v>
      </c>
      <c r="J416" s="275">
        <v>999</v>
      </c>
      <c r="K416" s="275">
        <v>99</v>
      </c>
      <c r="L416" s="275">
        <v>75</v>
      </c>
      <c r="M416" s="275">
        <v>99</v>
      </c>
      <c r="N416" s="275">
        <v>99</v>
      </c>
      <c r="O416" s="275">
        <v>99</v>
      </c>
      <c r="P416" s="275">
        <v>9999</v>
      </c>
      <c r="Q416" s="275">
        <v>1</v>
      </c>
      <c r="R416" s="275">
        <v>1</v>
      </c>
      <c r="S416" s="275">
        <v>1</v>
      </c>
      <c r="T416" s="275">
        <v>5.523336095001382E-3</v>
      </c>
      <c r="U416" s="275">
        <v>5.0067461698972623E-3</v>
      </c>
      <c r="V416" s="275">
        <v>0</v>
      </c>
      <c r="W416" s="275">
        <v>60</v>
      </c>
      <c r="X416" s="275">
        <v>135.42795232936078</v>
      </c>
      <c r="Y416" s="275">
        <v>125</v>
      </c>
      <c r="Z416" s="275">
        <v>125</v>
      </c>
      <c r="AA416" s="275">
        <v>0</v>
      </c>
      <c r="AB416" s="275">
        <v>0</v>
      </c>
      <c r="AD416" s="275">
        <v>0</v>
      </c>
      <c r="AE416" s="275">
        <v>0</v>
      </c>
      <c r="AF416" s="275">
        <v>0</v>
      </c>
      <c r="AG416" s="275">
        <v>0</v>
      </c>
      <c r="AH416" s="275">
        <v>0</v>
      </c>
      <c r="AI416" s="275">
        <v>0</v>
      </c>
      <c r="AJ416" s="275">
        <v>0</v>
      </c>
      <c r="AK416" s="275">
        <v>0</v>
      </c>
      <c r="AL416" s="275">
        <v>0</v>
      </c>
      <c r="AM416" s="275">
        <v>0</v>
      </c>
    </row>
    <row r="417" spans="1:39" s="275" customFormat="1">
      <c r="A417" s="275">
        <v>9</v>
      </c>
      <c r="B417" s="275">
        <v>29</v>
      </c>
      <c r="C417" s="275">
        <v>2022</v>
      </c>
      <c r="D417" s="275">
        <v>99</v>
      </c>
      <c r="E417" s="275">
        <v>99</v>
      </c>
      <c r="F417" s="275">
        <v>99</v>
      </c>
      <c r="G417" s="275">
        <v>99</v>
      </c>
      <c r="H417" s="275">
        <v>99</v>
      </c>
      <c r="I417" s="275">
        <v>99</v>
      </c>
      <c r="J417" s="275">
        <v>999</v>
      </c>
      <c r="K417" s="275">
        <v>99</v>
      </c>
      <c r="L417" s="275">
        <v>76</v>
      </c>
      <c r="M417" s="275">
        <v>99</v>
      </c>
      <c r="N417" s="275">
        <v>99</v>
      </c>
      <c r="O417" s="275">
        <v>99</v>
      </c>
      <c r="P417" s="275">
        <v>9999</v>
      </c>
    </row>
    <row r="418" spans="1:39" s="275" customFormat="1">
      <c r="A418" s="275">
        <v>9</v>
      </c>
      <c r="B418" s="275">
        <v>30</v>
      </c>
      <c r="C418" s="275">
        <v>2022</v>
      </c>
      <c r="D418" s="275">
        <v>99</v>
      </c>
      <c r="E418" s="275">
        <v>99</v>
      </c>
      <c r="F418" s="275">
        <v>99</v>
      </c>
      <c r="G418" s="275">
        <v>99</v>
      </c>
      <c r="H418" s="275">
        <v>99</v>
      </c>
      <c r="I418" s="275">
        <v>99</v>
      </c>
      <c r="J418" s="275">
        <v>999</v>
      </c>
      <c r="K418" s="275">
        <v>99</v>
      </c>
      <c r="L418" s="275">
        <v>99</v>
      </c>
      <c r="M418" s="275">
        <v>99</v>
      </c>
      <c r="N418" s="275">
        <v>99</v>
      </c>
      <c r="O418" s="275">
        <v>99</v>
      </c>
      <c r="P418" s="275">
        <v>9999</v>
      </c>
      <c r="Q418" s="275">
        <v>58</v>
      </c>
      <c r="R418" s="275">
        <v>87</v>
      </c>
      <c r="S418" s="275">
        <v>31</v>
      </c>
      <c r="T418" s="275">
        <v>0.48053024026511992</v>
      </c>
      <c r="U418" s="275">
        <v>0.15219306737406907</v>
      </c>
      <c r="V418" s="275">
        <v>0</v>
      </c>
      <c r="W418" s="275">
        <v>61.451612903225808</v>
      </c>
      <c r="X418" s="275">
        <v>130.01083423618638</v>
      </c>
      <c r="Y418" s="275">
        <v>43.674712643678177</v>
      </c>
      <c r="Z418" s="275">
        <v>122.57096774193552</v>
      </c>
      <c r="AA418" s="275">
        <v>26.292071582432033</v>
      </c>
      <c r="AB418" s="275">
        <v>3.3777135774731177</v>
      </c>
      <c r="AC418" s="275">
        <v>-55.317204858231882</v>
      </c>
      <c r="AD418" s="275">
        <v>16</v>
      </c>
      <c r="AE418" s="275">
        <v>0</v>
      </c>
      <c r="AF418" s="275">
        <v>0</v>
      </c>
      <c r="AG418" s="275">
        <v>2</v>
      </c>
      <c r="AH418" s="275">
        <v>8</v>
      </c>
      <c r="AI418" s="275">
        <v>2</v>
      </c>
      <c r="AJ418" s="275">
        <v>0</v>
      </c>
      <c r="AK418" s="275">
        <v>2</v>
      </c>
      <c r="AL418" s="275">
        <v>0</v>
      </c>
      <c r="AM418" s="275">
        <v>0</v>
      </c>
    </row>
    <row r="419" spans="1:39">
      <c r="A419">
        <v>9</v>
      </c>
      <c r="B419">
        <v>31</v>
      </c>
      <c r="C419">
        <v>2021</v>
      </c>
      <c r="D419">
        <v>99</v>
      </c>
      <c r="E419">
        <v>99</v>
      </c>
      <c r="F419">
        <v>99</v>
      </c>
      <c r="G419">
        <v>99</v>
      </c>
      <c r="H419">
        <v>99</v>
      </c>
      <c r="I419">
        <v>99</v>
      </c>
      <c r="J419">
        <v>999</v>
      </c>
      <c r="K419">
        <v>99</v>
      </c>
      <c r="L419">
        <v>1</v>
      </c>
      <c r="M419">
        <v>99</v>
      </c>
      <c r="N419">
        <v>99</v>
      </c>
      <c r="O419">
        <v>99</v>
      </c>
      <c r="P419">
        <v>9999</v>
      </c>
      <c r="Q419">
        <v>10</v>
      </c>
      <c r="R419">
        <v>10</v>
      </c>
      <c r="S419">
        <v>0</v>
      </c>
      <c r="T419">
        <v>5.0925831618830318E-2</v>
      </c>
      <c r="U419">
        <v>0</v>
      </c>
      <c r="V419">
        <v>1</v>
      </c>
      <c r="X419">
        <v>100.37703141928495</v>
      </c>
      <c r="Y419">
        <v>0</v>
      </c>
      <c r="AD419">
        <v>1</v>
      </c>
      <c r="AE419">
        <v>0</v>
      </c>
      <c r="AF419">
        <v>0</v>
      </c>
      <c r="AG419">
        <v>0</v>
      </c>
      <c r="AH419">
        <v>1</v>
      </c>
      <c r="AI419">
        <v>0</v>
      </c>
      <c r="AJ419">
        <v>0</v>
      </c>
      <c r="AK419">
        <v>0</v>
      </c>
      <c r="AL419">
        <v>0</v>
      </c>
      <c r="AM419">
        <v>0</v>
      </c>
    </row>
    <row r="420" spans="1:39">
      <c r="A420">
        <v>9</v>
      </c>
      <c r="B420">
        <v>32</v>
      </c>
      <c r="C420">
        <v>2021</v>
      </c>
      <c r="D420">
        <v>99</v>
      </c>
      <c r="E420">
        <v>99</v>
      </c>
      <c r="F420">
        <v>99</v>
      </c>
      <c r="G420">
        <v>99</v>
      </c>
      <c r="H420">
        <v>99</v>
      </c>
      <c r="I420">
        <v>99</v>
      </c>
      <c r="J420">
        <v>999</v>
      </c>
      <c r="K420">
        <v>99</v>
      </c>
      <c r="L420">
        <v>2</v>
      </c>
      <c r="M420">
        <v>99</v>
      </c>
      <c r="N420">
        <v>99</v>
      </c>
      <c r="O420">
        <v>99</v>
      </c>
      <c r="P420">
        <v>9999</v>
      </c>
      <c r="Q420">
        <v>15</v>
      </c>
      <c r="R420">
        <v>48</v>
      </c>
      <c r="S420">
        <v>44</v>
      </c>
      <c r="T420">
        <v>0.24444399177038567</v>
      </c>
      <c r="U420">
        <v>0.26454816472954407</v>
      </c>
      <c r="V420">
        <v>2</v>
      </c>
      <c r="W420">
        <v>41.75</v>
      </c>
      <c r="X420">
        <v>179.46415673528347</v>
      </c>
      <c r="Y420">
        <v>148.24750000000003</v>
      </c>
      <c r="Z420">
        <v>161.72454545454548</v>
      </c>
      <c r="AA420">
        <v>50.128701425546254</v>
      </c>
      <c r="AB420">
        <v>7.7639171228774115</v>
      </c>
      <c r="AC420">
        <v>-34.701631966579441</v>
      </c>
      <c r="AD420">
        <v>0</v>
      </c>
      <c r="AE420">
        <v>0</v>
      </c>
      <c r="AF420">
        <v>0</v>
      </c>
      <c r="AG420">
        <v>0</v>
      </c>
      <c r="AH420">
        <v>1</v>
      </c>
      <c r="AI420">
        <v>0</v>
      </c>
      <c r="AJ420">
        <v>0</v>
      </c>
      <c r="AK420">
        <v>0</v>
      </c>
      <c r="AL420">
        <v>0</v>
      </c>
      <c r="AM420">
        <v>0</v>
      </c>
    </row>
    <row r="421" spans="1:39">
      <c r="A421">
        <v>9</v>
      </c>
      <c r="B421">
        <v>33</v>
      </c>
      <c r="C421">
        <v>2021</v>
      </c>
      <c r="D421">
        <v>99</v>
      </c>
      <c r="E421">
        <v>99</v>
      </c>
      <c r="F421">
        <v>99</v>
      </c>
      <c r="G421">
        <v>99</v>
      </c>
      <c r="H421">
        <v>99</v>
      </c>
      <c r="I421">
        <v>99</v>
      </c>
      <c r="J421">
        <v>999</v>
      </c>
      <c r="K421">
        <v>99</v>
      </c>
      <c r="L421">
        <v>5</v>
      </c>
      <c r="M421">
        <v>99</v>
      </c>
      <c r="N421">
        <v>99</v>
      </c>
      <c r="O421">
        <v>99</v>
      </c>
      <c r="P421">
        <v>9999</v>
      </c>
      <c r="Q421">
        <v>39</v>
      </c>
      <c r="R421">
        <v>87</v>
      </c>
      <c r="S421">
        <v>84</v>
      </c>
      <c r="T421">
        <v>0.44305473508382409</v>
      </c>
      <c r="U421">
        <v>0.62664397606179356</v>
      </c>
      <c r="V421">
        <v>5</v>
      </c>
      <c r="W421">
        <v>42.428571428571438</v>
      </c>
      <c r="X421">
        <v>217.63888370007845</v>
      </c>
      <c r="Y421">
        <v>193.74275862068964</v>
      </c>
      <c r="Z421">
        <v>200.66214285714281</v>
      </c>
      <c r="AA421">
        <v>34.091863331419177</v>
      </c>
      <c r="AB421">
        <v>1.1780301787478611</v>
      </c>
      <c r="AC421">
        <v>-29.426235451735693</v>
      </c>
      <c r="AD421">
        <v>2</v>
      </c>
      <c r="AE421">
        <v>0</v>
      </c>
      <c r="AF421">
        <v>0</v>
      </c>
      <c r="AG421">
        <v>0</v>
      </c>
      <c r="AH421">
        <v>3</v>
      </c>
      <c r="AI421">
        <v>0</v>
      </c>
      <c r="AJ421">
        <v>0</v>
      </c>
      <c r="AK421">
        <v>0</v>
      </c>
      <c r="AL421">
        <v>0</v>
      </c>
      <c r="AM421">
        <v>0</v>
      </c>
    </row>
    <row r="422" spans="1:39">
      <c r="A422">
        <v>9</v>
      </c>
      <c r="B422">
        <v>34</v>
      </c>
      <c r="C422">
        <v>2021</v>
      </c>
      <c r="D422">
        <v>99</v>
      </c>
      <c r="E422">
        <v>99</v>
      </c>
      <c r="F422">
        <v>99</v>
      </c>
      <c r="G422">
        <v>99</v>
      </c>
      <c r="H422">
        <v>99</v>
      </c>
      <c r="I422">
        <v>99</v>
      </c>
      <c r="J422">
        <v>999</v>
      </c>
      <c r="K422">
        <v>99</v>
      </c>
      <c r="L422">
        <v>8</v>
      </c>
      <c r="M422">
        <v>99</v>
      </c>
      <c r="N422">
        <v>99</v>
      </c>
      <c r="O422">
        <v>99</v>
      </c>
      <c r="P422">
        <v>9999</v>
      </c>
      <c r="Q422">
        <v>171</v>
      </c>
      <c r="R422">
        <v>684</v>
      </c>
      <c r="S422">
        <v>683</v>
      </c>
      <c r="T422">
        <v>3.4833268827279942</v>
      </c>
      <c r="U422">
        <v>4.6090402368669441</v>
      </c>
      <c r="V422">
        <v>8</v>
      </c>
      <c r="W422">
        <v>47.699853587115662</v>
      </c>
      <c r="X422">
        <v>196.78975562778376</v>
      </c>
      <c r="Y422">
        <v>181.25010233918127</v>
      </c>
      <c r="Z422">
        <v>181.51547584187412</v>
      </c>
      <c r="AA422">
        <v>28.183181721512391</v>
      </c>
      <c r="AB422">
        <v>1.3633296084644171</v>
      </c>
      <c r="AC422">
        <v>-23.289540212708992</v>
      </c>
      <c r="AD422">
        <v>7</v>
      </c>
      <c r="AE422">
        <v>2</v>
      </c>
      <c r="AF422">
        <v>0</v>
      </c>
      <c r="AG422">
        <v>0</v>
      </c>
      <c r="AH422">
        <v>23</v>
      </c>
      <c r="AI422">
        <v>2</v>
      </c>
      <c r="AJ422">
        <v>0</v>
      </c>
      <c r="AK422">
        <v>0</v>
      </c>
      <c r="AL422">
        <v>0</v>
      </c>
      <c r="AM422">
        <v>0</v>
      </c>
    </row>
    <row r="423" spans="1:39">
      <c r="A423">
        <v>9</v>
      </c>
      <c r="B423">
        <v>35</v>
      </c>
      <c r="C423">
        <v>2021</v>
      </c>
      <c r="D423">
        <v>99</v>
      </c>
      <c r="E423">
        <v>99</v>
      </c>
      <c r="F423">
        <v>99</v>
      </c>
      <c r="G423">
        <v>99</v>
      </c>
      <c r="H423">
        <v>99</v>
      </c>
      <c r="I423">
        <v>99</v>
      </c>
      <c r="J423">
        <v>999</v>
      </c>
      <c r="K423">
        <v>99</v>
      </c>
      <c r="L423">
        <v>11</v>
      </c>
      <c r="M423">
        <v>99</v>
      </c>
      <c r="N423">
        <v>99</v>
      </c>
      <c r="O423">
        <v>99</v>
      </c>
      <c r="P423">
        <v>9999</v>
      </c>
      <c r="Q423">
        <v>248</v>
      </c>
      <c r="R423">
        <v>2289</v>
      </c>
      <c r="S423">
        <v>2288</v>
      </c>
      <c r="T423">
        <v>11.656922857550263</v>
      </c>
      <c r="U423">
        <v>13.71120643473777</v>
      </c>
      <c r="V423">
        <v>11</v>
      </c>
      <c r="W423">
        <v>52.868444055944067</v>
      </c>
      <c r="X423">
        <v>174.64548287135173</v>
      </c>
      <c r="Y423">
        <v>161.12159021406748</v>
      </c>
      <c r="Z423">
        <v>161.19201048951075</v>
      </c>
      <c r="AA423">
        <v>27.229739394571443</v>
      </c>
      <c r="AB423">
        <v>1.3385426889296501</v>
      </c>
      <c r="AC423">
        <v>-20.73127228965064</v>
      </c>
      <c r="AD423">
        <v>31</v>
      </c>
      <c r="AE423">
        <v>7</v>
      </c>
      <c r="AF423">
        <v>0</v>
      </c>
      <c r="AG423">
        <v>5</v>
      </c>
      <c r="AH423">
        <v>77</v>
      </c>
      <c r="AI423">
        <v>2</v>
      </c>
      <c r="AJ423">
        <v>10</v>
      </c>
      <c r="AK423">
        <v>3</v>
      </c>
      <c r="AL423">
        <v>0</v>
      </c>
      <c r="AM423">
        <v>0</v>
      </c>
    </row>
    <row r="424" spans="1:39">
      <c r="A424">
        <v>9</v>
      </c>
      <c r="B424">
        <v>36</v>
      </c>
      <c r="C424">
        <v>2021</v>
      </c>
      <c r="D424">
        <v>99</v>
      </c>
      <c r="E424">
        <v>99</v>
      </c>
      <c r="F424">
        <v>99</v>
      </c>
      <c r="G424">
        <v>99</v>
      </c>
      <c r="H424">
        <v>99</v>
      </c>
      <c r="I424">
        <v>99</v>
      </c>
      <c r="J424">
        <v>999</v>
      </c>
      <c r="K424">
        <v>99</v>
      </c>
      <c r="L424">
        <v>14</v>
      </c>
      <c r="M424">
        <v>99</v>
      </c>
      <c r="N424">
        <v>99</v>
      </c>
      <c r="O424">
        <v>99</v>
      </c>
      <c r="P424">
        <v>9999</v>
      </c>
      <c r="Q424">
        <v>298</v>
      </c>
      <c r="R424">
        <v>6510</v>
      </c>
      <c r="S424">
        <v>6510</v>
      </c>
      <c r="T424">
        <v>33.152716383858554</v>
      </c>
      <c r="U424">
        <v>34.632178665340803</v>
      </c>
      <c r="V424">
        <v>14</v>
      </c>
      <c r="W424">
        <v>57.451152073732722</v>
      </c>
      <c r="X424">
        <v>155.03187029538677</v>
      </c>
      <c r="Y424">
        <v>143.09441628264196</v>
      </c>
      <c r="Z424">
        <v>143.09441628264196</v>
      </c>
      <c r="AA424">
        <v>25.529299871725794</v>
      </c>
      <c r="AB424">
        <v>1.2219175054329805</v>
      </c>
      <c r="AC424">
        <v>-27.841146523164966</v>
      </c>
      <c r="AD424">
        <v>129</v>
      </c>
      <c r="AE424">
        <v>13</v>
      </c>
      <c r="AF424">
        <v>0</v>
      </c>
      <c r="AG424">
        <v>24</v>
      </c>
      <c r="AH424">
        <v>308</v>
      </c>
      <c r="AI424">
        <v>66</v>
      </c>
      <c r="AJ424">
        <v>44</v>
      </c>
      <c r="AK424">
        <v>36</v>
      </c>
      <c r="AL424">
        <v>0</v>
      </c>
      <c r="AM424">
        <v>0</v>
      </c>
    </row>
    <row r="425" spans="1:39">
      <c r="A425">
        <v>9</v>
      </c>
      <c r="B425">
        <v>37</v>
      </c>
      <c r="C425">
        <v>2021</v>
      </c>
      <c r="D425">
        <v>99</v>
      </c>
      <c r="E425">
        <v>99</v>
      </c>
      <c r="F425">
        <v>99</v>
      </c>
      <c r="G425">
        <v>99</v>
      </c>
      <c r="H425">
        <v>99</v>
      </c>
      <c r="I425">
        <v>99</v>
      </c>
      <c r="J425">
        <v>999</v>
      </c>
      <c r="K425">
        <v>99</v>
      </c>
      <c r="L425">
        <v>17</v>
      </c>
      <c r="M425">
        <v>99</v>
      </c>
      <c r="N425">
        <v>99</v>
      </c>
      <c r="O425">
        <v>99</v>
      </c>
      <c r="P425">
        <v>9999</v>
      </c>
      <c r="Q425">
        <v>283</v>
      </c>
      <c r="R425">
        <v>10008.4</v>
      </c>
      <c r="S425">
        <v>10008.4</v>
      </c>
      <c r="T425">
        <v>50.968609317390154</v>
      </c>
      <c r="U425">
        <v>46.156382522263158</v>
      </c>
      <c r="V425">
        <v>17</v>
      </c>
      <c r="W425">
        <v>62.059989608728657</v>
      </c>
      <c r="X425">
        <v>134.39690616545127</v>
      </c>
      <c r="Y425">
        <v>124.04834439071202</v>
      </c>
      <c r="Z425">
        <v>124.04834439071202</v>
      </c>
      <c r="AA425">
        <v>23.241989766851155</v>
      </c>
      <c r="AB425">
        <v>1.6050119789558788</v>
      </c>
      <c r="AC425">
        <v>-25.311956028905765</v>
      </c>
      <c r="AD425">
        <v>248.4</v>
      </c>
      <c r="AE425">
        <v>9</v>
      </c>
      <c r="AF425">
        <v>1</v>
      </c>
      <c r="AG425">
        <v>31</v>
      </c>
      <c r="AH425">
        <v>450.87</v>
      </c>
      <c r="AI425">
        <v>108</v>
      </c>
      <c r="AJ425">
        <v>48</v>
      </c>
      <c r="AK425">
        <v>95</v>
      </c>
      <c r="AL425">
        <v>0</v>
      </c>
      <c r="AM425">
        <v>0</v>
      </c>
    </row>
    <row r="426" spans="1:39">
      <c r="A426">
        <v>9</v>
      </c>
      <c r="B426">
        <v>38</v>
      </c>
      <c r="C426">
        <v>2020</v>
      </c>
      <c r="D426">
        <v>99</v>
      </c>
      <c r="E426">
        <v>99</v>
      </c>
      <c r="F426">
        <v>99</v>
      </c>
      <c r="G426">
        <v>99</v>
      </c>
      <c r="H426">
        <v>99</v>
      </c>
      <c r="I426">
        <v>99</v>
      </c>
      <c r="J426">
        <v>999</v>
      </c>
      <c r="K426">
        <v>99</v>
      </c>
      <c r="L426">
        <v>1</v>
      </c>
      <c r="M426">
        <v>99</v>
      </c>
      <c r="N426">
        <v>99</v>
      </c>
      <c r="O426">
        <v>99</v>
      </c>
      <c r="P426">
        <v>9999</v>
      </c>
      <c r="Q426">
        <v>10</v>
      </c>
      <c r="R426">
        <v>11</v>
      </c>
      <c r="S426">
        <v>0</v>
      </c>
      <c r="T426">
        <v>5.4958780914314255E-2</v>
      </c>
      <c r="U426">
        <v>0</v>
      </c>
      <c r="V426">
        <v>1</v>
      </c>
      <c r="X426">
        <v>117.27371220328963</v>
      </c>
      <c r="Y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</row>
    <row r="427" spans="1:39">
      <c r="A427">
        <v>9</v>
      </c>
      <c r="B427">
        <v>39</v>
      </c>
      <c r="C427">
        <v>2020</v>
      </c>
      <c r="D427">
        <v>99</v>
      </c>
      <c r="E427">
        <v>99</v>
      </c>
      <c r="F427">
        <v>99</v>
      </c>
      <c r="G427">
        <v>99</v>
      </c>
      <c r="H427">
        <v>99</v>
      </c>
      <c r="I427">
        <v>99</v>
      </c>
      <c r="J427">
        <v>999</v>
      </c>
      <c r="K427">
        <v>99</v>
      </c>
      <c r="L427">
        <v>2</v>
      </c>
      <c r="M427">
        <v>99</v>
      </c>
      <c r="N427">
        <v>99</v>
      </c>
      <c r="O427">
        <v>99</v>
      </c>
      <c r="P427">
        <v>9999</v>
      </c>
      <c r="Q427">
        <v>25</v>
      </c>
      <c r="R427">
        <v>40</v>
      </c>
      <c r="S427">
        <v>33</v>
      </c>
      <c r="T427">
        <v>0.19985011241568823</v>
      </c>
      <c r="U427">
        <v>0.25414122357776431</v>
      </c>
      <c r="V427">
        <v>2</v>
      </c>
      <c r="W427">
        <v>37.727272727272727</v>
      </c>
      <c r="X427">
        <v>222.58369447453953</v>
      </c>
      <c r="Y427">
        <v>170.48224999999999</v>
      </c>
      <c r="Z427">
        <v>206.64515151515153</v>
      </c>
      <c r="AA427">
        <v>52.412518463089846</v>
      </c>
      <c r="AB427">
        <v>1.2618583523428653</v>
      </c>
      <c r="AC427">
        <v>21.348941725729311</v>
      </c>
      <c r="AD427">
        <v>1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1</v>
      </c>
      <c r="AK427">
        <v>0</v>
      </c>
      <c r="AL427">
        <v>0</v>
      </c>
      <c r="AM427">
        <v>0</v>
      </c>
    </row>
    <row r="428" spans="1:39">
      <c r="A428">
        <v>9</v>
      </c>
      <c r="B428">
        <v>40</v>
      </c>
      <c r="C428">
        <v>2020</v>
      </c>
      <c r="D428">
        <v>99</v>
      </c>
      <c r="E428">
        <v>99</v>
      </c>
      <c r="F428">
        <v>99</v>
      </c>
      <c r="G428">
        <v>99</v>
      </c>
      <c r="H428">
        <v>99</v>
      </c>
      <c r="I428">
        <v>99</v>
      </c>
      <c r="J428">
        <v>999</v>
      </c>
      <c r="K428">
        <v>99</v>
      </c>
      <c r="L428">
        <v>5</v>
      </c>
      <c r="M428">
        <v>99</v>
      </c>
      <c r="N428">
        <v>99</v>
      </c>
      <c r="O428">
        <v>99</v>
      </c>
      <c r="P428">
        <v>9999</v>
      </c>
      <c r="Q428">
        <v>60</v>
      </c>
      <c r="R428">
        <v>107</v>
      </c>
      <c r="S428">
        <v>107</v>
      </c>
      <c r="T428">
        <v>0.53459905071196601</v>
      </c>
      <c r="U428">
        <v>0.78359896930904671</v>
      </c>
      <c r="V428">
        <v>5</v>
      </c>
      <c r="W428">
        <v>42.495327102803742</v>
      </c>
      <c r="X428">
        <v>212.89841131620784</v>
      </c>
      <c r="Y428">
        <v>196.5052336448598</v>
      </c>
      <c r="Z428">
        <v>196.5052336448598</v>
      </c>
      <c r="AA428">
        <v>31.749894733677561</v>
      </c>
      <c r="AB428">
        <v>1.1550282739244624</v>
      </c>
      <c r="AC428">
        <v>-4.2337239873769192</v>
      </c>
      <c r="AD428">
        <v>1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</row>
    <row r="429" spans="1:39">
      <c r="A429">
        <v>9</v>
      </c>
      <c r="B429">
        <v>41</v>
      </c>
      <c r="C429">
        <v>2020</v>
      </c>
      <c r="D429">
        <v>99</v>
      </c>
      <c r="E429">
        <v>99</v>
      </c>
      <c r="F429">
        <v>99</v>
      </c>
      <c r="G429">
        <v>99</v>
      </c>
      <c r="H429">
        <v>99</v>
      </c>
      <c r="I429">
        <v>99</v>
      </c>
      <c r="J429">
        <v>999</v>
      </c>
      <c r="K429">
        <v>99</v>
      </c>
      <c r="L429">
        <v>8</v>
      </c>
      <c r="M429">
        <v>99</v>
      </c>
      <c r="N429">
        <v>99</v>
      </c>
      <c r="O429">
        <v>99</v>
      </c>
      <c r="P429">
        <v>9999</v>
      </c>
      <c r="Q429">
        <v>176</v>
      </c>
      <c r="R429">
        <v>734</v>
      </c>
      <c r="S429">
        <v>734</v>
      </c>
      <c r="T429">
        <v>3.6672495628278798</v>
      </c>
      <c r="U429">
        <v>4.6668857651730224</v>
      </c>
      <c r="V429">
        <v>8</v>
      </c>
      <c r="W429">
        <v>47.813351498637608</v>
      </c>
      <c r="X429">
        <v>184.8389329901018</v>
      </c>
      <c r="Y429">
        <v>170.60633514986378</v>
      </c>
      <c r="Z429">
        <v>170.60633514986378</v>
      </c>
      <c r="AA429">
        <v>28.033565426463319</v>
      </c>
      <c r="AB429">
        <v>1.3015549049989077</v>
      </c>
      <c r="AC429">
        <v>-19.873971473424486</v>
      </c>
      <c r="AD429">
        <v>10</v>
      </c>
      <c r="AE429">
        <v>2</v>
      </c>
      <c r="AF429">
        <v>0</v>
      </c>
      <c r="AG429">
        <v>0</v>
      </c>
      <c r="AH429">
        <v>25</v>
      </c>
      <c r="AI429">
        <v>4</v>
      </c>
      <c r="AJ429">
        <v>1</v>
      </c>
      <c r="AK429">
        <v>1</v>
      </c>
      <c r="AL429">
        <v>0</v>
      </c>
      <c r="AM429">
        <v>0</v>
      </c>
    </row>
    <row r="430" spans="1:39">
      <c r="A430">
        <v>9</v>
      </c>
      <c r="B430">
        <v>42</v>
      </c>
      <c r="C430">
        <v>2020</v>
      </c>
      <c r="D430">
        <v>99</v>
      </c>
      <c r="E430">
        <v>99</v>
      </c>
      <c r="F430">
        <v>99</v>
      </c>
      <c r="G430">
        <v>99</v>
      </c>
      <c r="H430">
        <v>99</v>
      </c>
      <c r="I430">
        <v>99</v>
      </c>
      <c r="J430">
        <v>999</v>
      </c>
      <c r="K430">
        <v>99</v>
      </c>
      <c r="L430">
        <v>11</v>
      </c>
      <c r="M430">
        <v>99</v>
      </c>
      <c r="N430">
        <v>99</v>
      </c>
      <c r="O430">
        <v>99</v>
      </c>
      <c r="P430">
        <v>9999</v>
      </c>
      <c r="Q430">
        <v>268</v>
      </c>
      <c r="R430">
        <v>2853</v>
      </c>
      <c r="S430">
        <v>2849</v>
      </c>
      <c r="T430">
        <v>14.254309268048962</v>
      </c>
      <c r="U430">
        <v>16.303371416932102</v>
      </c>
      <c r="V430">
        <v>11</v>
      </c>
      <c r="W430">
        <v>52.826254826254811</v>
      </c>
      <c r="X430">
        <v>166.36565490166564</v>
      </c>
      <c r="Y430">
        <v>153.33443392919744</v>
      </c>
      <c r="Z430">
        <v>153.54971568971578</v>
      </c>
      <c r="AA430">
        <v>26.210860190986391</v>
      </c>
      <c r="AB430">
        <v>1.3526875007004489</v>
      </c>
      <c r="AC430">
        <v>-13.650137533662384</v>
      </c>
      <c r="AD430">
        <v>48</v>
      </c>
      <c r="AE430">
        <v>4</v>
      </c>
      <c r="AF430">
        <v>0</v>
      </c>
      <c r="AG430">
        <v>5</v>
      </c>
      <c r="AH430">
        <v>70</v>
      </c>
      <c r="AI430">
        <v>15</v>
      </c>
      <c r="AJ430">
        <v>9</v>
      </c>
      <c r="AK430">
        <v>12</v>
      </c>
      <c r="AL430">
        <v>1</v>
      </c>
      <c r="AM430">
        <v>3</v>
      </c>
    </row>
    <row r="431" spans="1:39">
      <c r="A431">
        <v>9</v>
      </c>
      <c r="B431">
        <v>43</v>
      </c>
      <c r="C431">
        <v>2020</v>
      </c>
      <c r="D431">
        <v>99</v>
      </c>
      <c r="E431">
        <v>99</v>
      </c>
      <c r="F431">
        <v>99</v>
      </c>
      <c r="G431">
        <v>99</v>
      </c>
      <c r="H431">
        <v>99</v>
      </c>
      <c r="I431">
        <v>99</v>
      </c>
      <c r="J431">
        <v>999</v>
      </c>
      <c r="K431">
        <v>99</v>
      </c>
      <c r="L431">
        <v>14</v>
      </c>
      <c r="M431">
        <v>99</v>
      </c>
      <c r="N431">
        <v>99</v>
      </c>
      <c r="O431">
        <v>99</v>
      </c>
      <c r="P431">
        <v>9999</v>
      </c>
      <c r="Q431">
        <v>288</v>
      </c>
      <c r="R431">
        <v>8288</v>
      </c>
      <c r="S431">
        <v>8288</v>
      </c>
      <c r="T431">
        <v>41.408943292530608</v>
      </c>
      <c r="U431">
        <v>42.625543229851537</v>
      </c>
      <c r="V431">
        <v>14</v>
      </c>
      <c r="W431">
        <v>57.52630308880309</v>
      </c>
      <c r="X431">
        <v>149.51422934697675</v>
      </c>
      <c r="Y431">
        <v>138.00163368725896</v>
      </c>
      <c r="Z431">
        <v>138.00163368725896</v>
      </c>
      <c r="AA431">
        <v>24.457073191363961</v>
      </c>
      <c r="AB431">
        <v>1.2172478455119702</v>
      </c>
      <c r="AC431">
        <v>-23.265393347019497</v>
      </c>
      <c r="AD431">
        <v>180</v>
      </c>
      <c r="AE431">
        <v>13</v>
      </c>
      <c r="AF431">
        <v>0</v>
      </c>
      <c r="AG431">
        <v>19</v>
      </c>
      <c r="AH431">
        <v>382</v>
      </c>
      <c r="AI431">
        <v>88</v>
      </c>
      <c r="AJ431">
        <v>33</v>
      </c>
      <c r="AK431">
        <v>108</v>
      </c>
      <c r="AL431">
        <v>2</v>
      </c>
      <c r="AM431">
        <v>2</v>
      </c>
    </row>
    <row r="432" spans="1:39">
      <c r="A432">
        <v>9</v>
      </c>
      <c r="B432">
        <v>44</v>
      </c>
      <c r="C432">
        <v>2020</v>
      </c>
      <c r="D432">
        <v>99</v>
      </c>
      <c r="E432">
        <v>99</v>
      </c>
      <c r="F432">
        <v>99</v>
      </c>
      <c r="G432">
        <v>99</v>
      </c>
      <c r="H432">
        <v>99</v>
      </c>
      <c r="I432">
        <v>99</v>
      </c>
      <c r="J432">
        <v>999</v>
      </c>
      <c r="K432">
        <v>99</v>
      </c>
      <c r="L432">
        <v>17</v>
      </c>
      <c r="M432">
        <v>99</v>
      </c>
      <c r="N432">
        <v>99</v>
      </c>
      <c r="O432">
        <v>99</v>
      </c>
      <c r="P432">
        <v>9999</v>
      </c>
      <c r="Q432">
        <v>276</v>
      </c>
      <c r="R432">
        <v>7982</v>
      </c>
      <c r="S432">
        <v>7982</v>
      </c>
      <c r="T432">
        <v>39.88008993255059</v>
      </c>
      <c r="U432">
        <v>35.366459395156525</v>
      </c>
      <c r="V432">
        <v>17</v>
      </c>
      <c r="W432">
        <v>61.306815334502609</v>
      </c>
      <c r="X432">
        <v>128.80781188877609</v>
      </c>
      <c r="Y432">
        <v>118.88961037334001</v>
      </c>
      <c r="Z432">
        <v>118.88961037334001</v>
      </c>
      <c r="AA432">
        <v>21.454004951293545</v>
      </c>
      <c r="AB432">
        <v>1.2735188726293079</v>
      </c>
      <c r="AC432">
        <v>-17.178615025125811</v>
      </c>
      <c r="AD432">
        <v>276</v>
      </c>
      <c r="AE432">
        <v>9</v>
      </c>
      <c r="AF432">
        <v>0</v>
      </c>
      <c r="AG432">
        <v>22</v>
      </c>
      <c r="AH432">
        <v>369</v>
      </c>
      <c r="AI432">
        <v>106</v>
      </c>
      <c r="AJ432">
        <v>34</v>
      </c>
      <c r="AK432">
        <v>160</v>
      </c>
      <c r="AL432">
        <v>1</v>
      </c>
      <c r="AM432">
        <v>1</v>
      </c>
    </row>
    <row r="433" spans="1:39">
      <c r="A433">
        <v>9</v>
      </c>
      <c r="B433">
        <v>45</v>
      </c>
      <c r="C433">
        <v>2019</v>
      </c>
      <c r="D433">
        <v>99</v>
      </c>
      <c r="E433">
        <v>99</v>
      </c>
      <c r="F433">
        <v>99</v>
      </c>
      <c r="G433">
        <v>99</v>
      </c>
      <c r="H433">
        <v>99</v>
      </c>
      <c r="I433">
        <v>99</v>
      </c>
      <c r="J433">
        <v>999</v>
      </c>
      <c r="K433">
        <v>99</v>
      </c>
      <c r="L433">
        <v>1</v>
      </c>
      <c r="M433">
        <v>99</v>
      </c>
      <c r="N433">
        <v>99</v>
      </c>
      <c r="O433">
        <v>99</v>
      </c>
      <c r="P433">
        <v>9999</v>
      </c>
      <c r="Q433">
        <v>16</v>
      </c>
      <c r="R433">
        <v>20</v>
      </c>
      <c r="S433">
        <v>0</v>
      </c>
      <c r="T433">
        <v>8.4388185654008394E-2</v>
      </c>
      <c r="U433">
        <v>3.2432125667510745E-3</v>
      </c>
      <c r="V433">
        <v>1</v>
      </c>
      <c r="X433">
        <v>98.120260021668443</v>
      </c>
      <c r="Y433">
        <v>5.165</v>
      </c>
      <c r="AD433">
        <v>2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1</v>
      </c>
    </row>
    <row r="434" spans="1:39">
      <c r="A434">
        <v>9</v>
      </c>
      <c r="B434">
        <v>46</v>
      </c>
      <c r="C434">
        <v>2019</v>
      </c>
      <c r="D434">
        <v>99</v>
      </c>
      <c r="E434">
        <v>99</v>
      </c>
      <c r="F434">
        <v>99</v>
      </c>
      <c r="G434">
        <v>99</v>
      </c>
      <c r="H434">
        <v>99</v>
      </c>
      <c r="I434">
        <v>99</v>
      </c>
      <c r="J434">
        <v>999</v>
      </c>
      <c r="K434">
        <v>99</v>
      </c>
      <c r="L434">
        <v>2</v>
      </c>
      <c r="M434">
        <v>99</v>
      </c>
      <c r="N434">
        <v>99</v>
      </c>
      <c r="O434">
        <v>99</v>
      </c>
      <c r="P434">
        <v>9999</v>
      </c>
      <c r="Q434">
        <v>24</v>
      </c>
      <c r="R434">
        <v>32</v>
      </c>
      <c r="S434">
        <v>27</v>
      </c>
      <c r="T434">
        <v>0.13502109704641344</v>
      </c>
      <c r="U434">
        <v>0.16998452544921269</v>
      </c>
      <c r="V434">
        <v>2</v>
      </c>
      <c r="W434">
        <v>38.777777777777779</v>
      </c>
      <c r="X434">
        <v>218.80755687973996</v>
      </c>
      <c r="Y434">
        <v>169.19375000000005</v>
      </c>
      <c r="Z434">
        <v>200.52592592592595</v>
      </c>
      <c r="AA434">
        <v>45.594440796549527</v>
      </c>
      <c r="AB434">
        <v>5.1014401258884332</v>
      </c>
      <c r="AC434">
        <v>-54.854690748917278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</row>
    <row r="435" spans="1:39">
      <c r="A435">
        <v>9</v>
      </c>
      <c r="B435">
        <v>47</v>
      </c>
      <c r="C435">
        <v>2019</v>
      </c>
      <c r="D435">
        <v>99</v>
      </c>
      <c r="E435">
        <v>99</v>
      </c>
      <c r="F435">
        <v>99</v>
      </c>
      <c r="G435">
        <v>99</v>
      </c>
      <c r="H435">
        <v>99</v>
      </c>
      <c r="I435">
        <v>99</v>
      </c>
      <c r="J435">
        <v>999</v>
      </c>
      <c r="K435">
        <v>99</v>
      </c>
      <c r="L435">
        <v>5</v>
      </c>
      <c r="M435">
        <v>99</v>
      </c>
      <c r="N435">
        <v>99</v>
      </c>
      <c r="O435">
        <v>99</v>
      </c>
      <c r="P435">
        <v>9999</v>
      </c>
      <c r="Q435">
        <v>65</v>
      </c>
      <c r="R435">
        <v>112</v>
      </c>
      <c r="S435">
        <v>112</v>
      </c>
      <c r="T435">
        <v>0.4725738396624472</v>
      </c>
      <c r="U435">
        <v>0.67246584051043501</v>
      </c>
      <c r="V435">
        <v>5</v>
      </c>
      <c r="W435">
        <v>43.0625</v>
      </c>
      <c r="X435">
        <v>207.19315895372233</v>
      </c>
      <c r="Y435">
        <v>191.23928571428587</v>
      </c>
      <c r="Z435">
        <v>191.23928571428587</v>
      </c>
      <c r="AA435">
        <v>27.926783601891799</v>
      </c>
      <c r="AB435">
        <v>1.002508015643053</v>
      </c>
      <c r="AC435">
        <v>-6.0649416749589911</v>
      </c>
      <c r="AD435">
        <v>2</v>
      </c>
      <c r="AE435">
        <v>0</v>
      </c>
      <c r="AF435">
        <v>0</v>
      </c>
      <c r="AG435">
        <v>0</v>
      </c>
      <c r="AH435">
        <v>4</v>
      </c>
      <c r="AI435">
        <v>1</v>
      </c>
      <c r="AJ435">
        <v>0</v>
      </c>
      <c r="AK435">
        <v>0</v>
      </c>
      <c r="AL435">
        <v>0</v>
      </c>
      <c r="AM435">
        <v>0</v>
      </c>
    </row>
    <row r="436" spans="1:39">
      <c r="A436">
        <v>9</v>
      </c>
      <c r="B436">
        <v>48</v>
      </c>
      <c r="C436">
        <v>2019</v>
      </c>
      <c r="D436">
        <v>99</v>
      </c>
      <c r="E436">
        <v>99</v>
      </c>
      <c r="F436">
        <v>99</v>
      </c>
      <c r="G436">
        <v>99</v>
      </c>
      <c r="H436">
        <v>99</v>
      </c>
      <c r="I436">
        <v>99</v>
      </c>
      <c r="J436">
        <v>999</v>
      </c>
      <c r="K436">
        <v>99</v>
      </c>
      <c r="L436">
        <v>8</v>
      </c>
      <c r="M436">
        <v>99</v>
      </c>
      <c r="N436">
        <v>99</v>
      </c>
      <c r="O436">
        <v>99</v>
      </c>
      <c r="P436">
        <v>9999</v>
      </c>
      <c r="Q436">
        <v>204</v>
      </c>
      <c r="R436">
        <v>841</v>
      </c>
      <c r="S436">
        <v>841</v>
      </c>
      <c r="T436">
        <v>3.5485232067510553</v>
      </c>
      <c r="U436">
        <v>4.5818650366068869</v>
      </c>
      <c r="V436">
        <v>8</v>
      </c>
      <c r="W436">
        <v>47.919143876337699</v>
      </c>
      <c r="X436">
        <v>188.00504481199843</v>
      </c>
      <c r="Y436">
        <v>173.52865636147439</v>
      </c>
      <c r="Z436">
        <v>173.52865636147439</v>
      </c>
      <c r="AA436">
        <v>27.820942235140123</v>
      </c>
      <c r="AB436">
        <v>1.3178107559791399</v>
      </c>
      <c r="AC436">
        <v>-26.300574791285342</v>
      </c>
      <c r="AD436">
        <v>13</v>
      </c>
      <c r="AE436">
        <v>1</v>
      </c>
      <c r="AF436">
        <v>0</v>
      </c>
      <c r="AG436">
        <v>0</v>
      </c>
      <c r="AH436">
        <v>26</v>
      </c>
      <c r="AI436">
        <v>4</v>
      </c>
      <c r="AJ436">
        <v>3</v>
      </c>
      <c r="AK436">
        <v>0</v>
      </c>
      <c r="AL436">
        <v>0</v>
      </c>
      <c r="AM436">
        <v>0</v>
      </c>
    </row>
    <row r="437" spans="1:39">
      <c r="A437">
        <v>9</v>
      </c>
      <c r="B437">
        <v>49</v>
      </c>
      <c r="C437">
        <v>2019</v>
      </c>
      <c r="D437">
        <v>99</v>
      </c>
      <c r="E437">
        <v>99</v>
      </c>
      <c r="F437">
        <v>99</v>
      </c>
      <c r="G437">
        <v>99</v>
      </c>
      <c r="H437">
        <v>99</v>
      </c>
      <c r="I437">
        <v>99</v>
      </c>
      <c r="J437">
        <v>999</v>
      </c>
      <c r="K437">
        <v>99</v>
      </c>
      <c r="L437">
        <v>11</v>
      </c>
      <c r="M437">
        <v>99</v>
      </c>
      <c r="N437">
        <v>99</v>
      </c>
      <c r="O437">
        <v>99</v>
      </c>
      <c r="P437">
        <v>9999</v>
      </c>
      <c r="Q437">
        <v>308</v>
      </c>
      <c r="R437">
        <v>2880</v>
      </c>
      <c r="S437">
        <v>2879</v>
      </c>
      <c r="T437">
        <v>12.151898734177218</v>
      </c>
      <c r="U437">
        <v>14.045677041595829</v>
      </c>
      <c r="V437">
        <v>11</v>
      </c>
      <c r="W437">
        <v>52.763806877387992</v>
      </c>
      <c r="X437">
        <v>168.32213043216541</v>
      </c>
      <c r="Y437">
        <v>155.33706597222181</v>
      </c>
      <c r="Z437">
        <v>155.391021187912</v>
      </c>
      <c r="AA437">
        <v>25.534893242514407</v>
      </c>
      <c r="AB437">
        <v>1.351081626649443</v>
      </c>
      <c r="AC437">
        <v>-16.240415729681956</v>
      </c>
      <c r="AD437">
        <v>40</v>
      </c>
      <c r="AE437">
        <v>5</v>
      </c>
      <c r="AF437">
        <v>0</v>
      </c>
      <c r="AG437">
        <v>6</v>
      </c>
      <c r="AH437">
        <v>74</v>
      </c>
      <c r="AI437">
        <v>5</v>
      </c>
      <c r="AJ437">
        <v>8</v>
      </c>
      <c r="AK437">
        <v>10</v>
      </c>
      <c r="AL437">
        <v>0</v>
      </c>
      <c r="AM437">
        <v>0</v>
      </c>
    </row>
    <row r="438" spans="1:39">
      <c r="A438">
        <v>9</v>
      </c>
      <c r="B438">
        <v>50</v>
      </c>
      <c r="C438">
        <v>2019</v>
      </c>
      <c r="D438">
        <v>99</v>
      </c>
      <c r="E438">
        <v>99</v>
      </c>
      <c r="F438">
        <v>99</v>
      </c>
      <c r="G438">
        <v>99</v>
      </c>
      <c r="H438">
        <v>99</v>
      </c>
      <c r="I438">
        <v>99</v>
      </c>
      <c r="J438">
        <v>999</v>
      </c>
      <c r="K438">
        <v>99</v>
      </c>
      <c r="L438">
        <v>14</v>
      </c>
      <c r="M438">
        <v>99</v>
      </c>
      <c r="N438">
        <v>99</v>
      </c>
      <c r="O438">
        <v>99</v>
      </c>
      <c r="P438">
        <v>9999</v>
      </c>
      <c r="Q438">
        <v>378</v>
      </c>
      <c r="R438">
        <v>9915</v>
      </c>
      <c r="S438">
        <v>9907</v>
      </c>
      <c r="T438">
        <v>41.835443037974699</v>
      </c>
      <c r="U438">
        <v>43.415431423909183</v>
      </c>
      <c r="V438">
        <v>14</v>
      </c>
      <c r="W438">
        <v>57.626829514484704</v>
      </c>
      <c r="X438">
        <v>151.22499097146971</v>
      </c>
      <c r="Y438">
        <v>139.46855774079691</v>
      </c>
      <c r="Z438">
        <v>139.58117997375609</v>
      </c>
      <c r="AA438">
        <v>24.767781829758064</v>
      </c>
      <c r="AB438">
        <v>1.1515517074453248</v>
      </c>
      <c r="AC438">
        <v>-25.346907388214689</v>
      </c>
      <c r="AD438">
        <v>206</v>
      </c>
      <c r="AE438">
        <v>11</v>
      </c>
      <c r="AF438">
        <v>0</v>
      </c>
      <c r="AG438">
        <v>37</v>
      </c>
      <c r="AH438">
        <v>418</v>
      </c>
      <c r="AI438">
        <v>164</v>
      </c>
      <c r="AJ438">
        <v>75</v>
      </c>
      <c r="AK438">
        <v>117</v>
      </c>
      <c r="AL438">
        <v>0</v>
      </c>
      <c r="AM438">
        <v>4</v>
      </c>
    </row>
    <row r="439" spans="1:39">
      <c r="A439">
        <v>9</v>
      </c>
      <c r="B439">
        <v>51</v>
      </c>
      <c r="C439">
        <v>2019</v>
      </c>
      <c r="D439">
        <v>99</v>
      </c>
      <c r="E439">
        <v>99</v>
      </c>
      <c r="F439">
        <v>99</v>
      </c>
      <c r="G439">
        <v>99</v>
      </c>
      <c r="H439">
        <v>99</v>
      </c>
      <c r="I439">
        <v>99</v>
      </c>
      <c r="J439">
        <v>999</v>
      </c>
      <c r="K439">
        <v>99</v>
      </c>
      <c r="L439">
        <v>17</v>
      </c>
      <c r="M439">
        <v>99</v>
      </c>
      <c r="N439">
        <v>99</v>
      </c>
      <c r="O439">
        <v>99</v>
      </c>
      <c r="P439">
        <v>9999</v>
      </c>
      <c r="Q439">
        <v>363</v>
      </c>
      <c r="R439">
        <v>9900</v>
      </c>
      <c r="S439">
        <v>9895</v>
      </c>
      <c r="T439">
        <v>41.772151898734194</v>
      </c>
      <c r="U439">
        <v>37.111332919361715</v>
      </c>
      <c r="V439">
        <v>17</v>
      </c>
      <c r="W439">
        <v>61.29186457806972</v>
      </c>
      <c r="X439">
        <v>129.40939186009601</v>
      </c>
      <c r="Y439">
        <v>119.39778383838396</v>
      </c>
      <c r="Z439">
        <v>119.45811622031344</v>
      </c>
      <c r="AA439">
        <v>21.484020696653712</v>
      </c>
      <c r="AB439">
        <v>0.9731667752050962</v>
      </c>
      <c r="AC439">
        <v>-30.193185163131098</v>
      </c>
      <c r="AD439">
        <v>343</v>
      </c>
      <c r="AE439">
        <v>6</v>
      </c>
      <c r="AF439">
        <v>0</v>
      </c>
      <c r="AG439">
        <v>36</v>
      </c>
      <c r="AH439">
        <v>408</v>
      </c>
      <c r="AI439">
        <v>153</v>
      </c>
      <c r="AJ439">
        <v>71</v>
      </c>
      <c r="AK439">
        <v>209</v>
      </c>
      <c r="AL439">
        <v>0</v>
      </c>
      <c r="AM439">
        <v>3</v>
      </c>
    </row>
    <row r="440" spans="1:39">
      <c r="A440">
        <v>9</v>
      </c>
      <c r="B440">
        <v>52</v>
      </c>
      <c r="C440">
        <v>2018</v>
      </c>
      <c r="D440">
        <v>99</v>
      </c>
      <c r="E440">
        <v>99</v>
      </c>
      <c r="F440">
        <v>99</v>
      </c>
      <c r="G440">
        <v>99</v>
      </c>
      <c r="H440">
        <v>99</v>
      </c>
      <c r="I440">
        <v>99</v>
      </c>
      <c r="J440">
        <v>999</v>
      </c>
      <c r="K440">
        <v>99</v>
      </c>
      <c r="L440">
        <v>1</v>
      </c>
      <c r="M440">
        <v>99</v>
      </c>
      <c r="N440">
        <v>99</v>
      </c>
      <c r="O440">
        <v>99</v>
      </c>
      <c r="P440">
        <v>9999</v>
      </c>
      <c r="Q440">
        <v>29</v>
      </c>
      <c r="R440">
        <v>51</v>
      </c>
      <c r="S440">
        <v>0</v>
      </c>
      <c r="T440">
        <v>0.17826558076129889</v>
      </c>
      <c r="U440">
        <v>0</v>
      </c>
      <c r="V440">
        <v>1</v>
      </c>
      <c r="X440">
        <v>101.85031759182549</v>
      </c>
      <c r="Y440">
        <v>0</v>
      </c>
      <c r="AD440">
        <v>2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</row>
    <row r="441" spans="1:39">
      <c r="A441">
        <v>9</v>
      </c>
      <c r="B441">
        <v>53</v>
      </c>
      <c r="C441">
        <v>2018</v>
      </c>
      <c r="D441">
        <v>99</v>
      </c>
      <c r="E441">
        <v>99</v>
      </c>
      <c r="F441">
        <v>99</v>
      </c>
      <c r="G441">
        <v>99</v>
      </c>
      <c r="H441">
        <v>99</v>
      </c>
      <c r="I441">
        <v>99</v>
      </c>
      <c r="J441">
        <v>999</v>
      </c>
      <c r="K441">
        <v>99</v>
      </c>
      <c r="L441">
        <v>2</v>
      </c>
      <c r="M441">
        <v>99</v>
      </c>
      <c r="N441">
        <v>99</v>
      </c>
      <c r="O441">
        <v>99</v>
      </c>
      <c r="P441">
        <v>9999</v>
      </c>
      <c r="Q441">
        <v>22</v>
      </c>
      <c r="R441">
        <v>39</v>
      </c>
      <c r="S441">
        <v>37</v>
      </c>
      <c r="T441">
        <v>0.13632073822922861</v>
      </c>
      <c r="U441">
        <v>0.21073914116692224</v>
      </c>
      <c r="V441">
        <v>2</v>
      </c>
      <c r="W441">
        <v>38.13513513513513</v>
      </c>
      <c r="X441">
        <v>238.64488707392289</v>
      </c>
      <c r="Y441">
        <v>209.82564102564095</v>
      </c>
      <c r="Z441">
        <v>221.16756756756757</v>
      </c>
      <c r="AA441">
        <v>35.026098794841161</v>
      </c>
      <c r="AB441">
        <v>1.1891891891891357</v>
      </c>
      <c r="AC441">
        <v>-32.614500662768869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</row>
    <row r="442" spans="1:39">
      <c r="A442">
        <v>9</v>
      </c>
      <c r="B442">
        <v>54</v>
      </c>
      <c r="C442">
        <v>2018</v>
      </c>
      <c r="D442">
        <v>99</v>
      </c>
      <c r="E442">
        <v>99</v>
      </c>
      <c r="F442">
        <v>99</v>
      </c>
      <c r="G442">
        <v>99</v>
      </c>
      <c r="H442">
        <v>99</v>
      </c>
      <c r="I442">
        <v>99</v>
      </c>
      <c r="J442">
        <v>999</v>
      </c>
      <c r="K442">
        <v>99</v>
      </c>
      <c r="L442">
        <v>5</v>
      </c>
      <c r="M442">
        <v>99</v>
      </c>
      <c r="N442">
        <v>99</v>
      </c>
      <c r="O442">
        <v>99</v>
      </c>
      <c r="P442">
        <v>9999</v>
      </c>
      <c r="Q442">
        <v>70</v>
      </c>
      <c r="R442">
        <v>132</v>
      </c>
      <c r="S442">
        <v>132</v>
      </c>
      <c r="T442">
        <v>0.46139326785277363</v>
      </c>
      <c r="U442">
        <v>0.66058139970582641</v>
      </c>
      <c r="V442">
        <v>5</v>
      </c>
      <c r="W442">
        <v>42.666666666666657</v>
      </c>
      <c r="X442">
        <v>210.53711546669297</v>
      </c>
      <c r="Y442">
        <v>194.32575757575751</v>
      </c>
      <c r="Z442">
        <v>194.32575757575751</v>
      </c>
      <c r="AA442">
        <v>29.036913865808128</v>
      </c>
      <c r="AB442">
        <v>2.1520485894405836</v>
      </c>
      <c r="AC442">
        <v>-20.212899063576376</v>
      </c>
      <c r="AD442">
        <v>0</v>
      </c>
      <c r="AE442">
        <v>1</v>
      </c>
      <c r="AF442">
        <v>0</v>
      </c>
      <c r="AG442">
        <v>0</v>
      </c>
      <c r="AH442">
        <v>3</v>
      </c>
      <c r="AI442">
        <v>0</v>
      </c>
      <c r="AJ442">
        <v>0</v>
      </c>
      <c r="AK442">
        <v>0</v>
      </c>
      <c r="AL442">
        <v>0</v>
      </c>
      <c r="AM442">
        <v>0</v>
      </c>
    </row>
    <row r="443" spans="1:39">
      <c r="A443">
        <v>9</v>
      </c>
      <c r="B443">
        <v>55</v>
      </c>
      <c r="C443">
        <v>2018</v>
      </c>
      <c r="D443">
        <v>99</v>
      </c>
      <c r="E443">
        <v>99</v>
      </c>
      <c r="F443">
        <v>99</v>
      </c>
      <c r="G443">
        <v>99</v>
      </c>
      <c r="H443">
        <v>99</v>
      </c>
      <c r="I443">
        <v>99</v>
      </c>
      <c r="J443">
        <v>999</v>
      </c>
      <c r="K443">
        <v>99</v>
      </c>
      <c r="L443">
        <v>8</v>
      </c>
      <c r="M443">
        <v>99</v>
      </c>
      <c r="N443">
        <v>99</v>
      </c>
      <c r="O443">
        <v>99</v>
      </c>
      <c r="P443">
        <v>9999</v>
      </c>
      <c r="Q443">
        <v>185</v>
      </c>
      <c r="R443">
        <v>787</v>
      </c>
      <c r="S443">
        <v>787</v>
      </c>
      <c r="T443">
        <v>2.7508825893949456</v>
      </c>
      <c r="U443">
        <v>3.5172669632428426</v>
      </c>
      <c r="V443">
        <v>8</v>
      </c>
      <c r="W443">
        <v>47.701397712833561</v>
      </c>
      <c r="X443">
        <v>188.02121693114404</v>
      </c>
      <c r="Y443">
        <v>173.54358322744602</v>
      </c>
      <c r="Z443">
        <v>173.54358322744602</v>
      </c>
      <c r="AA443">
        <v>30.146947500157719</v>
      </c>
      <c r="AB443">
        <v>1.3586881998985223</v>
      </c>
      <c r="AC443">
        <v>-27.637191184768081</v>
      </c>
      <c r="AD443">
        <v>11</v>
      </c>
      <c r="AE443">
        <v>0</v>
      </c>
      <c r="AF443">
        <v>0</v>
      </c>
      <c r="AG443">
        <v>0</v>
      </c>
      <c r="AH443">
        <v>9</v>
      </c>
      <c r="AI443">
        <v>0</v>
      </c>
      <c r="AJ443">
        <v>2</v>
      </c>
      <c r="AK443">
        <v>3</v>
      </c>
      <c r="AL443">
        <v>0</v>
      </c>
      <c r="AM443">
        <v>0</v>
      </c>
    </row>
    <row r="444" spans="1:39">
      <c r="A444">
        <v>9</v>
      </c>
      <c r="B444">
        <v>56</v>
      </c>
      <c r="C444">
        <v>2018</v>
      </c>
      <c r="D444">
        <v>99</v>
      </c>
      <c r="E444">
        <v>99</v>
      </c>
      <c r="F444">
        <v>99</v>
      </c>
      <c r="G444">
        <v>99</v>
      </c>
      <c r="H444">
        <v>99</v>
      </c>
      <c r="I444">
        <v>99</v>
      </c>
      <c r="J444">
        <v>999</v>
      </c>
      <c r="K444">
        <v>99</v>
      </c>
      <c r="L444">
        <v>11</v>
      </c>
      <c r="M444">
        <v>99</v>
      </c>
      <c r="N444">
        <v>99</v>
      </c>
      <c r="O444">
        <v>99</v>
      </c>
      <c r="P444">
        <v>9999</v>
      </c>
      <c r="Q444">
        <v>323</v>
      </c>
      <c r="R444">
        <v>3062</v>
      </c>
      <c r="S444">
        <v>3061</v>
      </c>
      <c r="T444">
        <v>10.702925652766613</v>
      </c>
      <c r="U444">
        <v>12.294581035820791</v>
      </c>
      <c r="V444">
        <v>11</v>
      </c>
      <c r="W444">
        <v>52.623979091800066</v>
      </c>
      <c r="X444">
        <v>168.98213377132598</v>
      </c>
      <c r="Y444">
        <v>155.91450032658412</v>
      </c>
      <c r="Z444">
        <v>155.9654361319833</v>
      </c>
      <c r="AA444">
        <v>28.052470922227297</v>
      </c>
      <c r="AB444">
        <v>1.3513940597850829</v>
      </c>
      <c r="AC444">
        <v>-14.127415762244128</v>
      </c>
      <c r="AD444">
        <v>38</v>
      </c>
      <c r="AE444">
        <v>6</v>
      </c>
      <c r="AF444">
        <v>0</v>
      </c>
      <c r="AG444">
        <v>7</v>
      </c>
      <c r="AH444">
        <v>69</v>
      </c>
      <c r="AI444">
        <v>18</v>
      </c>
      <c r="AJ444">
        <v>18</v>
      </c>
      <c r="AK444">
        <v>8</v>
      </c>
      <c r="AL444">
        <v>0</v>
      </c>
      <c r="AM444">
        <v>1</v>
      </c>
    </row>
    <row r="445" spans="1:39">
      <c r="A445">
        <v>9</v>
      </c>
      <c r="B445">
        <v>57</v>
      </c>
      <c r="C445">
        <v>2018</v>
      </c>
      <c r="D445">
        <v>99</v>
      </c>
      <c r="E445">
        <v>99</v>
      </c>
      <c r="F445">
        <v>99</v>
      </c>
      <c r="G445">
        <v>99</v>
      </c>
      <c r="H445">
        <v>99</v>
      </c>
      <c r="I445">
        <v>99</v>
      </c>
      <c r="J445">
        <v>999</v>
      </c>
      <c r="K445">
        <v>99</v>
      </c>
      <c r="L445">
        <v>14</v>
      </c>
      <c r="M445">
        <v>99</v>
      </c>
      <c r="N445">
        <v>99</v>
      </c>
      <c r="O445">
        <v>99</v>
      </c>
      <c r="P445">
        <v>9999</v>
      </c>
      <c r="Q445">
        <v>415</v>
      </c>
      <c r="R445">
        <v>10863</v>
      </c>
      <c r="S445">
        <v>10861</v>
      </c>
      <c r="T445">
        <v>37.970568702156655</v>
      </c>
      <c r="U445">
        <v>40.046277524278409</v>
      </c>
      <c r="V445">
        <v>14</v>
      </c>
      <c r="W445">
        <v>57.570573612006257</v>
      </c>
      <c r="X445">
        <v>155.12214621401699</v>
      </c>
      <c r="Y445">
        <v>143.14966399705349</v>
      </c>
      <c r="Z445">
        <v>143.1760243071534</v>
      </c>
      <c r="AA445">
        <v>25.768194696318002</v>
      </c>
      <c r="AB445">
        <v>1.2106681111028501</v>
      </c>
      <c r="AC445">
        <v>-20.327270245153304</v>
      </c>
      <c r="AD445">
        <v>203</v>
      </c>
      <c r="AE445">
        <v>56</v>
      </c>
      <c r="AF445">
        <v>1</v>
      </c>
      <c r="AG445">
        <v>14</v>
      </c>
      <c r="AH445">
        <v>588</v>
      </c>
      <c r="AI445">
        <v>257</v>
      </c>
      <c r="AJ445">
        <v>94</v>
      </c>
      <c r="AK445">
        <v>119</v>
      </c>
      <c r="AL445">
        <v>0</v>
      </c>
      <c r="AM445">
        <v>3</v>
      </c>
    </row>
    <row r="446" spans="1:39">
      <c r="A446">
        <v>9</v>
      </c>
      <c r="B446">
        <v>58</v>
      </c>
      <c r="C446">
        <v>2018</v>
      </c>
      <c r="D446">
        <v>99</v>
      </c>
      <c r="E446">
        <v>99</v>
      </c>
      <c r="F446">
        <v>99</v>
      </c>
      <c r="G446">
        <v>99</v>
      </c>
      <c r="H446">
        <v>99</v>
      </c>
      <c r="I446">
        <v>99</v>
      </c>
      <c r="J446">
        <v>999</v>
      </c>
      <c r="K446">
        <v>99</v>
      </c>
      <c r="L446">
        <v>17</v>
      </c>
      <c r="M446">
        <v>99</v>
      </c>
      <c r="N446">
        <v>99</v>
      </c>
      <c r="O446">
        <v>99</v>
      </c>
      <c r="P446">
        <v>9999</v>
      </c>
      <c r="Q446">
        <v>391</v>
      </c>
      <c r="R446">
        <v>13675</v>
      </c>
      <c r="S446">
        <v>13672</v>
      </c>
      <c r="T446">
        <v>47.799643468838489</v>
      </c>
      <c r="U446">
        <v>43.270553935785209</v>
      </c>
      <c r="V446">
        <v>17</v>
      </c>
      <c r="W446">
        <v>61.582577530719718</v>
      </c>
      <c r="X446">
        <v>133.15201007762261</v>
      </c>
      <c r="Y446">
        <v>122.8692138939679</v>
      </c>
      <c r="Z446">
        <v>122.89617466354672</v>
      </c>
      <c r="AA446">
        <v>22.566194401122257</v>
      </c>
      <c r="AB446">
        <v>1.4207350733375756</v>
      </c>
      <c r="AC446">
        <v>-20.237849387391204</v>
      </c>
      <c r="AD446">
        <v>414</v>
      </c>
      <c r="AE446">
        <v>91</v>
      </c>
      <c r="AF446">
        <v>0</v>
      </c>
      <c r="AG446">
        <v>33</v>
      </c>
      <c r="AH446">
        <v>791</v>
      </c>
      <c r="AI446">
        <v>289</v>
      </c>
      <c r="AJ446">
        <v>127</v>
      </c>
      <c r="AK446">
        <v>352</v>
      </c>
      <c r="AL446">
        <v>0</v>
      </c>
      <c r="AM446">
        <v>9</v>
      </c>
    </row>
    <row r="447" spans="1:39">
      <c r="A447">
        <v>9</v>
      </c>
      <c r="B447">
        <v>59</v>
      </c>
      <c r="C447">
        <v>2017</v>
      </c>
      <c r="D447">
        <v>99</v>
      </c>
      <c r="E447">
        <v>99</v>
      </c>
      <c r="F447">
        <v>99</v>
      </c>
      <c r="G447">
        <v>99</v>
      </c>
      <c r="H447">
        <v>99</v>
      </c>
      <c r="I447">
        <v>99</v>
      </c>
      <c r="J447">
        <v>999</v>
      </c>
      <c r="K447">
        <v>99</v>
      </c>
      <c r="L447">
        <v>1</v>
      </c>
      <c r="M447">
        <v>99</v>
      </c>
      <c r="N447">
        <v>99</v>
      </c>
      <c r="O447">
        <v>99</v>
      </c>
      <c r="P447">
        <v>9999</v>
      </c>
      <c r="Q447">
        <v>42</v>
      </c>
      <c r="R447">
        <v>109</v>
      </c>
      <c r="S447">
        <v>0</v>
      </c>
      <c r="T447">
        <v>0.41202041202041201</v>
      </c>
      <c r="U447">
        <v>0</v>
      </c>
      <c r="V447">
        <v>1</v>
      </c>
      <c r="X447">
        <v>98.374864572047613</v>
      </c>
      <c r="Y447">
        <v>0</v>
      </c>
      <c r="AD447">
        <v>3</v>
      </c>
      <c r="AE447">
        <v>1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6</v>
      </c>
      <c r="AL447">
        <v>0</v>
      </c>
      <c r="AM447">
        <v>0</v>
      </c>
    </row>
    <row r="448" spans="1:39">
      <c r="A448">
        <v>9</v>
      </c>
      <c r="B448">
        <v>60</v>
      </c>
      <c r="C448">
        <v>2017</v>
      </c>
      <c r="D448">
        <v>99</v>
      </c>
      <c r="E448">
        <v>99</v>
      </c>
      <c r="F448">
        <v>99</v>
      </c>
      <c r="G448">
        <v>99</v>
      </c>
      <c r="H448">
        <v>99</v>
      </c>
      <c r="I448">
        <v>99</v>
      </c>
      <c r="J448">
        <v>999</v>
      </c>
      <c r="K448">
        <v>99</v>
      </c>
      <c r="L448">
        <v>2</v>
      </c>
      <c r="M448">
        <v>99</v>
      </c>
      <c r="N448">
        <v>99</v>
      </c>
      <c r="O448">
        <v>99</v>
      </c>
      <c r="P448">
        <v>9999</v>
      </c>
      <c r="Q448">
        <v>22</v>
      </c>
      <c r="R448">
        <v>43</v>
      </c>
      <c r="S448">
        <v>37</v>
      </c>
      <c r="T448">
        <v>0.16254016254016251</v>
      </c>
      <c r="U448">
        <v>0.21156559307787651</v>
      </c>
      <c r="V448">
        <v>2</v>
      </c>
      <c r="W448">
        <v>37</v>
      </c>
      <c r="X448">
        <v>226.13318551739792</v>
      </c>
      <c r="Y448">
        <v>179.16744186046515</v>
      </c>
      <c r="Z448">
        <v>208.22162162162164</v>
      </c>
      <c r="AA448">
        <v>43.555197257975507</v>
      </c>
      <c r="AB448">
        <v>1.5067416070017681</v>
      </c>
      <c r="AC448">
        <v>-9.6903940409574503</v>
      </c>
      <c r="AD448">
        <v>0</v>
      </c>
      <c r="AE448">
        <v>0</v>
      </c>
      <c r="AF448">
        <v>0</v>
      </c>
      <c r="AG448">
        <v>0</v>
      </c>
      <c r="AH448">
        <v>1</v>
      </c>
      <c r="AI448">
        <v>0</v>
      </c>
      <c r="AJ448">
        <v>0</v>
      </c>
      <c r="AK448">
        <v>0</v>
      </c>
      <c r="AL448">
        <v>0</v>
      </c>
      <c r="AM448">
        <v>0</v>
      </c>
    </row>
    <row r="449" spans="1:39">
      <c r="A449">
        <v>9</v>
      </c>
      <c r="B449">
        <v>61</v>
      </c>
      <c r="C449">
        <v>2017</v>
      </c>
      <c r="D449">
        <v>99</v>
      </c>
      <c r="E449">
        <v>99</v>
      </c>
      <c r="F449">
        <v>99</v>
      </c>
      <c r="G449">
        <v>99</v>
      </c>
      <c r="H449">
        <v>99</v>
      </c>
      <c r="I449">
        <v>99</v>
      </c>
      <c r="J449">
        <v>999</v>
      </c>
      <c r="K449">
        <v>99</v>
      </c>
      <c r="L449">
        <v>5</v>
      </c>
      <c r="M449">
        <v>99</v>
      </c>
      <c r="N449">
        <v>99</v>
      </c>
      <c r="O449">
        <v>99</v>
      </c>
      <c r="P449">
        <v>9999</v>
      </c>
      <c r="Q449">
        <v>65</v>
      </c>
      <c r="R449">
        <v>138</v>
      </c>
      <c r="S449">
        <v>137</v>
      </c>
      <c r="T449">
        <v>0.52164052164052188</v>
      </c>
      <c r="U449">
        <v>0.73860673064290949</v>
      </c>
      <c r="V449">
        <v>5</v>
      </c>
      <c r="W449">
        <v>42.481751824817501</v>
      </c>
      <c r="X449">
        <v>212.36359068569723</v>
      </c>
      <c r="Y449">
        <v>194.90217391304347</v>
      </c>
      <c r="Z449">
        <v>196.32481751824824</v>
      </c>
      <c r="AA449">
        <v>31.318231860443529</v>
      </c>
      <c r="AB449">
        <v>1.6919827688939961</v>
      </c>
      <c r="AC449">
        <v>-21.081523359381254</v>
      </c>
      <c r="AD449">
        <v>1</v>
      </c>
      <c r="AE449">
        <v>0</v>
      </c>
      <c r="AF449">
        <v>0</v>
      </c>
      <c r="AG449">
        <v>0</v>
      </c>
      <c r="AH449">
        <v>3</v>
      </c>
      <c r="AI449">
        <v>1</v>
      </c>
      <c r="AJ449">
        <v>0</v>
      </c>
      <c r="AK449">
        <v>0</v>
      </c>
      <c r="AL449">
        <v>0</v>
      </c>
      <c r="AM449">
        <v>0</v>
      </c>
    </row>
    <row r="450" spans="1:39">
      <c r="A450">
        <v>9</v>
      </c>
      <c r="B450">
        <v>62</v>
      </c>
      <c r="C450">
        <v>2017</v>
      </c>
      <c r="D450">
        <v>99</v>
      </c>
      <c r="E450">
        <v>99</v>
      </c>
      <c r="F450">
        <v>99</v>
      </c>
      <c r="G450">
        <v>99</v>
      </c>
      <c r="H450">
        <v>99</v>
      </c>
      <c r="I450">
        <v>99</v>
      </c>
      <c r="J450">
        <v>999</v>
      </c>
      <c r="K450">
        <v>99</v>
      </c>
      <c r="L450">
        <v>8</v>
      </c>
      <c r="M450">
        <v>99</v>
      </c>
      <c r="N450">
        <v>99</v>
      </c>
      <c r="O450">
        <v>99</v>
      </c>
      <c r="P450">
        <v>9999</v>
      </c>
      <c r="Q450">
        <v>173</v>
      </c>
      <c r="R450">
        <v>673</v>
      </c>
      <c r="S450">
        <v>671</v>
      </c>
      <c r="T450">
        <v>2.5439425439425438</v>
      </c>
      <c r="U450">
        <v>3.2717972810462803</v>
      </c>
      <c r="V450">
        <v>8</v>
      </c>
      <c r="W450">
        <v>47.631892697466469</v>
      </c>
      <c r="X450">
        <v>192.27613940587179</v>
      </c>
      <c r="Y450">
        <v>177.032838038633</v>
      </c>
      <c r="Z450">
        <v>177.56050670640838</v>
      </c>
      <c r="AA450">
        <v>28.595006583870124</v>
      </c>
      <c r="AB450">
        <v>1.352856169594443</v>
      </c>
      <c r="AC450">
        <v>-24.780633150795456</v>
      </c>
      <c r="AD450">
        <v>5</v>
      </c>
      <c r="AE450">
        <v>0</v>
      </c>
      <c r="AF450">
        <v>0</v>
      </c>
      <c r="AG450">
        <v>1</v>
      </c>
      <c r="AH450">
        <v>8</v>
      </c>
      <c r="AI450">
        <v>1</v>
      </c>
      <c r="AJ450">
        <v>0</v>
      </c>
      <c r="AK450">
        <v>0</v>
      </c>
      <c r="AL450">
        <v>0</v>
      </c>
      <c r="AM450">
        <v>0</v>
      </c>
    </row>
    <row r="451" spans="1:39">
      <c r="A451">
        <v>9</v>
      </c>
      <c r="B451">
        <v>63</v>
      </c>
      <c r="C451">
        <v>2017</v>
      </c>
      <c r="D451">
        <v>99</v>
      </c>
      <c r="E451">
        <v>99</v>
      </c>
      <c r="F451">
        <v>99</v>
      </c>
      <c r="G451">
        <v>99</v>
      </c>
      <c r="H451">
        <v>99</v>
      </c>
      <c r="I451">
        <v>99</v>
      </c>
      <c r="J451">
        <v>999</v>
      </c>
      <c r="K451">
        <v>99</v>
      </c>
      <c r="L451">
        <v>11</v>
      </c>
      <c r="M451">
        <v>99</v>
      </c>
      <c r="N451">
        <v>99</v>
      </c>
      <c r="O451">
        <v>99</v>
      </c>
      <c r="P451">
        <v>9999</v>
      </c>
      <c r="Q451">
        <v>327</v>
      </c>
      <c r="R451">
        <v>2608</v>
      </c>
      <c r="S451">
        <v>2607</v>
      </c>
      <c r="T451">
        <v>9.8582498582498559</v>
      </c>
      <c r="U451">
        <v>11.50674399997539</v>
      </c>
      <c r="V451">
        <v>11</v>
      </c>
      <c r="W451">
        <v>52.533947065592649</v>
      </c>
      <c r="X451">
        <v>174.11402701247604</v>
      </c>
      <c r="Y451">
        <v>160.66725460122694</v>
      </c>
      <c r="Z451">
        <v>160.72888377445338</v>
      </c>
      <c r="AA451">
        <v>26.770720047847718</v>
      </c>
      <c r="AB451">
        <v>1.3758208045898803</v>
      </c>
      <c r="AC451">
        <v>-14.269388292753476</v>
      </c>
      <c r="AD451">
        <v>28</v>
      </c>
      <c r="AE451">
        <v>14</v>
      </c>
      <c r="AF451">
        <v>0</v>
      </c>
      <c r="AG451">
        <v>2</v>
      </c>
      <c r="AH451">
        <v>46</v>
      </c>
      <c r="AI451">
        <v>11</v>
      </c>
      <c r="AJ451">
        <v>16</v>
      </c>
      <c r="AK451">
        <v>10</v>
      </c>
      <c r="AL451">
        <v>0</v>
      </c>
      <c r="AM451">
        <v>0</v>
      </c>
    </row>
    <row r="452" spans="1:39">
      <c r="A452">
        <v>9</v>
      </c>
      <c r="B452">
        <v>64</v>
      </c>
      <c r="C452">
        <v>2017</v>
      </c>
      <c r="D452">
        <v>99</v>
      </c>
      <c r="E452">
        <v>99</v>
      </c>
      <c r="F452">
        <v>99</v>
      </c>
      <c r="G452">
        <v>99</v>
      </c>
      <c r="H452">
        <v>99</v>
      </c>
      <c r="I452">
        <v>99</v>
      </c>
      <c r="J452">
        <v>999</v>
      </c>
      <c r="K452">
        <v>99</v>
      </c>
      <c r="L452">
        <v>14</v>
      </c>
      <c r="M452">
        <v>99</v>
      </c>
      <c r="N452">
        <v>99</v>
      </c>
      <c r="O452">
        <v>99</v>
      </c>
      <c r="P452">
        <v>9999</v>
      </c>
      <c r="Q452">
        <v>420</v>
      </c>
      <c r="R452">
        <v>10420</v>
      </c>
      <c r="S452">
        <v>10419</v>
      </c>
      <c r="T452">
        <v>39.387639387639375</v>
      </c>
      <c r="U452">
        <v>41.452782443719101</v>
      </c>
      <c r="V452">
        <v>14</v>
      </c>
      <c r="W452">
        <v>57.469526825990975</v>
      </c>
      <c r="X452">
        <v>156.96452151562838</v>
      </c>
      <c r="Y452">
        <v>144.86666986564305</v>
      </c>
      <c r="Z452">
        <v>144.880573951435</v>
      </c>
      <c r="AA452">
        <v>24.838948699744098</v>
      </c>
      <c r="AB452">
        <v>1.2250808109287779</v>
      </c>
      <c r="AC452">
        <v>-24.572415817475825</v>
      </c>
      <c r="AD452">
        <v>148</v>
      </c>
      <c r="AE452">
        <v>55</v>
      </c>
      <c r="AF452">
        <v>1</v>
      </c>
      <c r="AG452">
        <v>18</v>
      </c>
      <c r="AH452">
        <v>310</v>
      </c>
      <c r="AI452">
        <v>170</v>
      </c>
      <c r="AJ452">
        <v>54</v>
      </c>
      <c r="AK452">
        <v>68</v>
      </c>
      <c r="AL452">
        <v>1</v>
      </c>
      <c r="AM452">
        <v>0</v>
      </c>
    </row>
    <row r="453" spans="1:39">
      <c r="A453">
        <v>9</v>
      </c>
      <c r="B453">
        <v>65</v>
      </c>
      <c r="C453">
        <v>2017</v>
      </c>
      <c r="D453">
        <v>99</v>
      </c>
      <c r="E453">
        <v>99</v>
      </c>
      <c r="F453">
        <v>99</v>
      </c>
      <c r="G453">
        <v>99</v>
      </c>
      <c r="H453">
        <v>99</v>
      </c>
      <c r="I453">
        <v>99</v>
      </c>
      <c r="J453">
        <v>999</v>
      </c>
      <c r="K453">
        <v>99</v>
      </c>
      <c r="L453">
        <v>17</v>
      </c>
      <c r="M453">
        <v>99</v>
      </c>
      <c r="N453">
        <v>99</v>
      </c>
      <c r="O453">
        <v>99</v>
      </c>
      <c r="P453">
        <v>9999</v>
      </c>
      <c r="Q453">
        <v>400</v>
      </c>
      <c r="R453">
        <v>12464</v>
      </c>
      <c r="S453">
        <v>12464</v>
      </c>
      <c r="T453">
        <v>47.113967113967114</v>
      </c>
      <c r="U453">
        <v>42.818503951538439</v>
      </c>
      <c r="V453">
        <v>17</v>
      </c>
      <c r="W453">
        <v>61.553835044929393</v>
      </c>
      <c r="X453">
        <v>135.53605999580023</v>
      </c>
      <c r="Y453">
        <v>125.09978337612321</v>
      </c>
      <c r="Z453">
        <v>125.09978337612321</v>
      </c>
      <c r="AA453">
        <v>22.078897921442444</v>
      </c>
      <c r="AB453">
        <v>1.4101194392200309</v>
      </c>
      <c r="AC453">
        <v>-17.20866811750966</v>
      </c>
      <c r="AD453">
        <v>296</v>
      </c>
      <c r="AE453">
        <v>86</v>
      </c>
      <c r="AF453">
        <v>0</v>
      </c>
      <c r="AG453">
        <v>40</v>
      </c>
      <c r="AH453">
        <v>473</v>
      </c>
      <c r="AI453">
        <v>164</v>
      </c>
      <c r="AJ453">
        <v>124</v>
      </c>
      <c r="AK453">
        <v>261</v>
      </c>
      <c r="AL453">
        <v>1</v>
      </c>
      <c r="AM453">
        <v>3</v>
      </c>
    </row>
    <row r="454" spans="1:39">
      <c r="A454">
        <v>9</v>
      </c>
      <c r="B454">
        <v>66</v>
      </c>
      <c r="C454">
        <v>2016</v>
      </c>
      <c r="D454">
        <v>99</v>
      </c>
      <c r="E454">
        <v>99</v>
      </c>
      <c r="F454">
        <v>99</v>
      </c>
      <c r="G454">
        <v>99</v>
      </c>
      <c r="H454">
        <v>99</v>
      </c>
      <c r="I454">
        <v>99</v>
      </c>
      <c r="J454">
        <v>999</v>
      </c>
      <c r="K454">
        <v>99</v>
      </c>
      <c r="L454">
        <v>1</v>
      </c>
      <c r="M454">
        <v>99</v>
      </c>
      <c r="N454">
        <v>99</v>
      </c>
      <c r="O454">
        <v>99</v>
      </c>
      <c r="P454">
        <v>9999</v>
      </c>
      <c r="Q454">
        <v>43</v>
      </c>
      <c r="R454">
        <v>79</v>
      </c>
      <c r="S454">
        <v>0</v>
      </c>
      <c r="T454">
        <v>0.29557018856629752</v>
      </c>
      <c r="U454">
        <v>0</v>
      </c>
      <c r="V454">
        <v>1</v>
      </c>
      <c r="X454">
        <v>100.09188529423862</v>
      </c>
      <c r="Y454">
        <v>0</v>
      </c>
      <c r="AD454">
        <v>5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3</v>
      </c>
      <c r="AL454">
        <v>2</v>
      </c>
      <c r="AM454">
        <v>0</v>
      </c>
    </row>
    <row r="455" spans="1:39">
      <c r="A455">
        <v>9</v>
      </c>
      <c r="B455">
        <v>67</v>
      </c>
      <c r="C455">
        <v>2016</v>
      </c>
      <c r="D455">
        <v>99</v>
      </c>
      <c r="E455">
        <v>99</v>
      </c>
      <c r="F455">
        <v>99</v>
      </c>
      <c r="G455">
        <v>99</v>
      </c>
      <c r="H455">
        <v>99</v>
      </c>
      <c r="I455">
        <v>99</v>
      </c>
      <c r="J455">
        <v>999</v>
      </c>
      <c r="K455">
        <v>99</v>
      </c>
      <c r="L455">
        <v>2</v>
      </c>
      <c r="M455">
        <v>99</v>
      </c>
      <c r="N455">
        <v>99</v>
      </c>
      <c r="O455">
        <v>99</v>
      </c>
      <c r="P455">
        <v>9999</v>
      </c>
      <c r="Q455">
        <v>35</v>
      </c>
      <c r="R455">
        <v>48</v>
      </c>
      <c r="S455">
        <v>45</v>
      </c>
      <c r="T455">
        <v>0.17958695001496555</v>
      </c>
      <c r="U455">
        <v>0.21084176559772699</v>
      </c>
      <c r="V455">
        <v>2</v>
      </c>
      <c r="W455">
        <v>44.711111111111109</v>
      </c>
      <c r="X455">
        <v>184.56347056699155</v>
      </c>
      <c r="Y455">
        <v>160.86666666666662</v>
      </c>
      <c r="Z455">
        <v>171.5911111111111</v>
      </c>
      <c r="AA455">
        <v>60.241834198954578</v>
      </c>
      <c r="AB455">
        <v>12.041820132304151</v>
      </c>
      <c r="AC455">
        <v>-82.142655516891693</v>
      </c>
      <c r="AD455">
        <v>1</v>
      </c>
      <c r="AE455">
        <v>0</v>
      </c>
      <c r="AF455">
        <v>0</v>
      </c>
      <c r="AG455">
        <v>0</v>
      </c>
      <c r="AH455">
        <v>4</v>
      </c>
      <c r="AI455">
        <v>0</v>
      </c>
      <c r="AJ455">
        <v>0</v>
      </c>
      <c r="AK455">
        <v>2</v>
      </c>
      <c r="AL455">
        <v>0</v>
      </c>
      <c r="AM455">
        <v>0</v>
      </c>
    </row>
    <row r="456" spans="1:39">
      <c r="A456">
        <v>9</v>
      </c>
      <c r="B456">
        <v>68</v>
      </c>
      <c r="C456">
        <v>2016</v>
      </c>
      <c r="D456">
        <v>99</v>
      </c>
      <c r="E456">
        <v>99</v>
      </c>
      <c r="F456">
        <v>99</v>
      </c>
      <c r="G456">
        <v>99</v>
      </c>
      <c r="H456">
        <v>99</v>
      </c>
      <c r="I456">
        <v>99</v>
      </c>
      <c r="J456">
        <v>999</v>
      </c>
      <c r="K456">
        <v>99</v>
      </c>
      <c r="L456">
        <v>5</v>
      </c>
      <c r="M456">
        <v>99</v>
      </c>
      <c r="N456">
        <v>99</v>
      </c>
      <c r="O456">
        <v>99</v>
      </c>
      <c r="P456">
        <v>9999</v>
      </c>
      <c r="Q456">
        <v>47</v>
      </c>
      <c r="R456">
        <v>68</v>
      </c>
      <c r="S456">
        <v>67</v>
      </c>
      <c r="T456">
        <v>0.25441484585453455</v>
      </c>
      <c r="U456">
        <v>0.35554973039281002</v>
      </c>
      <c r="V456">
        <v>5</v>
      </c>
      <c r="W456">
        <v>42.626865671641795</v>
      </c>
      <c r="X456">
        <v>211.08278631062393</v>
      </c>
      <c r="Y456">
        <v>191.48823529411763</v>
      </c>
      <c r="Z456">
        <v>194.34626865671635</v>
      </c>
      <c r="AA456">
        <v>33.677617033605031</v>
      </c>
      <c r="AB456">
        <v>1.7941515343540095</v>
      </c>
      <c r="AC456">
        <v>-17.803497438915361</v>
      </c>
      <c r="AD456">
        <v>0</v>
      </c>
      <c r="AE456">
        <v>0</v>
      </c>
      <c r="AF456">
        <v>0</v>
      </c>
      <c r="AG456">
        <v>1</v>
      </c>
      <c r="AH456">
        <v>3</v>
      </c>
      <c r="AI456">
        <v>0</v>
      </c>
      <c r="AJ456">
        <v>0</v>
      </c>
      <c r="AK456">
        <v>0</v>
      </c>
      <c r="AL456">
        <v>1</v>
      </c>
      <c r="AM456">
        <v>0</v>
      </c>
    </row>
    <row r="457" spans="1:39">
      <c r="A457">
        <v>9</v>
      </c>
      <c r="B457">
        <v>69</v>
      </c>
      <c r="C457">
        <v>2016</v>
      </c>
      <c r="D457">
        <v>99</v>
      </c>
      <c r="E457">
        <v>99</v>
      </c>
      <c r="F457">
        <v>99</v>
      </c>
      <c r="G457">
        <v>99</v>
      </c>
      <c r="H457">
        <v>99</v>
      </c>
      <c r="I457">
        <v>99</v>
      </c>
      <c r="J457">
        <v>999</v>
      </c>
      <c r="K457">
        <v>99</v>
      </c>
      <c r="L457">
        <v>8</v>
      </c>
      <c r="M457">
        <v>99</v>
      </c>
      <c r="N457">
        <v>99</v>
      </c>
      <c r="O457">
        <v>99</v>
      </c>
      <c r="P457">
        <v>9999</v>
      </c>
      <c r="Q457">
        <v>168</v>
      </c>
      <c r="R457">
        <v>436</v>
      </c>
      <c r="S457">
        <v>432</v>
      </c>
      <c r="T457">
        <v>1.6312481293026044</v>
      </c>
      <c r="U457">
        <v>2.1580098149441409</v>
      </c>
      <c r="V457">
        <v>8</v>
      </c>
      <c r="W457">
        <v>47.6875</v>
      </c>
      <c r="X457">
        <v>198.48941922530273</v>
      </c>
      <c r="Y457">
        <v>181.26651376146788</v>
      </c>
      <c r="Z457">
        <v>182.94490740740744</v>
      </c>
      <c r="AA457">
        <v>27.984962430091848</v>
      </c>
      <c r="AB457">
        <v>1.4567948233733556</v>
      </c>
      <c r="AC457">
        <v>-12.409417555120758</v>
      </c>
      <c r="AD457">
        <v>2</v>
      </c>
      <c r="AE457">
        <v>0</v>
      </c>
      <c r="AF457">
        <v>0</v>
      </c>
      <c r="AG457">
        <v>1</v>
      </c>
      <c r="AH457">
        <v>10</v>
      </c>
      <c r="AI457">
        <v>3</v>
      </c>
      <c r="AJ457">
        <v>1</v>
      </c>
      <c r="AK457">
        <v>0</v>
      </c>
      <c r="AL457">
        <v>1</v>
      </c>
      <c r="AM457">
        <v>1</v>
      </c>
    </row>
    <row r="458" spans="1:39">
      <c r="A458">
        <v>9</v>
      </c>
      <c r="B458">
        <v>70</v>
      </c>
      <c r="C458">
        <v>2016</v>
      </c>
      <c r="D458">
        <v>99</v>
      </c>
      <c r="E458">
        <v>99</v>
      </c>
      <c r="F458">
        <v>99</v>
      </c>
      <c r="G458">
        <v>99</v>
      </c>
      <c r="H458">
        <v>99</v>
      </c>
      <c r="I458">
        <v>99</v>
      </c>
      <c r="J458">
        <v>999</v>
      </c>
      <c r="K458">
        <v>99</v>
      </c>
      <c r="L458">
        <v>11</v>
      </c>
      <c r="M458">
        <v>99</v>
      </c>
      <c r="N458">
        <v>99</v>
      </c>
      <c r="O458">
        <v>99</v>
      </c>
      <c r="P458">
        <v>9999</v>
      </c>
      <c r="Q458">
        <v>353</v>
      </c>
      <c r="R458">
        <v>2643</v>
      </c>
      <c r="S458">
        <v>2643</v>
      </c>
      <c r="T458">
        <v>9.8885064351990426</v>
      </c>
      <c r="U458">
        <v>11.791951581975404</v>
      </c>
      <c r="V458">
        <v>11</v>
      </c>
      <c r="W458">
        <v>52.748013620885359</v>
      </c>
      <c r="X458">
        <v>177.02617228444143</v>
      </c>
      <c r="Y458">
        <v>163.39515701853935</v>
      </c>
      <c r="Z458">
        <v>163.39515701853935</v>
      </c>
      <c r="AA458">
        <v>26.66339895328408</v>
      </c>
      <c r="AB458">
        <v>1.317563343313402</v>
      </c>
      <c r="AC458">
        <v>-21.611761510471723</v>
      </c>
      <c r="AD458">
        <v>25</v>
      </c>
      <c r="AE458">
        <v>7</v>
      </c>
      <c r="AF458">
        <v>0</v>
      </c>
      <c r="AG458">
        <v>3</v>
      </c>
      <c r="AH458">
        <v>44</v>
      </c>
      <c r="AI458">
        <v>8</v>
      </c>
      <c r="AJ458">
        <v>2</v>
      </c>
      <c r="AK458">
        <v>3</v>
      </c>
      <c r="AL458">
        <v>0</v>
      </c>
      <c r="AM458">
        <v>0</v>
      </c>
    </row>
    <row r="459" spans="1:39">
      <c r="A459">
        <v>9</v>
      </c>
      <c r="B459">
        <v>71</v>
      </c>
      <c r="C459">
        <v>2016</v>
      </c>
      <c r="D459">
        <v>99</v>
      </c>
      <c r="E459">
        <v>99</v>
      </c>
      <c r="F459">
        <v>99</v>
      </c>
      <c r="G459">
        <v>99</v>
      </c>
      <c r="H459">
        <v>99</v>
      </c>
      <c r="I459">
        <v>99</v>
      </c>
      <c r="J459">
        <v>999</v>
      </c>
      <c r="K459">
        <v>99</v>
      </c>
      <c r="L459">
        <v>14</v>
      </c>
      <c r="M459">
        <v>99</v>
      </c>
      <c r="N459">
        <v>99</v>
      </c>
      <c r="O459">
        <v>99</v>
      </c>
      <c r="P459">
        <v>9999</v>
      </c>
      <c r="Q459">
        <v>443</v>
      </c>
      <c r="R459">
        <v>10088</v>
      </c>
      <c r="S459">
        <v>10085</v>
      </c>
      <c r="T459">
        <v>37.743190661478607</v>
      </c>
      <c r="U459">
        <v>39.559339180795341</v>
      </c>
      <c r="V459">
        <v>14</v>
      </c>
      <c r="W459">
        <v>57.28051561725335</v>
      </c>
      <c r="X459">
        <v>155.6453158038087</v>
      </c>
      <c r="Y459">
        <v>143.61328310864295</v>
      </c>
      <c r="Z459">
        <v>143.65600396628557</v>
      </c>
      <c r="AA459">
        <v>24.455586505944641</v>
      </c>
      <c r="AB459">
        <v>1.2999912786704273</v>
      </c>
      <c r="AC459">
        <v>-22.203546250860736</v>
      </c>
      <c r="AD459">
        <v>109</v>
      </c>
      <c r="AE459">
        <v>29</v>
      </c>
      <c r="AF459">
        <v>0</v>
      </c>
      <c r="AG459">
        <v>14</v>
      </c>
      <c r="AH459">
        <v>128</v>
      </c>
      <c r="AI459">
        <v>19</v>
      </c>
      <c r="AJ459">
        <v>15</v>
      </c>
      <c r="AK459">
        <v>24</v>
      </c>
      <c r="AL459">
        <v>13</v>
      </c>
      <c r="AM459">
        <v>0</v>
      </c>
    </row>
    <row r="460" spans="1:39">
      <c r="A460">
        <v>9</v>
      </c>
      <c r="B460">
        <v>72</v>
      </c>
      <c r="C460">
        <v>2016</v>
      </c>
      <c r="D460">
        <v>99</v>
      </c>
      <c r="E460">
        <v>99</v>
      </c>
      <c r="F460">
        <v>99</v>
      </c>
      <c r="G460">
        <v>99</v>
      </c>
      <c r="H460">
        <v>99</v>
      </c>
      <c r="I460">
        <v>99</v>
      </c>
      <c r="J460">
        <v>999</v>
      </c>
      <c r="K460">
        <v>99</v>
      </c>
      <c r="L460">
        <v>17</v>
      </c>
      <c r="M460">
        <v>99</v>
      </c>
      <c r="N460">
        <v>99</v>
      </c>
      <c r="O460">
        <v>99</v>
      </c>
      <c r="P460">
        <v>9999</v>
      </c>
      <c r="Q460">
        <v>419</v>
      </c>
      <c r="R460">
        <v>13366</v>
      </c>
      <c r="S460">
        <v>13365</v>
      </c>
      <c r="T460">
        <v>50.007482789583968</v>
      </c>
      <c r="U460">
        <v>45.924307926294567</v>
      </c>
      <c r="V460">
        <v>17</v>
      </c>
      <c r="W460">
        <v>61.688589599700713</v>
      </c>
      <c r="X460">
        <v>136.33868960375349</v>
      </c>
      <c r="Y460">
        <v>125.8322085889573</v>
      </c>
      <c r="Z460">
        <v>125.84162364384611</v>
      </c>
      <c r="AA460">
        <v>22.201033829250097</v>
      </c>
      <c r="AB460">
        <v>1.4931671262411879</v>
      </c>
      <c r="AC460">
        <v>-20.267240459095536</v>
      </c>
      <c r="AD460">
        <v>250</v>
      </c>
      <c r="AE460">
        <v>46</v>
      </c>
      <c r="AF460">
        <v>0</v>
      </c>
      <c r="AG460">
        <v>38</v>
      </c>
      <c r="AH460">
        <v>294</v>
      </c>
      <c r="AI460">
        <v>69</v>
      </c>
      <c r="AJ460">
        <v>24</v>
      </c>
      <c r="AK460">
        <v>117</v>
      </c>
      <c r="AL460">
        <v>34</v>
      </c>
      <c r="AM460">
        <v>2</v>
      </c>
    </row>
    <row r="461" spans="1:39">
      <c r="A461">
        <v>9</v>
      </c>
      <c r="B461">
        <v>73</v>
      </c>
      <c r="C461">
        <v>2015</v>
      </c>
      <c r="D461">
        <v>99</v>
      </c>
      <c r="E461">
        <v>99</v>
      </c>
      <c r="F461">
        <v>99</v>
      </c>
      <c r="G461">
        <v>99</v>
      </c>
      <c r="H461">
        <v>99</v>
      </c>
      <c r="I461">
        <v>99</v>
      </c>
      <c r="J461">
        <v>999</v>
      </c>
      <c r="K461">
        <v>99</v>
      </c>
      <c r="L461">
        <v>1</v>
      </c>
      <c r="M461">
        <v>99</v>
      </c>
      <c r="N461">
        <v>99</v>
      </c>
      <c r="O461">
        <v>99</v>
      </c>
      <c r="P461">
        <v>9999</v>
      </c>
      <c r="Q461">
        <v>52</v>
      </c>
      <c r="R461">
        <v>115</v>
      </c>
      <c r="S461">
        <v>0</v>
      </c>
      <c r="T461">
        <v>0.42170883755042177</v>
      </c>
      <c r="U461">
        <v>0</v>
      </c>
      <c r="V461">
        <v>1</v>
      </c>
      <c r="X461">
        <v>100.65853313863121</v>
      </c>
      <c r="Y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7</v>
      </c>
      <c r="AM461">
        <v>0</v>
      </c>
    </row>
    <row r="462" spans="1:39">
      <c r="A462">
        <v>9</v>
      </c>
      <c r="B462">
        <v>74</v>
      </c>
      <c r="C462">
        <v>2015</v>
      </c>
      <c r="D462">
        <v>99</v>
      </c>
      <c r="E462">
        <v>99</v>
      </c>
      <c r="F462">
        <v>99</v>
      </c>
      <c r="G462">
        <v>99</v>
      </c>
      <c r="H462">
        <v>99</v>
      </c>
      <c r="I462">
        <v>99</v>
      </c>
      <c r="J462">
        <v>999</v>
      </c>
      <c r="K462">
        <v>99</v>
      </c>
      <c r="L462">
        <v>2</v>
      </c>
      <c r="M462">
        <v>99</v>
      </c>
      <c r="N462">
        <v>99</v>
      </c>
      <c r="O462">
        <v>99</v>
      </c>
      <c r="P462">
        <v>9999</v>
      </c>
      <c r="Q462">
        <v>60</v>
      </c>
      <c r="R462">
        <v>100</v>
      </c>
      <c r="S462">
        <v>99</v>
      </c>
      <c r="T462">
        <v>0.36670333700036672</v>
      </c>
      <c r="U462">
        <v>0.37517778435030374</v>
      </c>
      <c r="V462">
        <v>2</v>
      </c>
      <c r="W462">
        <v>35.828282828282823</v>
      </c>
      <c r="X462">
        <v>150.16034669555788</v>
      </c>
      <c r="Y462">
        <v>137.74700000000001</v>
      </c>
      <c r="Z462">
        <v>139.1383838383839</v>
      </c>
      <c r="AA462">
        <v>60.762760570397774</v>
      </c>
      <c r="AB462">
        <v>1.5701791961069049</v>
      </c>
      <c r="AC462">
        <v>60.715607427271657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2</v>
      </c>
      <c r="AM462">
        <v>0</v>
      </c>
    </row>
    <row r="463" spans="1:39">
      <c r="A463">
        <v>9</v>
      </c>
      <c r="B463">
        <v>75</v>
      </c>
      <c r="C463">
        <v>2015</v>
      </c>
      <c r="D463">
        <v>99</v>
      </c>
      <c r="E463">
        <v>99</v>
      </c>
      <c r="F463">
        <v>99</v>
      </c>
      <c r="G463">
        <v>99</v>
      </c>
      <c r="H463">
        <v>99</v>
      </c>
      <c r="I463">
        <v>99</v>
      </c>
      <c r="J463">
        <v>999</v>
      </c>
      <c r="K463">
        <v>99</v>
      </c>
      <c r="L463">
        <v>5</v>
      </c>
      <c r="M463">
        <v>99</v>
      </c>
      <c r="N463">
        <v>99</v>
      </c>
      <c r="O463">
        <v>99</v>
      </c>
      <c r="P463">
        <v>9999</v>
      </c>
      <c r="Q463">
        <v>56</v>
      </c>
      <c r="R463">
        <v>86</v>
      </c>
      <c r="S463">
        <v>86</v>
      </c>
      <c r="T463">
        <v>0.31536486982031542</v>
      </c>
      <c r="U463">
        <v>0.47199074103706656</v>
      </c>
      <c r="V463">
        <v>5</v>
      </c>
      <c r="W463">
        <v>42.33720930232559</v>
      </c>
      <c r="X463">
        <v>218.31237874474033</v>
      </c>
      <c r="Y463">
        <v>201.50232558139535</v>
      </c>
      <c r="Z463">
        <v>201.50232558139535</v>
      </c>
      <c r="AA463">
        <v>28.298857634697423</v>
      </c>
      <c r="AB463">
        <v>1.2904881455739379</v>
      </c>
      <c r="AC463">
        <v>-21.277908043789299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</row>
    <row r="464" spans="1:39">
      <c r="A464">
        <v>9</v>
      </c>
      <c r="B464">
        <v>76</v>
      </c>
      <c r="C464">
        <v>2015</v>
      </c>
      <c r="D464">
        <v>99</v>
      </c>
      <c r="E464">
        <v>99</v>
      </c>
      <c r="F464">
        <v>99</v>
      </c>
      <c r="G464">
        <v>99</v>
      </c>
      <c r="H464">
        <v>99</v>
      </c>
      <c r="I464">
        <v>99</v>
      </c>
      <c r="J464">
        <v>999</v>
      </c>
      <c r="K464">
        <v>99</v>
      </c>
      <c r="L464">
        <v>8</v>
      </c>
      <c r="M464">
        <v>99</v>
      </c>
      <c r="N464">
        <v>99</v>
      </c>
      <c r="O464">
        <v>99</v>
      </c>
      <c r="P464">
        <v>9999</v>
      </c>
      <c r="Q464">
        <v>208</v>
      </c>
      <c r="R464">
        <v>615</v>
      </c>
      <c r="S464">
        <v>614</v>
      </c>
      <c r="T464">
        <v>2.2552255225522546</v>
      </c>
      <c r="U464">
        <v>3.0075832231221762</v>
      </c>
      <c r="V464">
        <v>8</v>
      </c>
      <c r="W464">
        <v>47.677524429967406</v>
      </c>
      <c r="X464">
        <v>194.89011618176849</v>
      </c>
      <c r="Y464">
        <v>179.55089430894299</v>
      </c>
      <c r="Z464">
        <v>179.84332247556998</v>
      </c>
      <c r="AA464">
        <v>28.42055696175742</v>
      </c>
      <c r="AB464">
        <v>1.3115310675922738</v>
      </c>
      <c r="AC464">
        <v>-16.369566331119461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5</v>
      </c>
      <c r="AM464">
        <v>0</v>
      </c>
    </row>
    <row r="465" spans="1:39">
      <c r="A465">
        <v>9</v>
      </c>
      <c r="B465">
        <v>77</v>
      </c>
      <c r="C465">
        <v>2015</v>
      </c>
      <c r="D465">
        <v>99</v>
      </c>
      <c r="E465">
        <v>99</v>
      </c>
      <c r="F465">
        <v>99</v>
      </c>
      <c r="G465">
        <v>99</v>
      </c>
      <c r="H465">
        <v>99</v>
      </c>
      <c r="I465">
        <v>99</v>
      </c>
      <c r="J465">
        <v>999</v>
      </c>
      <c r="K465">
        <v>99</v>
      </c>
      <c r="L465">
        <v>11</v>
      </c>
      <c r="M465">
        <v>99</v>
      </c>
      <c r="N465">
        <v>99</v>
      </c>
      <c r="O465">
        <v>99</v>
      </c>
      <c r="P465">
        <v>9999</v>
      </c>
      <c r="Q465">
        <v>363</v>
      </c>
      <c r="R465">
        <v>2778</v>
      </c>
      <c r="S465">
        <v>2777</v>
      </c>
      <c r="T465">
        <v>10.187018701870185</v>
      </c>
      <c r="U465">
        <v>12.168278758779728</v>
      </c>
      <c r="V465">
        <v>11</v>
      </c>
      <c r="W465">
        <v>52.623334533669421</v>
      </c>
      <c r="X465">
        <v>174.31260320409453</v>
      </c>
      <c r="Y465">
        <v>160.82069834413238</v>
      </c>
      <c r="Z465">
        <v>160.87861001080293</v>
      </c>
      <c r="AA465">
        <v>27.483427090713711</v>
      </c>
      <c r="AB465">
        <v>1.3174554432218102</v>
      </c>
      <c r="AC465">
        <v>-18.347237455148225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24</v>
      </c>
      <c r="AM465">
        <v>1</v>
      </c>
    </row>
    <row r="466" spans="1:39">
      <c r="A466">
        <v>9</v>
      </c>
      <c r="B466">
        <v>78</v>
      </c>
      <c r="C466">
        <v>2015</v>
      </c>
      <c r="D466">
        <v>99</v>
      </c>
      <c r="E466">
        <v>99</v>
      </c>
      <c r="F466">
        <v>99</v>
      </c>
      <c r="G466">
        <v>99</v>
      </c>
      <c r="H466">
        <v>99</v>
      </c>
      <c r="I466">
        <v>99</v>
      </c>
      <c r="J466">
        <v>999</v>
      </c>
      <c r="K466">
        <v>99</v>
      </c>
      <c r="L466">
        <v>14</v>
      </c>
      <c r="M466">
        <v>99</v>
      </c>
      <c r="N466">
        <v>99</v>
      </c>
      <c r="O466">
        <v>99</v>
      </c>
      <c r="P466">
        <v>9999</v>
      </c>
      <c r="Q466">
        <v>463</v>
      </c>
      <c r="R466">
        <v>8710</v>
      </c>
      <c r="S466">
        <v>8710</v>
      </c>
      <c r="T466">
        <v>31.939860652731944</v>
      </c>
      <c r="U466">
        <v>33.948957877770631</v>
      </c>
      <c r="V466">
        <v>14</v>
      </c>
      <c r="W466">
        <v>57.286222732491389</v>
      </c>
      <c r="X466">
        <v>155.04280829372675</v>
      </c>
      <c r="Y466">
        <v>143.1045120551089</v>
      </c>
      <c r="Z466">
        <v>143.1045120551089</v>
      </c>
      <c r="AA466">
        <v>24.831913128208356</v>
      </c>
      <c r="AB466">
        <v>1.3108855705564817</v>
      </c>
      <c r="AC466">
        <v>-17.242589023299363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104</v>
      </c>
      <c r="AM466">
        <v>1</v>
      </c>
    </row>
    <row r="467" spans="1:39">
      <c r="A467">
        <v>9</v>
      </c>
      <c r="B467">
        <v>79</v>
      </c>
      <c r="C467">
        <v>2015</v>
      </c>
      <c r="D467">
        <v>99</v>
      </c>
      <c r="E467">
        <v>99</v>
      </c>
      <c r="F467">
        <v>99</v>
      </c>
      <c r="G467">
        <v>99</v>
      </c>
      <c r="H467">
        <v>99</v>
      </c>
      <c r="I467">
        <v>99</v>
      </c>
      <c r="J467">
        <v>999</v>
      </c>
      <c r="K467">
        <v>99</v>
      </c>
      <c r="L467">
        <v>17</v>
      </c>
      <c r="M467">
        <v>99</v>
      </c>
      <c r="N467">
        <v>99</v>
      </c>
      <c r="O467">
        <v>99</v>
      </c>
      <c r="P467">
        <v>9999</v>
      </c>
      <c r="Q467">
        <v>452</v>
      </c>
      <c r="R467">
        <v>14866</v>
      </c>
      <c r="S467">
        <v>14867</v>
      </c>
      <c r="T467">
        <v>54.514118078474517</v>
      </c>
      <c r="U467">
        <v>50.028011614940091</v>
      </c>
      <c r="V467">
        <v>17</v>
      </c>
      <c r="W467">
        <v>61.838904957287937</v>
      </c>
      <c r="X467">
        <v>133.86088712469129</v>
      </c>
      <c r="Y467">
        <v>123.55608771693798</v>
      </c>
      <c r="Z467">
        <v>123.54777695567363</v>
      </c>
      <c r="AA467">
        <v>22.920374793706056</v>
      </c>
      <c r="AB467">
        <v>1.678829626823874</v>
      </c>
      <c r="AC467">
        <v>-15.727420541131419</v>
      </c>
      <c r="AD467">
        <v>1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281</v>
      </c>
      <c r="AM467">
        <v>4</v>
      </c>
    </row>
    <row r="468" spans="1:39">
      <c r="A468">
        <v>9</v>
      </c>
      <c r="B468">
        <v>80</v>
      </c>
      <c r="C468">
        <v>2014</v>
      </c>
      <c r="D468">
        <v>99</v>
      </c>
      <c r="E468">
        <v>99</v>
      </c>
      <c r="F468">
        <v>99</v>
      </c>
      <c r="G468">
        <v>99</v>
      </c>
      <c r="H468">
        <v>99</v>
      </c>
      <c r="I468">
        <v>99</v>
      </c>
      <c r="J468">
        <v>999</v>
      </c>
      <c r="K468">
        <v>99</v>
      </c>
      <c r="L468">
        <v>1</v>
      </c>
      <c r="M468">
        <v>99</v>
      </c>
      <c r="N468">
        <v>99</v>
      </c>
      <c r="O468">
        <v>99</v>
      </c>
      <c r="P468">
        <v>9999</v>
      </c>
      <c r="Q468">
        <v>52</v>
      </c>
      <c r="R468">
        <v>96</v>
      </c>
      <c r="S468">
        <v>0</v>
      </c>
      <c r="T468">
        <v>0.34968855862747222</v>
      </c>
      <c r="U468">
        <v>0</v>
      </c>
      <c r="V468">
        <v>1</v>
      </c>
      <c r="X468">
        <v>101.50776453593357</v>
      </c>
      <c r="Y468">
        <v>0</v>
      </c>
    </row>
    <row r="469" spans="1:39">
      <c r="A469">
        <v>9</v>
      </c>
      <c r="B469">
        <v>81</v>
      </c>
      <c r="C469">
        <v>2014</v>
      </c>
      <c r="D469">
        <v>99</v>
      </c>
      <c r="E469">
        <v>99</v>
      </c>
      <c r="F469">
        <v>99</v>
      </c>
      <c r="G469">
        <v>99</v>
      </c>
      <c r="H469">
        <v>99</v>
      </c>
      <c r="I469">
        <v>99</v>
      </c>
      <c r="J469">
        <v>999</v>
      </c>
      <c r="K469">
        <v>99</v>
      </c>
      <c r="L469">
        <v>2</v>
      </c>
      <c r="M469">
        <v>99</v>
      </c>
      <c r="N469">
        <v>99</v>
      </c>
      <c r="O469">
        <v>99</v>
      </c>
      <c r="P469">
        <v>9999</v>
      </c>
      <c r="Q469">
        <v>80</v>
      </c>
      <c r="R469">
        <v>147</v>
      </c>
      <c r="S469">
        <v>129</v>
      </c>
      <c r="T469">
        <v>0.53546060539831697</v>
      </c>
      <c r="U469">
        <v>0.46273007319095194</v>
      </c>
      <c r="V469">
        <v>2</v>
      </c>
      <c r="W469">
        <v>35.55038759689922</v>
      </c>
      <c r="X469">
        <v>140.01813076259762</v>
      </c>
      <c r="Y469">
        <v>115.83401360544222</v>
      </c>
      <c r="Z469">
        <v>131.99689922480624</v>
      </c>
      <c r="AA469">
        <v>52.488717042253583</v>
      </c>
      <c r="AB469">
        <v>1.2197422545758827</v>
      </c>
      <c r="AC469">
        <v>65.420348100211001</v>
      </c>
    </row>
    <row r="470" spans="1:39">
      <c r="A470">
        <v>9</v>
      </c>
      <c r="B470">
        <v>82</v>
      </c>
      <c r="C470">
        <v>2014</v>
      </c>
      <c r="D470">
        <v>99</v>
      </c>
      <c r="E470">
        <v>99</v>
      </c>
      <c r="F470">
        <v>99</v>
      </c>
      <c r="G470">
        <v>99</v>
      </c>
      <c r="H470">
        <v>99</v>
      </c>
      <c r="I470">
        <v>99</v>
      </c>
      <c r="J470">
        <v>999</v>
      </c>
      <c r="K470">
        <v>99</v>
      </c>
      <c r="L470">
        <v>5</v>
      </c>
      <c r="M470">
        <v>99</v>
      </c>
      <c r="N470">
        <v>99</v>
      </c>
      <c r="O470">
        <v>99</v>
      </c>
      <c r="P470">
        <v>9999</v>
      </c>
      <c r="Q470">
        <v>52</v>
      </c>
      <c r="R470">
        <v>104</v>
      </c>
      <c r="S470">
        <v>102</v>
      </c>
      <c r="T470">
        <v>0.37882927184642851</v>
      </c>
      <c r="U470">
        <v>0.55165035981314803</v>
      </c>
      <c r="V470">
        <v>5</v>
      </c>
      <c r="W470">
        <v>42.431372549019599</v>
      </c>
      <c r="X470">
        <v>215.98362363530296</v>
      </c>
      <c r="Y470">
        <v>195.18942307692305</v>
      </c>
      <c r="Z470">
        <v>199.01666666666657</v>
      </c>
      <c r="AA470">
        <v>30.574768795988327</v>
      </c>
      <c r="AB470">
        <v>1.2719431168806321</v>
      </c>
      <c r="AC470">
        <v>5.7747189614819181</v>
      </c>
    </row>
    <row r="471" spans="1:39">
      <c r="A471">
        <v>9</v>
      </c>
      <c r="B471">
        <v>83</v>
      </c>
      <c r="C471">
        <v>2014</v>
      </c>
      <c r="D471">
        <v>99</v>
      </c>
      <c r="E471">
        <v>99</v>
      </c>
      <c r="F471">
        <v>99</v>
      </c>
      <c r="G471">
        <v>99</v>
      </c>
      <c r="H471">
        <v>99</v>
      </c>
      <c r="I471">
        <v>99</v>
      </c>
      <c r="J471">
        <v>999</v>
      </c>
      <c r="K471">
        <v>99</v>
      </c>
      <c r="L471">
        <v>8</v>
      </c>
      <c r="M471">
        <v>99</v>
      </c>
      <c r="N471">
        <v>99</v>
      </c>
      <c r="O471">
        <v>99</v>
      </c>
      <c r="P471">
        <v>9999</v>
      </c>
      <c r="Q471">
        <v>214</v>
      </c>
      <c r="R471">
        <v>715</v>
      </c>
      <c r="S471">
        <v>713</v>
      </c>
      <c r="T471">
        <v>2.6044512439441956</v>
      </c>
      <c r="U471">
        <v>3.5012135264384407</v>
      </c>
      <c r="V471">
        <v>8</v>
      </c>
      <c r="W471">
        <v>47.482468443197746</v>
      </c>
      <c r="X471">
        <v>195.7284319147808</v>
      </c>
      <c r="Y471">
        <v>180.19314685314689</v>
      </c>
      <c r="Z471">
        <v>180.69859747545593</v>
      </c>
      <c r="AA471">
        <v>27.519497578643904</v>
      </c>
      <c r="AB471">
        <v>1.3523813372204627</v>
      </c>
      <c r="AC471">
        <v>-23.516006421948902</v>
      </c>
    </row>
    <row r="472" spans="1:39">
      <c r="A472">
        <v>9</v>
      </c>
      <c r="B472">
        <v>84</v>
      </c>
      <c r="C472">
        <v>2014</v>
      </c>
      <c r="D472">
        <v>99</v>
      </c>
      <c r="E472">
        <v>99</v>
      </c>
      <c r="F472">
        <v>99</v>
      </c>
      <c r="G472">
        <v>99</v>
      </c>
      <c r="H472">
        <v>99</v>
      </c>
      <c r="I472">
        <v>99</v>
      </c>
      <c r="J472">
        <v>999</v>
      </c>
      <c r="K472">
        <v>99</v>
      </c>
      <c r="L472">
        <v>11</v>
      </c>
      <c r="M472">
        <v>99</v>
      </c>
      <c r="N472">
        <v>99</v>
      </c>
      <c r="O472">
        <v>99</v>
      </c>
      <c r="P472">
        <v>9999</v>
      </c>
      <c r="Q472">
        <v>388</v>
      </c>
      <c r="R472">
        <v>2520</v>
      </c>
      <c r="S472">
        <v>2519</v>
      </c>
      <c r="T472">
        <v>9.1793246639711494</v>
      </c>
      <c r="U472">
        <v>11.164970434500619</v>
      </c>
      <c r="V472">
        <v>11</v>
      </c>
      <c r="W472">
        <v>52.404128622469237</v>
      </c>
      <c r="X472">
        <v>176.66726856867697</v>
      </c>
      <c r="Y472">
        <v>163.03571428571445</v>
      </c>
      <c r="Z472">
        <v>163.10043668122287</v>
      </c>
      <c r="AA472">
        <v>26.532132387639017</v>
      </c>
      <c r="AB472">
        <v>1.3773240220879688</v>
      </c>
      <c r="AC472">
        <v>-16.983366744664103</v>
      </c>
    </row>
    <row r="473" spans="1:39">
      <c r="A473">
        <v>9</v>
      </c>
      <c r="B473">
        <v>85</v>
      </c>
      <c r="C473">
        <v>2014</v>
      </c>
      <c r="D473">
        <v>99</v>
      </c>
      <c r="E473">
        <v>99</v>
      </c>
      <c r="F473">
        <v>99</v>
      </c>
      <c r="G473">
        <v>99</v>
      </c>
      <c r="H473">
        <v>99</v>
      </c>
      <c r="I473">
        <v>99</v>
      </c>
      <c r="J473">
        <v>999</v>
      </c>
      <c r="K473">
        <v>99</v>
      </c>
      <c r="L473">
        <v>14</v>
      </c>
      <c r="M473">
        <v>99</v>
      </c>
      <c r="N473">
        <v>99</v>
      </c>
      <c r="O473">
        <v>99</v>
      </c>
      <c r="P473">
        <v>9999</v>
      </c>
      <c r="Q473">
        <v>492</v>
      </c>
      <c r="R473">
        <v>8296</v>
      </c>
      <c r="S473">
        <v>8282</v>
      </c>
      <c r="T473">
        <v>30.218919608057409</v>
      </c>
      <c r="U473">
        <v>32.467633474931958</v>
      </c>
      <c r="V473">
        <v>14</v>
      </c>
      <c r="W473">
        <v>57.3427915962328</v>
      </c>
      <c r="X473">
        <v>156.218284784741</v>
      </c>
      <c r="Y473">
        <v>144.01495901639373</v>
      </c>
      <c r="Z473">
        <v>144.25840376720623</v>
      </c>
      <c r="AA473">
        <v>25.508633045074259</v>
      </c>
      <c r="AB473">
        <v>1.3195086029227228</v>
      </c>
      <c r="AC473">
        <v>-18.435038513862445</v>
      </c>
    </row>
    <row r="474" spans="1:39">
      <c r="A474">
        <v>9</v>
      </c>
      <c r="B474">
        <v>86</v>
      </c>
      <c r="C474">
        <v>2014</v>
      </c>
      <c r="D474">
        <v>99</v>
      </c>
      <c r="E474">
        <v>99</v>
      </c>
      <c r="F474">
        <v>99</v>
      </c>
      <c r="G474">
        <v>99</v>
      </c>
      <c r="H474">
        <v>99</v>
      </c>
      <c r="I474">
        <v>99</v>
      </c>
      <c r="J474">
        <v>999</v>
      </c>
      <c r="K474">
        <v>99</v>
      </c>
      <c r="L474">
        <v>17</v>
      </c>
      <c r="M474">
        <v>99</v>
      </c>
      <c r="N474">
        <v>99</v>
      </c>
      <c r="O474">
        <v>99</v>
      </c>
      <c r="P474">
        <v>9999</v>
      </c>
      <c r="Q474">
        <v>499</v>
      </c>
      <c r="R474">
        <v>15299</v>
      </c>
      <c r="S474">
        <v>15293</v>
      </c>
      <c r="T474">
        <v>55.727971442101058</v>
      </c>
      <c r="U474">
        <v>51.425859256369314</v>
      </c>
      <c r="V474">
        <v>17</v>
      </c>
      <c r="W474">
        <v>61.760740207938277</v>
      </c>
      <c r="X474">
        <v>134.06845716128615</v>
      </c>
      <c r="Y474">
        <v>123.69274462383233</v>
      </c>
      <c r="Z474">
        <v>123.74127378539272</v>
      </c>
      <c r="AA474">
        <v>23.541985249929184</v>
      </c>
      <c r="AB474">
        <v>1.4321222708654502</v>
      </c>
      <c r="AC474">
        <v>-21.067889538659941</v>
      </c>
    </row>
    <row r="475" spans="1:39">
      <c r="A475">
        <v>9</v>
      </c>
      <c r="B475">
        <v>87</v>
      </c>
      <c r="C475">
        <v>2013</v>
      </c>
      <c r="D475">
        <v>99</v>
      </c>
      <c r="E475">
        <v>99</v>
      </c>
      <c r="F475">
        <v>99</v>
      </c>
      <c r="G475">
        <v>99</v>
      </c>
      <c r="H475">
        <v>99</v>
      </c>
      <c r="I475">
        <v>99</v>
      </c>
      <c r="J475">
        <v>999</v>
      </c>
      <c r="K475">
        <v>99</v>
      </c>
      <c r="L475">
        <v>1</v>
      </c>
      <c r="M475">
        <v>99</v>
      </c>
      <c r="N475">
        <v>99</v>
      </c>
      <c r="O475">
        <v>99</v>
      </c>
      <c r="P475">
        <v>9999</v>
      </c>
      <c r="Q475">
        <v>26</v>
      </c>
      <c r="R475">
        <v>34</v>
      </c>
      <c r="S475">
        <v>0</v>
      </c>
      <c r="T475">
        <v>0.12167191525908962</v>
      </c>
      <c r="U475">
        <v>0</v>
      </c>
      <c r="V475">
        <v>1</v>
      </c>
      <c r="X475">
        <v>98.798674399337187</v>
      </c>
      <c r="Y475">
        <v>0</v>
      </c>
    </row>
    <row r="476" spans="1:39">
      <c r="A476">
        <v>9</v>
      </c>
      <c r="B476">
        <v>88</v>
      </c>
      <c r="C476">
        <v>2013</v>
      </c>
      <c r="D476">
        <v>99</v>
      </c>
      <c r="E476">
        <v>99</v>
      </c>
      <c r="F476">
        <v>99</v>
      </c>
      <c r="G476">
        <v>99</v>
      </c>
      <c r="H476">
        <v>99</v>
      </c>
      <c r="I476">
        <v>99</v>
      </c>
      <c r="J476">
        <v>999</v>
      </c>
      <c r="K476">
        <v>99</v>
      </c>
      <c r="L476">
        <v>2</v>
      </c>
      <c r="M476">
        <v>99</v>
      </c>
      <c r="N476">
        <v>99</v>
      </c>
      <c r="O476">
        <v>99</v>
      </c>
      <c r="P476">
        <v>9999</v>
      </c>
      <c r="Q476">
        <v>21</v>
      </c>
      <c r="R476">
        <v>37</v>
      </c>
      <c r="S476">
        <v>34</v>
      </c>
      <c r="T476">
        <v>0.13240767248783281</v>
      </c>
      <c r="U476">
        <v>0.17383168833257981</v>
      </c>
      <c r="V476">
        <v>2</v>
      </c>
      <c r="W476">
        <v>36.558823529411761</v>
      </c>
      <c r="X476">
        <v>208.96606248718919</v>
      </c>
      <c r="Y476">
        <v>177.10270270270269</v>
      </c>
      <c r="Z476">
        <v>192.72941176470587</v>
      </c>
      <c r="AA476">
        <v>42.701946018555454</v>
      </c>
      <c r="AB476">
        <v>1.7352941176469827</v>
      </c>
      <c r="AC476">
        <v>-1.0581355388457718</v>
      </c>
    </row>
    <row r="477" spans="1:39">
      <c r="A477">
        <v>9</v>
      </c>
      <c r="B477">
        <v>89</v>
      </c>
      <c r="C477">
        <v>2013</v>
      </c>
      <c r="D477">
        <v>99</v>
      </c>
      <c r="E477">
        <v>99</v>
      </c>
      <c r="F477">
        <v>99</v>
      </c>
      <c r="G477">
        <v>99</v>
      </c>
      <c r="H477">
        <v>99</v>
      </c>
      <c r="I477">
        <v>99</v>
      </c>
      <c r="J477">
        <v>999</v>
      </c>
      <c r="K477">
        <v>99</v>
      </c>
      <c r="L477">
        <v>5</v>
      </c>
      <c r="M477">
        <v>99</v>
      </c>
      <c r="N477">
        <v>99</v>
      </c>
      <c r="O477">
        <v>99</v>
      </c>
      <c r="P477">
        <v>9999</v>
      </c>
      <c r="Q477">
        <v>57</v>
      </c>
      <c r="R477">
        <v>86</v>
      </c>
      <c r="S477">
        <v>86</v>
      </c>
      <c r="T477">
        <v>0.30775837389063843</v>
      </c>
      <c r="U477">
        <v>0.44282672905733744</v>
      </c>
      <c r="V477">
        <v>5</v>
      </c>
      <c r="W477">
        <v>42.686046511627929</v>
      </c>
      <c r="X477">
        <v>210.29630376174757</v>
      </c>
      <c r="Y477">
        <v>194.10348837209301</v>
      </c>
      <c r="Z477">
        <v>194.10348837209301</v>
      </c>
      <c r="AA477">
        <v>25.010139560876887</v>
      </c>
      <c r="AB477">
        <v>1.2782767097439764</v>
      </c>
      <c r="AC477">
        <v>-14.272366545085237</v>
      </c>
    </row>
    <row r="478" spans="1:39">
      <c r="A478">
        <v>9</v>
      </c>
      <c r="B478">
        <v>90</v>
      </c>
      <c r="C478">
        <v>2013</v>
      </c>
      <c r="D478">
        <v>99</v>
      </c>
      <c r="E478">
        <v>99</v>
      </c>
      <c r="F478">
        <v>99</v>
      </c>
      <c r="G478">
        <v>99</v>
      </c>
      <c r="H478">
        <v>99</v>
      </c>
      <c r="I478">
        <v>99</v>
      </c>
      <c r="J478">
        <v>999</v>
      </c>
      <c r="K478">
        <v>99</v>
      </c>
      <c r="L478">
        <v>8</v>
      </c>
      <c r="M478">
        <v>99</v>
      </c>
      <c r="N478">
        <v>99</v>
      </c>
      <c r="O478">
        <v>99</v>
      </c>
      <c r="P478">
        <v>9999</v>
      </c>
      <c r="Q478">
        <v>191</v>
      </c>
      <c r="R478">
        <v>546</v>
      </c>
      <c r="S478">
        <v>545</v>
      </c>
      <c r="T478">
        <v>1.9539078156312624</v>
      </c>
      <c r="U478">
        <v>2.6600190353232578</v>
      </c>
      <c r="V478">
        <v>8</v>
      </c>
      <c r="W478">
        <v>47.50275229357797</v>
      </c>
      <c r="X478">
        <v>199.36046257823077</v>
      </c>
      <c r="Y478">
        <v>183.64963369963343</v>
      </c>
      <c r="Z478">
        <v>183.98660550458695</v>
      </c>
      <c r="AA478">
        <v>28.605127282117127</v>
      </c>
      <c r="AB478">
        <v>1.381559995515961</v>
      </c>
      <c r="AC478">
        <v>-13.116811780717509</v>
      </c>
    </row>
    <row r="479" spans="1:39">
      <c r="A479">
        <v>9</v>
      </c>
      <c r="B479">
        <v>91</v>
      </c>
      <c r="C479">
        <v>2013</v>
      </c>
      <c r="D479">
        <v>99</v>
      </c>
      <c r="E479">
        <v>99</v>
      </c>
      <c r="F479">
        <v>99</v>
      </c>
      <c r="G479">
        <v>99</v>
      </c>
      <c r="H479">
        <v>99</v>
      </c>
      <c r="I479">
        <v>99</v>
      </c>
      <c r="J479">
        <v>999</v>
      </c>
      <c r="K479">
        <v>99</v>
      </c>
      <c r="L479">
        <v>11</v>
      </c>
      <c r="M479">
        <v>99</v>
      </c>
      <c r="N479">
        <v>99</v>
      </c>
      <c r="O479">
        <v>99</v>
      </c>
      <c r="P479">
        <v>9999</v>
      </c>
      <c r="Q479">
        <v>380</v>
      </c>
      <c r="R479">
        <v>2331</v>
      </c>
      <c r="S479">
        <v>2329</v>
      </c>
      <c r="T479">
        <v>8.3416833667334664</v>
      </c>
      <c r="U479">
        <v>10.132126195948363</v>
      </c>
      <c r="V479">
        <v>11</v>
      </c>
      <c r="W479">
        <v>52.572778016316008</v>
      </c>
      <c r="X479">
        <v>177.70936080795252</v>
      </c>
      <c r="Y479">
        <v>163.85371085371065</v>
      </c>
      <c r="Z479">
        <v>163.99441820523805</v>
      </c>
      <c r="AA479">
        <v>27.267623042653874</v>
      </c>
      <c r="AB479">
        <v>1.3641288899028281</v>
      </c>
      <c r="AC479">
        <v>-17.052779068005918</v>
      </c>
    </row>
    <row r="480" spans="1:39">
      <c r="A480">
        <v>9</v>
      </c>
      <c r="B480">
        <v>92</v>
      </c>
      <c r="C480">
        <v>2013</v>
      </c>
      <c r="D480">
        <v>99</v>
      </c>
      <c r="E480">
        <v>99</v>
      </c>
      <c r="F480">
        <v>99</v>
      </c>
      <c r="G480">
        <v>99</v>
      </c>
      <c r="H480">
        <v>99</v>
      </c>
      <c r="I480">
        <v>99</v>
      </c>
      <c r="J480">
        <v>999</v>
      </c>
      <c r="K480">
        <v>99</v>
      </c>
      <c r="L480">
        <v>14</v>
      </c>
      <c r="M480">
        <v>99</v>
      </c>
      <c r="N480">
        <v>99</v>
      </c>
      <c r="O480">
        <v>99</v>
      </c>
      <c r="P480">
        <v>9999</v>
      </c>
      <c r="Q480">
        <v>512</v>
      </c>
      <c r="R480">
        <v>9534</v>
      </c>
      <c r="S480">
        <v>9525</v>
      </c>
      <c r="T480">
        <v>34.118236472945895</v>
      </c>
      <c r="U480">
        <v>36.333897439197877</v>
      </c>
      <c r="V480">
        <v>14</v>
      </c>
      <c r="W480">
        <v>57.454068241469798</v>
      </c>
      <c r="X480">
        <v>155.76786143268811</v>
      </c>
      <c r="Y480">
        <v>143.65964967484845</v>
      </c>
      <c r="Z480">
        <v>143.795391076116</v>
      </c>
      <c r="AA480">
        <v>25.479492258271321</v>
      </c>
      <c r="AB480">
        <v>1.0189879625312539</v>
      </c>
      <c r="AC480">
        <v>-32.530868744233054</v>
      </c>
    </row>
    <row r="481" spans="1:29">
      <c r="A481">
        <v>9</v>
      </c>
      <c r="B481">
        <v>93</v>
      </c>
      <c r="C481">
        <v>2013</v>
      </c>
      <c r="D481">
        <v>99</v>
      </c>
      <c r="E481">
        <v>99</v>
      </c>
      <c r="F481">
        <v>99</v>
      </c>
      <c r="G481">
        <v>99</v>
      </c>
      <c r="H481">
        <v>99</v>
      </c>
      <c r="I481">
        <v>99</v>
      </c>
      <c r="J481">
        <v>999</v>
      </c>
      <c r="K481">
        <v>99</v>
      </c>
      <c r="L481">
        <v>17</v>
      </c>
      <c r="M481">
        <v>99</v>
      </c>
      <c r="N481">
        <v>99</v>
      </c>
      <c r="O481">
        <v>99</v>
      </c>
      <c r="P481">
        <v>9999</v>
      </c>
      <c r="Q481">
        <v>510</v>
      </c>
      <c r="R481">
        <v>15112</v>
      </c>
      <c r="S481">
        <v>15105</v>
      </c>
      <c r="T481">
        <v>54.079587746922407</v>
      </c>
      <c r="U481">
        <v>49.662507400606557</v>
      </c>
      <c r="V481">
        <v>17</v>
      </c>
      <c r="W481">
        <v>61.670969877523994</v>
      </c>
      <c r="X481">
        <v>134.27602611228741</v>
      </c>
      <c r="Y481">
        <v>123.88098861831642</v>
      </c>
      <c r="Z481">
        <v>123.93839788149604</v>
      </c>
      <c r="AA481">
        <v>23.105958640058017</v>
      </c>
      <c r="AB481">
        <v>1.4472684332886054</v>
      </c>
      <c r="AC481">
        <v>-20.519647288890095</v>
      </c>
    </row>
    <row r="482" spans="1:29">
      <c r="A482">
        <v>9</v>
      </c>
      <c r="B482">
        <v>94</v>
      </c>
      <c r="C482">
        <v>2012</v>
      </c>
      <c r="D482">
        <v>99</v>
      </c>
      <c r="E482">
        <v>99</v>
      </c>
      <c r="F482">
        <v>99</v>
      </c>
      <c r="G482">
        <v>99</v>
      </c>
      <c r="H482">
        <v>99</v>
      </c>
      <c r="I482">
        <v>99</v>
      </c>
      <c r="J482">
        <v>999</v>
      </c>
      <c r="K482">
        <v>99</v>
      </c>
      <c r="L482">
        <v>1</v>
      </c>
      <c r="M482">
        <v>99</v>
      </c>
      <c r="N482">
        <v>99</v>
      </c>
      <c r="O482">
        <v>99</v>
      </c>
      <c r="P482">
        <v>9999</v>
      </c>
      <c r="Q482">
        <v>48</v>
      </c>
      <c r="R482">
        <v>70</v>
      </c>
      <c r="S482">
        <v>0</v>
      </c>
      <c r="T482">
        <v>0.25101301681787219</v>
      </c>
      <c r="U482">
        <v>0</v>
      </c>
      <c r="V482">
        <v>1</v>
      </c>
      <c r="X482">
        <v>101.5817984832069</v>
      </c>
      <c r="Y482">
        <v>0</v>
      </c>
    </row>
    <row r="483" spans="1:29">
      <c r="A483">
        <v>9</v>
      </c>
      <c r="B483">
        <v>95</v>
      </c>
      <c r="C483">
        <v>2012</v>
      </c>
      <c r="D483">
        <v>99</v>
      </c>
      <c r="E483">
        <v>99</v>
      </c>
      <c r="F483">
        <v>99</v>
      </c>
      <c r="G483">
        <v>99</v>
      </c>
      <c r="H483">
        <v>99</v>
      </c>
      <c r="I483">
        <v>99</v>
      </c>
      <c r="J483">
        <v>999</v>
      </c>
      <c r="K483">
        <v>99</v>
      </c>
      <c r="L483">
        <v>2</v>
      </c>
      <c r="M483">
        <v>99</v>
      </c>
      <c r="N483">
        <v>99</v>
      </c>
      <c r="O483">
        <v>99</v>
      </c>
      <c r="P483">
        <v>9999</v>
      </c>
      <c r="Q483">
        <v>16</v>
      </c>
      <c r="R483">
        <v>20</v>
      </c>
      <c r="S483">
        <v>18</v>
      </c>
      <c r="T483">
        <v>7.1718004805106317E-2</v>
      </c>
      <c r="U483">
        <v>0.10025132287984125</v>
      </c>
      <c r="V483">
        <v>2</v>
      </c>
      <c r="W483">
        <v>36.5</v>
      </c>
      <c r="X483">
        <v>223.33694474539547</v>
      </c>
      <c r="Y483">
        <v>187.27500000000003</v>
      </c>
      <c r="Z483">
        <v>208.0833333333334</v>
      </c>
      <c r="AA483">
        <v>21.494295108754329</v>
      </c>
      <c r="AB483">
        <v>1.740051084818425</v>
      </c>
      <c r="AC483">
        <v>-15.11390565545714</v>
      </c>
    </row>
    <row r="484" spans="1:29">
      <c r="A484">
        <v>9</v>
      </c>
      <c r="B484">
        <v>96</v>
      </c>
      <c r="C484">
        <v>2012</v>
      </c>
      <c r="D484">
        <v>99</v>
      </c>
      <c r="E484">
        <v>99</v>
      </c>
      <c r="F484">
        <v>99</v>
      </c>
      <c r="G484">
        <v>99</v>
      </c>
      <c r="H484">
        <v>99</v>
      </c>
      <c r="I484">
        <v>99</v>
      </c>
      <c r="J484">
        <v>999</v>
      </c>
      <c r="K484">
        <v>99</v>
      </c>
      <c r="L484">
        <v>5</v>
      </c>
      <c r="M484">
        <v>99</v>
      </c>
      <c r="N484">
        <v>99</v>
      </c>
      <c r="O484">
        <v>99</v>
      </c>
      <c r="P484">
        <v>9999</v>
      </c>
      <c r="Q484">
        <v>57</v>
      </c>
      <c r="R484">
        <v>93</v>
      </c>
      <c r="S484">
        <v>93</v>
      </c>
      <c r="T484">
        <v>0.33348872234374433</v>
      </c>
      <c r="U484">
        <v>0.47542225934817905</v>
      </c>
      <c r="V484">
        <v>5</v>
      </c>
      <c r="W484">
        <v>43.064516129032249</v>
      </c>
      <c r="X484">
        <v>206.92575635783265</v>
      </c>
      <c r="Y484">
        <v>190.99247311827963</v>
      </c>
      <c r="Z484">
        <v>190.99247311827963</v>
      </c>
      <c r="AA484">
        <v>34.644623584995486</v>
      </c>
      <c r="AB484">
        <v>2.7816853080400343</v>
      </c>
      <c r="AC484">
        <v>-32.698140852584032</v>
      </c>
    </row>
    <row r="485" spans="1:29">
      <c r="A485">
        <v>9</v>
      </c>
      <c r="B485">
        <v>97</v>
      </c>
      <c r="C485">
        <v>2012</v>
      </c>
      <c r="D485">
        <v>99</v>
      </c>
      <c r="E485">
        <v>99</v>
      </c>
      <c r="F485">
        <v>99</v>
      </c>
      <c r="G485">
        <v>99</v>
      </c>
      <c r="H485">
        <v>99</v>
      </c>
      <c r="I485">
        <v>99</v>
      </c>
      <c r="J485">
        <v>999</v>
      </c>
      <c r="K485">
        <v>99</v>
      </c>
      <c r="L485">
        <v>8</v>
      </c>
      <c r="M485">
        <v>99</v>
      </c>
      <c r="N485">
        <v>99</v>
      </c>
      <c r="O485">
        <v>99</v>
      </c>
      <c r="P485">
        <v>9999</v>
      </c>
      <c r="Q485">
        <v>226</v>
      </c>
      <c r="R485">
        <v>558</v>
      </c>
      <c r="S485">
        <v>558</v>
      </c>
      <c r="T485">
        <v>2.0009323340624658</v>
      </c>
      <c r="U485">
        <v>2.6562706138520622</v>
      </c>
      <c r="V485">
        <v>8</v>
      </c>
      <c r="W485">
        <v>47.607526881720432</v>
      </c>
      <c r="X485">
        <v>192.68863803166369</v>
      </c>
      <c r="Y485">
        <v>177.85161290322588</v>
      </c>
      <c r="Z485">
        <v>177.85161290322588</v>
      </c>
      <c r="AA485">
        <v>28.528556200830099</v>
      </c>
      <c r="AB485">
        <v>1.3566829059665373</v>
      </c>
      <c r="AC485">
        <v>-9.6721858815645909</v>
      </c>
    </row>
    <row r="486" spans="1:29">
      <c r="A486">
        <v>9</v>
      </c>
      <c r="B486">
        <v>98</v>
      </c>
      <c r="C486">
        <v>2012</v>
      </c>
      <c r="D486">
        <v>99</v>
      </c>
      <c r="E486">
        <v>99</v>
      </c>
      <c r="F486">
        <v>99</v>
      </c>
      <c r="G486">
        <v>99</v>
      </c>
      <c r="H486">
        <v>99</v>
      </c>
      <c r="I486">
        <v>99</v>
      </c>
      <c r="J486">
        <v>999</v>
      </c>
      <c r="K486">
        <v>99</v>
      </c>
      <c r="L486">
        <v>11</v>
      </c>
      <c r="M486">
        <v>99</v>
      </c>
      <c r="N486">
        <v>99</v>
      </c>
      <c r="O486">
        <v>99</v>
      </c>
      <c r="P486">
        <v>9999</v>
      </c>
      <c r="Q486">
        <v>426</v>
      </c>
      <c r="R486">
        <v>2319</v>
      </c>
      <c r="S486">
        <v>2317</v>
      </c>
      <c r="T486">
        <v>8.3157026571520785</v>
      </c>
      <c r="U486">
        <v>10.064657352327112</v>
      </c>
      <c r="V486">
        <v>11</v>
      </c>
      <c r="W486">
        <v>52.49762624082868</v>
      </c>
      <c r="X486">
        <v>175.8399803404634</v>
      </c>
      <c r="Y486">
        <v>162.15036653730053</v>
      </c>
      <c r="Z486">
        <v>162.29033232628404</v>
      </c>
      <c r="AA486">
        <v>27.98864838212296</v>
      </c>
      <c r="AB486">
        <v>1.3691270297596991</v>
      </c>
      <c r="AC486">
        <v>-17.4317979020202</v>
      </c>
    </row>
    <row r="487" spans="1:29">
      <c r="A487">
        <v>9</v>
      </c>
      <c r="B487">
        <v>99</v>
      </c>
      <c r="C487">
        <v>2012</v>
      </c>
      <c r="D487">
        <v>99</v>
      </c>
      <c r="E487">
        <v>99</v>
      </c>
      <c r="F487">
        <v>99</v>
      </c>
      <c r="G487">
        <v>99</v>
      </c>
      <c r="H487">
        <v>99</v>
      </c>
      <c r="I487">
        <v>99</v>
      </c>
      <c r="J487">
        <v>999</v>
      </c>
      <c r="K487">
        <v>99</v>
      </c>
      <c r="L487">
        <v>14</v>
      </c>
      <c r="M487">
        <v>99</v>
      </c>
      <c r="N487">
        <v>99</v>
      </c>
      <c r="O487">
        <v>99</v>
      </c>
      <c r="P487">
        <v>9999</v>
      </c>
      <c r="Q487">
        <v>657</v>
      </c>
      <c r="R487">
        <v>9610</v>
      </c>
      <c r="S487">
        <v>9601</v>
      </c>
      <c r="T487">
        <v>34.460501308853601</v>
      </c>
      <c r="U487">
        <v>36.641541337791971</v>
      </c>
      <c r="V487">
        <v>14</v>
      </c>
      <c r="W487">
        <v>57.1920633267368</v>
      </c>
      <c r="X487">
        <v>154.44112364896171</v>
      </c>
      <c r="Y487">
        <v>142.45248699271613</v>
      </c>
      <c r="Z487">
        <v>142.58602228934501</v>
      </c>
      <c r="AA487">
        <v>26.578527764541342</v>
      </c>
      <c r="AB487">
        <v>1.4114060350151416</v>
      </c>
      <c r="AC487">
        <v>-10.30947165632584</v>
      </c>
    </row>
    <row r="488" spans="1:29">
      <c r="A488">
        <v>9</v>
      </c>
      <c r="B488">
        <v>100</v>
      </c>
      <c r="C488">
        <v>2012</v>
      </c>
      <c r="D488">
        <v>99</v>
      </c>
      <c r="E488">
        <v>99</v>
      </c>
      <c r="F488">
        <v>99</v>
      </c>
      <c r="G488">
        <v>99</v>
      </c>
      <c r="H488">
        <v>99</v>
      </c>
      <c r="I488">
        <v>99</v>
      </c>
      <c r="J488">
        <v>999</v>
      </c>
      <c r="K488">
        <v>99</v>
      </c>
      <c r="L488">
        <v>17</v>
      </c>
      <c r="M488">
        <v>99</v>
      </c>
      <c r="N488">
        <v>99</v>
      </c>
      <c r="O488">
        <v>99</v>
      </c>
      <c r="P488">
        <v>9999</v>
      </c>
      <c r="Q488">
        <v>585</v>
      </c>
      <c r="R488">
        <v>14905</v>
      </c>
      <c r="S488">
        <v>14900</v>
      </c>
      <c r="T488">
        <v>53.447843081005487</v>
      </c>
      <c r="U488">
        <v>49.277680586678493</v>
      </c>
      <c r="V488">
        <v>17</v>
      </c>
      <c r="W488">
        <v>61.641476510067093</v>
      </c>
      <c r="X488">
        <v>133.87887098608985</v>
      </c>
      <c r="Y488">
        <v>123.52019456558152</v>
      </c>
      <c r="Z488">
        <v>123.56164429530156</v>
      </c>
      <c r="AA488">
        <v>23.704811322739555</v>
      </c>
      <c r="AB488">
        <v>1.6331253751806241</v>
      </c>
      <c r="AC488">
        <v>-15.730501859853412</v>
      </c>
    </row>
    <row r="489" spans="1:29">
      <c r="A489">
        <v>9</v>
      </c>
      <c r="B489">
        <v>101</v>
      </c>
      <c r="C489">
        <v>2011</v>
      </c>
      <c r="D489">
        <v>99</v>
      </c>
      <c r="E489">
        <v>99</v>
      </c>
      <c r="F489">
        <v>99</v>
      </c>
      <c r="G489">
        <v>99</v>
      </c>
      <c r="H489">
        <v>99</v>
      </c>
      <c r="I489">
        <v>99</v>
      </c>
      <c r="J489">
        <v>999</v>
      </c>
      <c r="K489">
        <v>99</v>
      </c>
      <c r="L489">
        <v>1</v>
      </c>
      <c r="M489">
        <v>99</v>
      </c>
      <c r="N489">
        <v>99</v>
      </c>
      <c r="O489">
        <v>99</v>
      </c>
      <c r="P489">
        <v>9999</v>
      </c>
      <c r="Q489">
        <v>32</v>
      </c>
      <c r="R489">
        <v>52</v>
      </c>
      <c r="S489">
        <v>0</v>
      </c>
      <c r="T489">
        <v>0.19142278667402904</v>
      </c>
      <c r="U489">
        <v>0</v>
      </c>
      <c r="V489">
        <v>1</v>
      </c>
      <c r="X489">
        <v>94.8683223601967</v>
      </c>
      <c r="Y489">
        <v>0</v>
      </c>
    </row>
    <row r="490" spans="1:29">
      <c r="A490">
        <v>9</v>
      </c>
      <c r="B490">
        <v>102</v>
      </c>
      <c r="C490">
        <v>2011</v>
      </c>
      <c r="D490">
        <v>99</v>
      </c>
      <c r="E490">
        <v>99</v>
      </c>
      <c r="F490">
        <v>99</v>
      </c>
      <c r="G490">
        <v>99</v>
      </c>
      <c r="H490">
        <v>99</v>
      </c>
      <c r="I490">
        <v>99</v>
      </c>
      <c r="J490">
        <v>999</v>
      </c>
      <c r="K490">
        <v>99</v>
      </c>
      <c r="L490">
        <v>2</v>
      </c>
      <c r="M490">
        <v>99</v>
      </c>
      <c r="N490">
        <v>99</v>
      </c>
      <c r="O490">
        <v>99</v>
      </c>
      <c r="P490">
        <v>9999</v>
      </c>
      <c r="Q490">
        <v>29</v>
      </c>
      <c r="R490">
        <v>50</v>
      </c>
      <c r="S490">
        <v>50</v>
      </c>
      <c r="T490">
        <v>0.18406037180195095</v>
      </c>
      <c r="U490">
        <v>0.27265134474359698</v>
      </c>
      <c r="V490">
        <v>2</v>
      </c>
      <c r="W490">
        <v>36.920000000000009</v>
      </c>
      <c r="X490">
        <v>216.26868905742151</v>
      </c>
      <c r="Y490">
        <v>199.61600000000004</v>
      </c>
      <c r="Z490">
        <v>199.61600000000004</v>
      </c>
      <c r="AA490">
        <v>43.269334915156371</v>
      </c>
      <c r="AB490">
        <v>1.5854336946084693</v>
      </c>
      <c r="AC490">
        <v>-21.968767744452038</v>
      </c>
    </row>
    <row r="491" spans="1:29">
      <c r="A491">
        <v>9</v>
      </c>
      <c r="B491">
        <v>103</v>
      </c>
      <c r="C491">
        <v>2011</v>
      </c>
      <c r="D491">
        <v>99</v>
      </c>
      <c r="E491">
        <v>99</v>
      </c>
      <c r="F491">
        <v>99</v>
      </c>
      <c r="G491">
        <v>99</v>
      </c>
      <c r="H491">
        <v>99</v>
      </c>
      <c r="I491">
        <v>99</v>
      </c>
      <c r="J491">
        <v>999</v>
      </c>
      <c r="K491">
        <v>99</v>
      </c>
      <c r="L491">
        <v>5</v>
      </c>
      <c r="M491">
        <v>99</v>
      </c>
      <c r="N491">
        <v>99</v>
      </c>
      <c r="O491">
        <v>99</v>
      </c>
      <c r="P491">
        <v>9999</v>
      </c>
      <c r="Q491">
        <v>60</v>
      </c>
      <c r="R491">
        <v>84</v>
      </c>
      <c r="S491">
        <v>84</v>
      </c>
      <c r="T491">
        <v>0.30922142462727775</v>
      </c>
      <c r="U491">
        <v>0.46248123760020687</v>
      </c>
      <c r="V491">
        <v>5</v>
      </c>
      <c r="W491">
        <v>42.404761904761905</v>
      </c>
      <c r="X491">
        <v>218.35887117577255</v>
      </c>
      <c r="Y491">
        <v>201.54523809523815</v>
      </c>
      <c r="Z491">
        <v>201.54523809523815</v>
      </c>
      <c r="AA491">
        <v>28.46503036209058</v>
      </c>
      <c r="AB491">
        <v>1.3811576202165408</v>
      </c>
      <c r="AC491">
        <v>0.71649888794215699</v>
      </c>
    </row>
    <row r="492" spans="1:29">
      <c r="A492">
        <v>9</v>
      </c>
      <c r="B492">
        <v>104</v>
      </c>
      <c r="C492">
        <v>2011</v>
      </c>
      <c r="D492">
        <v>99</v>
      </c>
      <c r="E492">
        <v>99</v>
      </c>
      <c r="F492">
        <v>99</v>
      </c>
      <c r="G492">
        <v>99</v>
      </c>
      <c r="H492">
        <v>99</v>
      </c>
      <c r="I492">
        <v>99</v>
      </c>
      <c r="J492">
        <v>999</v>
      </c>
      <c r="K492">
        <v>99</v>
      </c>
      <c r="L492">
        <v>8</v>
      </c>
      <c r="M492">
        <v>99</v>
      </c>
      <c r="N492">
        <v>99</v>
      </c>
      <c r="O492">
        <v>99</v>
      </c>
      <c r="P492">
        <v>9999</v>
      </c>
      <c r="Q492">
        <v>258</v>
      </c>
      <c r="R492">
        <v>701</v>
      </c>
      <c r="S492">
        <v>701</v>
      </c>
      <c r="T492">
        <v>2.5805264126633527</v>
      </c>
      <c r="U492">
        <v>3.4747011032862005</v>
      </c>
      <c r="V492">
        <v>8</v>
      </c>
      <c r="W492">
        <v>47.537803138373754</v>
      </c>
      <c r="X492">
        <v>196.58729287830587</v>
      </c>
      <c r="Y492">
        <v>181.45007132667612</v>
      </c>
      <c r="Z492">
        <v>181.45007132667612</v>
      </c>
      <c r="AA492">
        <v>26.391867303520943</v>
      </c>
      <c r="AB492">
        <v>1.2931555897184228</v>
      </c>
      <c r="AC492">
        <v>-17.270640926470747</v>
      </c>
    </row>
    <row r="493" spans="1:29">
      <c r="A493">
        <v>9</v>
      </c>
      <c r="B493">
        <v>105</v>
      </c>
      <c r="C493">
        <v>2011</v>
      </c>
      <c r="D493">
        <v>99</v>
      </c>
      <c r="E493">
        <v>99</v>
      </c>
      <c r="F493">
        <v>99</v>
      </c>
      <c r="G493">
        <v>99</v>
      </c>
      <c r="H493">
        <v>99</v>
      </c>
      <c r="I493">
        <v>99</v>
      </c>
      <c r="J493">
        <v>999</v>
      </c>
      <c r="K493">
        <v>99</v>
      </c>
      <c r="L493">
        <v>11</v>
      </c>
      <c r="M493">
        <v>99</v>
      </c>
      <c r="N493">
        <v>99</v>
      </c>
      <c r="O493">
        <v>99</v>
      </c>
      <c r="P493">
        <v>9999</v>
      </c>
      <c r="Q493">
        <v>483</v>
      </c>
      <c r="R493">
        <v>2578</v>
      </c>
      <c r="S493">
        <v>2578</v>
      </c>
      <c r="T493">
        <v>9.4901527701085957</v>
      </c>
      <c r="U493">
        <v>11.36774828091807</v>
      </c>
      <c r="V493">
        <v>11</v>
      </c>
      <c r="W493">
        <v>52.505818463925515</v>
      </c>
      <c r="X493">
        <v>174.88297932249435</v>
      </c>
      <c r="Y493">
        <v>161.41698991466237</v>
      </c>
      <c r="Z493">
        <v>161.41698991466237</v>
      </c>
      <c r="AA493">
        <v>27.36000274365146</v>
      </c>
      <c r="AB493">
        <v>1.3744894987214165</v>
      </c>
      <c r="AC493">
        <v>-19.922208538090327</v>
      </c>
    </row>
    <row r="494" spans="1:29">
      <c r="A494">
        <v>9</v>
      </c>
      <c r="B494">
        <v>106</v>
      </c>
      <c r="C494">
        <v>2011</v>
      </c>
      <c r="D494">
        <v>99</v>
      </c>
      <c r="E494">
        <v>99</v>
      </c>
      <c r="F494">
        <v>99</v>
      </c>
      <c r="G494">
        <v>99</v>
      </c>
      <c r="H494">
        <v>99</v>
      </c>
      <c r="I494">
        <v>99</v>
      </c>
      <c r="J494">
        <v>999</v>
      </c>
      <c r="K494">
        <v>99</v>
      </c>
      <c r="L494">
        <v>14</v>
      </c>
      <c r="M494">
        <v>99</v>
      </c>
      <c r="N494">
        <v>99</v>
      </c>
      <c r="O494">
        <v>99</v>
      </c>
      <c r="P494">
        <v>9999</v>
      </c>
      <c r="Q494">
        <v>624</v>
      </c>
      <c r="R494">
        <v>9362</v>
      </c>
      <c r="S494">
        <v>9356</v>
      </c>
      <c r="T494">
        <v>34.463464016197321</v>
      </c>
      <c r="U494">
        <v>36.646992724617128</v>
      </c>
      <c r="V494">
        <v>14</v>
      </c>
      <c r="W494">
        <v>57.40059854638735</v>
      </c>
      <c r="X494">
        <v>155.34205843081148</v>
      </c>
      <c r="Y494">
        <v>143.29380474257661</v>
      </c>
      <c r="Z494">
        <v>143.38569901667404</v>
      </c>
      <c r="AA494">
        <v>25.528394745418744</v>
      </c>
      <c r="AB494">
        <v>1.3473548836783471</v>
      </c>
      <c r="AC494">
        <v>-21.771671269284145</v>
      </c>
    </row>
    <row r="495" spans="1:29">
      <c r="A495">
        <v>9</v>
      </c>
      <c r="B495">
        <v>107</v>
      </c>
      <c r="C495">
        <v>2011</v>
      </c>
      <c r="D495">
        <v>99</v>
      </c>
      <c r="E495">
        <v>99</v>
      </c>
      <c r="F495">
        <v>99</v>
      </c>
      <c r="G495">
        <v>99</v>
      </c>
      <c r="H495">
        <v>99</v>
      </c>
      <c r="I495">
        <v>99</v>
      </c>
      <c r="J495">
        <v>999</v>
      </c>
      <c r="K495">
        <v>99</v>
      </c>
      <c r="L495">
        <v>17</v>
      </c>
      <c r="M495">
        <v>99</v>
      </c>
      <c r="N495">
        <v>99</v>
      </c>
      <c r="O495">
        <v>99</v>
      </c>
      <c r="P495">
        <v>9999</v>
      </c>
      <c r="Q495">
        <v>624</v>
      </c>
      <c r="R495">
        <v>13971.5</v>
      </c>
      <c r="S495">
        <v>13963.5</v>
      </c>
      <c r="T495">
        <v>51.431989692619183</v>
      </c>
      <c r="U495">
        <v>46.799613882337319</v>
      </c>
      <c r="V495">
        <v>17.000608381347742</v>
      </c>
      <c r="W495">
        <v>61.668922548071762</v>
      </c>
      <c r="X495">
        <v>132.91373333944901</v>
      </c>
      <c r="Y495">
        <v>122.61876677522083</v>
      </c>
      <c r="Z495">
        <v>122.68901779639768</v>
      </c>
      <c r="AA495">
        <v>24.265414848737606</v>
      </c>
      <c r="AB495">
        <v>1.486777735406257</v>
      </c>
      <c r="AC495">
        <v>-19.222803403940485</v>
      </c>
    </row>
    <row r="496" spans="1:29">
      <c r="A496">
        <v>9</v>
      </c>
      <c r="B496">
        <v>108</v>
      </c>
      <c r="C496">
        <v>2010</v>
      </c>
      <c r="D496">
        <v>99</v>
      </c>
      <c r="E496">
        <v>99</v>
      </c>
      <c r="F496">
        <v>99</v>
      </c>
      <c r="G496">
        <v>99</v>
      </c>
      <c r="H496">
        <v>99</v>
      </c>
      <c r="I496">
        <v>99</v>
      </c>
      <c r="J496">
        <v>999</v>
      </c>
      <c r="K496">
        <v>99</v>
      </c>
      <c r="L496">
        <v>1</v>
      </c>
      <c r="M496">
        <v>99</v>
      </c>
      <c r="N496">
        <v>99</v>
      </c>
      <c r="O496">
        <v>99</v>
      </c>
      <c r="P496">
        <v>9999</v>
      </c>
      <c r="Q496">
        <v>24</v>
      </c>
      <c r="R496">
        <v>40</v>
      </c>
      <c r="S496">
        <v>0</v>
      </c>
      <c r="T496">
        <v>0.15564807969181679</v>
      </c>
      <c r="U496">
        <v>0</v>
      </c>
      <c r="V496">
        <v>1</v>
      </c>
      <c r="X496">
        <v>95.048754062838583</v>
      </c>
      <c r="Y496">
        <v>0</v>
      </c>
    </row>
    <row r="497" spans="1:29">
      <c r="A497">
        <v>9</v>
      </c>
      <c r="B497">
        <v>109</v>
      </c>
      <c r="C497">
        <v>2010</v>
      </c>
      <c r="D497">
        <v>99</v>
      </c>
      <c r="E497">
        <v>99</v>
      </c>
      <c r="F497">
        <v>99</v>
      </c>
      <c r="G497">
        <v>99</v>
      </c>
      <c r="H497">
        <v>99</v>
      </c>
      <c r="I497">
        <v>99</v>
      </c>
      <c r="J497">
        <v>999</v>
      </c>
      <c r="K497">
        <v>99</v>
      </c>
      <c r="L497">
        <v>2</v>
      </c>
      <c r="M497">
        <v>99</v>
      </c>
      <c r="N497">
        <v>99</v>
      </c>
      <c r="O497">
        <v>99</v>
      </c>
      <c r="P497">
        <v>9999</v>
      </c>
      <c r="Q497">
        <v>33</v>
      </c>
      <c r="R497">
        <v>52</v>
      </c>
      <c r="S497">
        <v>51</v>
      </c>
      <c r="T497">
        <v>0.20234250359936184</v>
      </c>
      <c r="U497">
        <v>0.30212266608851923</v>
      </c>
      <c r="V497">
        <v>2</v>
      </c>
      <c r="W497">
        <v>40.176470588235304</v>
      </c>
      <c r="X497">
        <v>220.72464372031001</v>
      </c>
      <c r="Y497">
        <v>199.80961538461537</v>
      </c>
      <c r="Z497">
        <v>203.72745098039215</v>
      </c>
      <c r="AA497">
        <v>31.617357347813503</v>
      </c>
      <c r="AB497">
        <v>3.9985579869029002</v>
      </c>
      <c r="AC497">
        <v>-14.68832986776631</v>
      </c>
    </row>
    <row r="498" spans="1:29">
      <c r="A498">
        <v>9</v>
      </c>
      <c r="B498">
        <v>110</v>
      </c>
      <c r="C498">
        <v>2010</v>
      </c>
      <c r="D498">
        <v>99</v>
      </c>
      <c r="E498">
        <v>99</v>
      </c>
      <c r="F498">
        <v>99</v>
      </c>
      <c r="G498">
        <v>99</v>
      </c>
      <c r="H498">
        <v>99</v>
      </c>
      <c r="I498">
        <v>99</v>
      </c>
      <c r="J498">
        <v>999</v>
      </c>
      <c r="K498">
        <v>99</v>
      </c>
      <c r="L498">
        <v>5</v>
      </c>
      <c r="M498">
        <v>99</v>
      </c>
      <c r="N498">
        <v>99</v>
      </c>
      <c r="O498">
        <v>99</v>
      </c>
      <c r="P498">
        <v>9999</v>
      </c>
      <c r="Q498">
        <v>55</v>
      </c>
      <c r="R498">
        <v>90</v>
      </c>
      <c r="S498">
        <v>90</v>
      </c>
      <c r="T498">
        <v>0.3502081793065876</v>
      </c>
      <c r="U498">
        <v>0.49863426748723744</v>
      </c>
      <c r="V498">
        <v>5</v>
      </c>
      <c r="W498">
        <v>42.455555555555549</v>
      </c>
      <c r="X498">
        <v>206.43072107860837</v>
      </c>
      <c r="Y498">
        <v>190.53555555555556</v>
      </c>
      <c r="Z498">
        <v>190.53555555555556</v>
      </c>
      <c r="AA498">
        <v>27.873333776254</v>
      </c>
      <c r="AB498">
        <v>1.2837541397627719</v>
      </c>
      <c r="AC498">
        <v>-2.7001951372729729</v>
      </c>
    </row>
    <row r="499" spans="1:29">
      <c r="A499">
        <v>9</v>
      </c>
      <c r="B499">
        <v>111</v>
      </c>
      <c r="C499">
        <v>2010</v>
      </c>
      <c r="D499">
        <v>99</v>
      </c>
      <c r="E499">
        <v>99</v>
      </c>
      <c r="F499">
        <v>99</v>
      </c>
      <c r="G499">
        <v>99</v>
      </c>
      <c r="H499">
        <v>99</v>
      </c>
      <c r="I499">
        <v>99</v>
      </c>
      <c r="J499">
        <v>999</v>
      </c>
      <c r="K499">
        <v>99</v>
      </c>
      <c r="L499">
        <v>8</v>
      </c>
      <c r="M499">
        <v>99</v>
      </c>
      <c r="N499">
        <v>99</v>
      </c>
      <c r="O499">
        <v>99</v>
      </c>
      <c r="P499">
        <v>9999</v>
      </c>
      <c r="Q499">
        <v>234</v>
      </c>
      <c r="R499">
        <v>517</v>
      </c>
      <c r="S499">
        <v>517</v>
      </c>
      <c r="T499">
        <v>2.0117514300167318</v>
      </c>
      <c r="U499">
        <v>2.7150010979828729</v>
      </c>
      <c r="V499">
        <v>8</v>
      </c>
      <c r="W499">
        <v>47.601547388781441</v>
      </c>
      <c r="X499">
        <v>195.66546728668379</v>
      </c>
      <c r="Y499">
        <v>180.59922630560936</v>
      </c>
      <c r="Z499">
        <v>180.59922630560936</v>
      </c>
      <c r="AA499">
        <v>29.109573547695284</v>
      </c>
      <c r="AB499">
        <v>1.4506176648090299</v>
      </c>
      <c r="AC499">
        <v>-23.644319617549705</v>
      </c>
    </row>
    <row r="500" spans="1:29">
      <c r="A500">
        <v>9</v>
      </c>
      <c r="B500">
        <v>112</v>
      </c>
      <c r="C500">
        <v>2010</v>
      </c>
      <c r="D500">
        <v>99</v>
      </c>
      <c r="E500">
        <v>99</v>
      </c>
      <c r="F500">
        <v>99</v>
      </c>
      <c r="G500">
        <v>99</v>
      </c>
      <c r="H500">
        <v>99</v>
      </c>
      <c r="I500">
        <v>99</v>
      </c>
      <c r="J500">
        <v>999</v>
      </c>
      <c r="K500">
        <v>99</v>
      </c>
      <c r="L500">
        <v>11</v>
      </c>
      <c r="M500">
        <v>99</v>
      </c>
      <c r="N500">
        <v>99</v>
      </c>
      <c r="O500">
        <v>99</v>
      </c>
      <c r="P500">
        <v>9999</v>
      </c>
      <c r="Q500">
        <v>511</v>
      </c>
      <c r="R500">
        <v>2727</v>
      </c>
      <c r="S500">
        <v>2727</v>
      </c>
      <c r="T500">
        <v>10.61130783298961</v>
      </c>
      <c r="U500">
        <v>12.732091364271623</v>
      </c>
      <c r="V500">
        <v>11</v>
      </c>
      <c r="W500">
        <v>52.615694902823599</v>
      </c>
      <c r="X500">
        <v>173.95997093389403</v>
      </c>
      <c r="Y500">
        <v>160.565053171984</v>
      </c>
      <c r="Z500">
        <v>160.565053171984</v>
      </c>
      <c r="AA500">
        <v>28.398498539767889</v>
      </c>
      <c r="AB500">
        <v>1.3340548457834496</v>
      </c>
      <c r="AC500">
        <v>-22.110929732554904</v>
      </c>
    </row>
    <row r="501" spans="1:29">
      <c r="A501">
        <v>9</v>
      </c>
      <c r="B501">
        <v>113</v>
      </c>
      <c r="C501">
        <v>2010</v>
      </c>
      <c r="D501">
        <v>99</v>
      </c>
      <c r="E501">
        <v>99</v>
      </c>
      <c r="F501">
        <v>99</v>
      </c>
      <c r="G501">
        <v>99</v>
      </c>
      <c r="H501">
        <v>99</v>
      </c>
      <c r="I501">
        <v>99</v>
      </c>
      <c r="J501">
        <v>999</v>
      </c>
      <c r="K501">
        <v>99</v>
      </c>
      <c r="L501">
        <v>14</v>
      </c>
      <c r="M501">
        <v>99</v>
      </c>
      <c r="N501">
        <v>99</v>
      </c>
      <c r="O501">
        <v>99</v>
      </c>
      <c r="P501">
        <v>9999</v>
      </c>
      <c r="Q501">
        <v>712</v>
      </c>
      <c r="R501">
        <v>10955</v>
      </c>
      <c r="S501">
        <v>10952</v>
      </c>
      <c r="T501">
        <v>42.628117825596327</v>
      </c>
      <c r="U501">
        <v>44.462441425405117</v>
      </c>
      <c r="V501">
        <v>14</v>
      </c>
      <c r="W501">
        <v>57.375639152666189</v>
      </c>
      <c r="X501">
        <v>151.25864550784669</v>
      </c>
      <c r="Y501">
        <v>139.57811958010075</v>
      </c>
      <c r="Z501">
        <v>139.61635317750219</v>
      </c>
      <c r="AA501">
        <v>25.657914057721499</v>
      </c>
      <c r="AB501">
        <v>1.0735217351352226</v>
      </c>
      <c r="AC501">
        <v>-34.354502645607418</v>
      </c>
    </row>
    <row r="502" spans="1:29">
      <c r="A502">
        <v>9</v>
      </c>
      <c r="B502">
        <v>114</v>
      </c>
      <c r="C502">
        <v>2010</v>
      </c>
      <c r="D502">
        <v>99</v>
      </c>
      <c r="E502">
        <v>99</v>
      </c>
      <c r="F502">
        <v>99</v>
      </c>
      <c r="G502">
        <v>99</v>
      </c>
      <c r="H502">
        <v>99</v>
      </c>
      <c r="I502">
        <v>99</v>
      </c>
      <c r="J502">
        <v>999</v>
      </c>
      <c r="K502">
        <v>99</v>
      </c>
      <c r="L502">
        <v>17</v>
      </c>
      <c r="M502">
        <v>99</v>
      </c>
      <c r="N502">
        <v>99</v>
      </c>
      <c r="O502">
        <v>99</v>
      </c>
      <c r="P502">
        <v>9999</v>
      </c>
      <c r="Q502">
        <v>661</v>
      </c>
      <c r="R502">
        <v>10908</v>
      </c>
      <c r="S502">
        <v>10905</v>
      </c>
      <c r="T502">
        <v>42.445231331958439</v>
      </c>
      <c r="U502">
        <v>38.294810495599677</v>
      </c>
      <c r="V502">
        <v>17</v>
      </c>
      <c r="W502">
        <v>61.516001834021097</v>
      </c>
      <c r="X502">
        <v>130.84064455560738</v>
      </c>
      <c r="Y502">
        <v>120.73445177851139</v>
      </c>
      <c r="Z502">
        <v>120.76766620816156</v>
      </c>
      <c r="AA502">
        <v>23.968313063215042</v>
      </c>
      <c r="AB502">
        <v>1.4005781762807372</v>
      </c>
      <c r="AC502">
        <v>-12.778368437202772</v>
      </c>
    </row>
    <row r="503" spans="1:29">
      <c r="A503">
        <v>9</v>
      </c>
      <c r="B503">
        <v>115</v>
      </c>
      <c r="C503">
        <v>2009</v>
      </c>
      <c r="D503">
        <v>99</v>
      </c>
      <c r="E503">
        <v>99</v>
      </c>
      <c r="F503">
        <v>99</v>
      </c>
      <c r="G503">
        <v>99</v>
      </c>
      <c r="H503">
        <v>99</v>
      </c>
      <c r="I503">
        <v>99</v>
      </c>
      <c r="J503">
        <v>999</v>
      </c>
      <c r="K503">
        <v>99</v>
      </c>
      <c r="L503">
        <v>1</v>
      </c>
      <c r="M503">
        <v>99</v>
      </c>
      <c r="N503">
        <v>99</v>
      </c>
      <c r="O503">
        <v>99</v>
      </c>
      <c r="P503">
        <v>9999</v>
      </c>
      <c r="Q503">
        <v>12</v>
      </c>
      <c r="R503">
        <v>19</v>
      </c>
      <c r="S503">
        <v>0</v>
      </c>
      <c r="T503">
        <v>8.5335460431968102E-2</v>
      </c>
      <c r="U503">
        <v>0</v>
      </c>
      <c r="V503">
        <v>1</v>
      </c>
      <c r="X503">
        <v>90.032502708559022</v>
      </c>
      <c r="Y503">
        <v>0</v>
      </c>
    </row>
    <row r="504" spans="1:29">
      <c r="A504">
        <v>9</v>
      </c>
      <c r="B504">
        <v>116</v>
      </c>
      <c r="C504">
        <v>2009</v>
      </c>
      <c r="D504">
        <v>99</v>
      </c>
      <c r="E504">
        <v>99</v>
      </c>
      <c r="F504">
        <v>99</v>
      </c>
      <c r="G504">
        <v>99</v>
      </c>
      <c r="H504">
        <v>99</v>
      </c>
      <c r="I504">
        <v>99</v>
      </c>
      <c r="J504">
        <v>999</v>
      </c>
      <c r="K504">
        <v>99</v>
      </c>
      <c r="L504">
        <v>2</v>
      </c>
      <c r="M504">
        <v>99</v>
      </c>
      <c r="N504">
        <v>99</v>
      </c>
      <c r="O504">
        <v>99</v>
      </c>
      <c r="P504">
        <v>9999</v>
      </c>
      <c r="Q504">
        <v>35</v>
      </c>
      <c r="R504">
        <v>53</v>
      </c>
      <c r="S504">
        <v>53</v>
      </c>
      <c r="T504">
        <v>0.23804102120496368</v>
      </c>
      <c r="U504">
        <v>0.3530630284305778</v>
      </c>
      <c r="V504">
        <v>2</v>
      </c>
      <c r="W504">
        <v>40.24528301886793</v>
      </c>
      <c r="X504">
        <v>216.78897769782711</v>
      </c>
      <c r="Y504">
        <v>200.09622641509432</v>
      </c>
      <c r="Z504">
        <v>200.09622641509432</v>
      </c>
      <c r="AA504">
        <v>50.461799346706357</v>
      </c>
      <c r="AB504">
        <v>4.5470523745893923</v>
      </c>
      <c r="AC504">
        <v>-0.62619086739314256</v>
      </c>
    </row>
    <row r="505" spans="1:29">
      <c r="A505">
        <v>9</v>
      </c>
      <c r="B505">
        <v>117</v>
      </c>
      <c r="C505">
        <v>2009</v>
      </c>
      <c r="D505">
        <v>99</v>
      </c>
      <c r="E505">
        <v>99</v>
      </c>
      <c r="F505">
        <v>99</v>
      </c>
      <c r="G505">
        <v>99</v>
      </c>
      <c r="H505">
        <v>99</v>
      </c>
      <c r="I505">
        <v>99</v>
      </c>
      <c r="J505">
        <v>999</v>
      </c>
      <c r="K505">
        <v>99</v>
      </c>
      <c r="L505">
        <v>5</v>
      </c>
      <c r="M505">
        <v>99</v>
      </c>
      <c r="N505">
        <v>99</v>
      </c>
      <c r="O505">
        <v>99</v>
      </c>
      <c r="P505">
        <v>9999</v>
      </c>
      <c r="Q505">
        <v>91</v>
      </c>
      <c r="R505">
        <v>155</v>
      </c>
      <c r="S505">
        <v>154</v>
      </c>
      <c r="T505">
        <v>0.69615770352395023</v>
      </c>
      <c r="U505">
        <v>0.94611343526821123</v>
      </c>
      <c r="V505">
        <v>5</v>
      </c>
      <c r="W505">
        <v>42.52597402597403</v>
      </c>
      <c r="X505">
        <v>200.06710236605724</v>
      </c>
      <c r="Y505">
        <v>183.3470967741936</v>
      </c>
      <c r="Z505">
        <v>184.53766233766237</v>
      </c>
      <c r="AA505">
        <v>45.558746259846622</v>
      </c>
      <c r="AB505">
        <v>1.3493531492546798</v>
      </c>
      <c r="AC505">
        <v>-7.2086367135591436</v>
      </c>
    </row>
    <row r="506" spans="1:29">
      <c r="A506">
        <v>9</v>
      </c>
      <c r="B506">
        <v>118</v>
      </c>
      <c r="C506">
        <v>2009</v>
      </c>
      <c r="D506">
        <v>99</v>
      </c>
      <c r="E506">
        <v>99</v>
      </c>
      <c r="F506">
        <v>99</v>
      </c>
      <c r="G506">
        <v>99</v>
      </c>
      <c r="H506">
        <v>99</v>
      </c>
      <c r="I506">
        <v>99</v>
      </c>
      <c r="J506">
        <v>999</v>
      </c>
      <c r="K506">
        <v>99</v>
      </c>
      <c r="L506">
        <v>8</v>
      </c>
      <c r="M506">
        <v>99</v>
      </c>
      <c r="N506">
        <v>99</v>
      </c>
      <c r="O506">
        <v>99</v>
      </c>
      <c r="P506">
        <v>9999</v>
      </c>
      <c r="Q506">
        <v>251</v>
      </c>
      <c r="R506">
        <v>641</v>
      </c>
      <c r="S506">
        <v>640</v>
      </c>
      <c r="T506">
        <v>2.8789489545732394</v>
      </c>
      <c r="U506">
        <v>3.8302899121172658</v>
      </c>
      <c r="V506">
        <v>8</v>
      </c>
      <c r="W506">
        <v>47.615625000000001</v>
      </c>
      <c r="X506">
        <v>194.74345170989957</v>
      </c>
      <c r="Y506">
        <v>179.48829953198123</v>
      </c>
      <c r="Z506">
        <v>179.76874999999995</v>
      </c>
      <c r="AA506">
        <v>29.054520275466803</v>
      </c>
      <c r="AB506">
        <v>1.4638582101334627</v>
      </c>
      <c r="AC506">
        <v>-18.054503044569206</v>
      </c>
    </row>
    <row r="507" spans="1:29">
      <c r="A507">
        <v>9</v>
      </c>
      <c r="B507">
        <v>119</v>
      </c>
      <c r="C507">
        <v>2009</v>
      </c>
      <c r="D507">
        <v>99</v>
      </c>
      <c r="E507">
        <v>99</v>
      </c>
      <c r="F507">
        <v>99</v>
      </c>
      <c r="G507">
        <v>99</v>
      </c>
      <c r="H507">
        <v>99</v>
      </c>
      <c r="I507">
        <v>99</v>
      </c>
      <c r="J507">
        <v>999</v>
      </c>
      <c r="K507">
        <v>99</v>
      </c>
      <c r="L507">
        <v>11</v>
      </c>
      <c r="M507">
        <v>99</v>
      </c>
      <c r="N507">
        <v>99</v>
      </c>
      <c r="O507">
        <v>99</v>
      </c>
      <c r="P507">
        <v>9999</v>
      </c>
      <c r="Q507">
        <v>605</v>
      </c>
      <c r="R507">
        <v>3444</v>
      </c>
      <c r="S507">
        <v>3439</v>
      </c>
      <c r="T507">
        <v>15.468175038299901</v>
      </c>
      <c r="U507">
        <v>18.110121534101548</v>
      </c>
      <c r="V507">
        <v>11</v>
      </c>
      <c r="W507">
        <v>52.62808956091888</v>
      </c>
      <c r="X507">
        <v>171.36222588816236</v>
      </c>
      <c r="Y507">
        <v>157.95040650406548</v>
      </c>
      <c r="Z507">
        <v>158.18005234079715</v>
      </c>
      <c r="AA507">
        <v>28.483225610891058</v>
      </c>
      <c r="AB507">
        <v>1.393012779058828</v>
      </c>
      <c r="AC507">
        <v>-23.828065579835247</v>
      </c>
    </row>
    <row r="508" spans="1:29">
      <c r="A508">
        <v>9</v>
      </c>
      <c r="B508">
        <v>120</v>
      </c>
      <c r="C508">
        <v>2009</v>
      </c>
      <c r="D508">
        <v>99</v>
      </c>
      <c r="E508">
        <v>99</v>
      </c>
      <c r="F508">
        <v>99</v>
      </c>
      <c r="G508">
        <v>99</v>
      </c>
      <c r="H508">
        <v>99</v>
      </c>
      <c r="I508">
        <v>99</v>
      </c>
      <c r="J508">
        <v>999</v>
      </c>
      <c r="K508">
        <v>99</v>
      </c>
      <c r="L508">
        <v>14</v>
      </c>
      <c r="M508">
        <v>99</v>
      </c>
      <c r="N508">
        <v>99</v>
      </c>
      <c r="O508">
        <v>99</v>
      </c>
      <c r="P508">
        <v>9999</v>
      </c>
      <c r="Q508">
        <v>812</v>
      </c>
      <c r="R508">
        <v>10429</v>
      </c>
      <c r="S508">
        <v>10402</v>
      </c>
      <c r="T508">
        <v>46.840185097105007</v>
      </c>
      <c r="U508">
        <v>47.283263042659378</v>
      </c>
      <c r="V508">
        <v>14</v>
      </c>
      <c r="W508">
        <v>57.121803499327051</v>
      </c>
      <c r="X508">
        <v>147.90823612838028</v>
      </c>
      <c r="Y508">
        <v>136.18438009396837</v>
      </c>
      <c r="Z508">
        <v>136.53786771774611</v>
      </c>
      <c r="AA508">
        <v>26.445557971544073</v>
      </c>
      <c r="AB508">
        <v>1.3801778447482003</v>
      </c>
      <c r="AC508">
        <v>-25.234029986294441</v>
      </c>
    </row>
    <row r="509" spans="1:29">
      <c r="A509">
        <v>9</v>
      </c>
      <c r="B509">
        <v>121</v>
      </c>
      <c r="C509">
        <v>2009</v>
      </c>
      <c r="D509">
        <v>99</v>
      </c>
      <c r="E509">
        <v>99</v>
      </c>
      <c r="F509">
        <v>99</v>
      </c>
      <c r="G509">
        <v>99</v>
      </c>
      <c r="H509">
        <v>99</v>
      </c>
      <c r="I509">
        <v>99</v>
      </c>
      <c r="J509">
        <v>999</v>
      </c>
      <c r="K509">
        <v>99</v>
      </c>
      <c r="L509">
        <v>17</v>
      </c>
      <c r="M509">
        <v>99</v>
      </c>
      <c r="N509">
        <v>99</v>
      </c>
      <c r="O509">
        <v>99</v>
      </c>
      <c r="P509">
        <v>9999</v>
      </c>
      <c r="Q509">
        <v>620</v>
      </c>
      <c r="R509">
        <v>7033</v>
      </c>
      <c r="S509">
        <v>7022</v>
      </c>
      <c r="T509">
        <v>31.587594379896395</v>
      </c>
      <c r="U509">
        <v>28.047228967421439</v>
      </c>
      <c r="V509">
        <v>17</v>
      </c>
      <c r="W509">
        <v>61.337510680717742</v>
      </c>
      <c r="X509">
        <v>129.96817818613675</v>
      </c>
      <c r="Y509">
        <v>119.78760130811898</v>
      </c>
      <c r="Z509">
        <v>119.97524921674749</v>
      </c>
      <c r="AA509">
        <v>24.680220149654659</v>
      </c>
      <c r="AB509">
        <v>1.382237673639555</v>
      </c>
      <c r="AC509">
        <v>-9.3393136452862233</v>
      </c>
    </row>
    <row r="510" spans="1:29">
      <c r="A510">
        <v>9</v>
      </c>
      <c r="B510">
        <v>122</v>
      </c>
      <c r="C510">
        <v>2008</v>
      </c>
      <c r="D510">
        <v>99</v>
      </c>
      <c r="E510">
        <v>99</v>
      </c>
      <c r="F510">
        <v>99</v>
      </c>
      <c r="G510">
        <v>99</v>
      </c>
      <c r="H510">
        <v>99</v>
      </c>
      <c r="I510">
        <v>99</v>
      </c>
      <c r="J510">
        <v>999</v>
      </c>
      <c r="K510">
        <v>99</v>
      </c>
      <c r="L510">
        <v>1</v>
      </c>
      <c r="M510">
        <v>99</v>
      </c>
      <c r="N510">
        <v>99</v>
      </c>
      <c r="O510">
        <v>99</v>
      </c>
      <c r="P510">
        <v>9999</v>
      </c>
      <c r="Q510">
        <v>6</v>
      </c>
      <c r="R510">
        <v>6</v>
      </c>
      <c r="S510">
        <v>0</v>
      </c>
      <c r="T510">
        <v>2.4427978177672831E-2</v>
      </c>
      <c r="U510">
        <v>0</v>
      </c>
      <c r="V510">
        <v>1</v>
      </c>
      <c r="X510">
        <v>92.668833513903934</v>
      </c>
      <c r="Y510">
        <v>0</v>
      </c>
    </row>
    <row r="511" spans="1:29">
      <c r="A511">
        <v>9</v>
      </c>
      <c r="B511">
        <v>123</v>
      </c>
      <c r="C511">
        <v>2008</v>
      </c>
      <c r="D511">
        <v>99</v>
      </c>
      <c r="E511">
        <v>99</v>
      </c>
      <c r="F511">
        <v>99</v>
      </c>
      <c r="G511">
        <v>99</v>
      </c>
      <c r="H511">
        <v>99</v>
      </c>
      <c r="I511">
        <v>99</v>
      </c>
      <c r="J511">
        <v>999</v>
      </c>
      <c r="K511">
        <v>99</v>
      </c>
      <c r="L511">
        <v>2</v>
      </c>
      <c r="M511">
        <v>99</v>
      </c>
      <c r="N511">
        <v>99</v>
      </c>
      <c r="O511">
        <v>99</v>
      </c>
      <c r="P511">
        <v>9999</v>
      </c>
      <c r="Q511">
        <v>33</v>
      </c>
      <c r="R511">
        <v>48</v>
      </c>
      <c r="S511">
        <v>48</v>
      </c>
      <c r="T511">
        <v>0.19542382542138265</v>
      </c>
      <c r="U511">
        <v>0.29724622000035839</v>
      </c>
      <c r="V511">
        <v>2</v>
      </c>
      <c r="W511">
        <v>37.041666666666657</v>
      </c>
      <c r="X511">
        <v>221.90772842181289</v>
      </c>
      <c r="Y511">
        <v>204.82083333333335</v>
      </c>
      <c r="Z511">
        <v>204.82083333333335</v>
      </c>
      <c r="AA511">
        <v>42.110568538537741</v>
      </c>
      <c r="AB511">
        <v>1.6067349570549343</v>
      </c>
      <c r="AC511">
        <v>-8.7982639892362524</v>
      </c>
    </row>
    <row r="512" spans="1:29">
      <c r="A512">
        <v>9</v>
      </c>
      <c r="B512">
        <v>124</v>
      </c>
      <c r="C512">
        <v>2008</v>
      </c>
      <c r="D512">
        <v>99</v>
      </c>
      <c r="E512">
        <v>99</v>
      </c>
      <c r="F512">
        <v>99</v>
      </c>
      <c r="G512">
        <v>99</v>
      </c>
      <c r="H512">
        <v>99</v>
      </c>
      <c r="I512">
        <v>99</v>
      </c>
      <c r="J512">
        <v>999</v>
      </c>
      <c r="K512">
        <v>99</v>
      </c>
      <c r="L512">
        <v>5</v>
      </c>
      <c r="M512">
        <v>99</v>
      </c>
      <c r="N512">
        <v>99</v>
      </c>
      <c r="O512">
        <v>99</v>
      </c>
      <c r="P512">
        <v>9999</v>
      </c>
      <c r="Q512">
        <v>128</v>
      </c>
      <c r="R512">
        <v>203</v>
      </c>
      <c r="S512">
        <v>202</v>
      </c>
      <c r="T512">
        <v>0.8264799283445976</v>
      </c>
      <c r="U512">
        <v>1.1396393589502518</v>
      </c>
      <c r="V512">
        <v>5</v>
      </c>
      <c r="W512">
        <v>42.584158415841578</v>
      </c>
      <c r="X512">
        <v>201.98858936110025</v>
      </c>
      <c r="Y512">
        <v>185.68226600985224</v>
      </c>
      <c r="Z512">
        <v>186.60148514851488</v>
      </c>
      <c r="AA512">
        <v>33.561113869044377</v>
      </c>
      <c r="AB512">
        <v>1.4743169368727067</v>
      </c>
      <c r="AC512">
        <v>-18.538201105887889</v>
      </c>
    </row>
    <row r="513" spans="1:29">
      <c r="A513">
        <v>9</v>
      </c>
      <c r="B513">
        <v>125</v>
      </c>
      <c r="C513">
        <v>2008</v>
      </c>
      <c r="D513">
        <v>99</v>
      </c>
      <c r="E513">
        <v>99</v>
      </c>
      <c r="F513">
        <v>99</v>
      </c>
      <c r="G513">
        <v>99</v>
      </c>
      <c r="H513">
        <v>99</v>
      </c>
      <c r="I513">
        <v>99</v>
      </c>
      <c r="J513">
        <v>999</v>
      </c>
      <c r="K513">
        <v>99</v>
      </c>
      <c r="L513">
        <v>8</v>
      </c>
      <c r="M513">
        <v>99</v>
      </c>
      <c r="N513">
        <v>99</v>
      </c>
      <c r="O513">
        <v>99</v>
      </c>
      <c r="P513">
        <v>9999</v>
      </c>
      <c r="Q513">
        <v>333</v>
      </c>
      <c r="R513">
        <v>943</v>
      </c>
      <c r="S513">
        <v>941</v>
      </c>
      <c r="T513">
        <v>3.8392639035909126</v>
      </c>
      <c r="U513">
        <v>5.0451978185173774</v>
      </c>
      <c r="V513">
        <v>8</v>
      </c>
      <c r="W513">
        <v>47.691817215727937</v>
      </c>
      <c r="X513">
        <v>192.15867847594592</v>
      </c>
      <c r="Y513">
        <v>176.95609756097539</v>
      </c>
      <c r="Z513">
        <v>177.33219978746001</v>
      </c>
      <c r="AA513">
        <v>28.2139566149609</v>
      </c>
      <c r="AB513">
        <v>1.3577138191179028</v>
      </c>
      <c r="AC513">
        <v>-17.166381818018127</v>
      </c>
    </row>
    <row r="514" spans="1:29">
      <c r="A514">
        <v>9</v>
      </c>
      <c r="B514">
        <v>126</v>
      </c>
      <c r="C514">
        <v>2008</v>
      </c>
      <c r="D514">
        <v>99</v>
      </c>
      <c r="E514">
        <v>99</v>
      </c>
      <c r="F514">
        <v>99</v>
      </c>
      <c r="G514">
        <v>99</v>
      </c>
      <c r="H514">
        <v>99</v>
      </c>
      <c r="I514">
        <v>99</v>
      </c>
      <c r="J514">
        <v>999</v>
      </c>
      <c r="K514">
        <v>99</v>
      </c>
      <c r="L514">
        <v>11</v>
      </c>
      <c r="M514">
        <v>99</v>
      </c>
      <c r="N514">
        <v>99</v>
      </c>
      <c r="O514">
        <v>99</v>
      </c>
      <c r="P514">
        <v>9999</v>
      </c>
      <c r="Q514">
        <v>699</v>
      </c>
      <c r="R514">
        <v>4963</v>
      </c>
      <c r="S514">
        <v>4944</v>
      </c>
      <c r="T514">
        <v>20.206009282631712</v>
      </c>
      <c r="U514">
        <v>23.061295626957712</v>
      </c>
      <c r="V514">
        <v>11</v>
      </c>
      <c r="W514">
        <v>52.608818770226527</v>
      </c>
      <c r="X514">
        <v>167.10389275001248</v>
      </c>
      <c r="Y514">
        <v>153.68746725770757</v>
      </c>
      <c r="Z514">
        <v>154.27809466019468</v>
      </c>
      <c r="AA514">
        <v>27.571264302179713</v>
      </c>
      <c r="AB514">
        <v>1.4051350219602612</v>
      </c>
      <c r="AC514">
        <v>-24.271712071057596</v>
      </c>
    </row>
    <row r="515" spans="1:29">
      <c r="A515">
        <v>9</v>
      </c>
      <c r="B515">
        <v>127</v>
      </c>
      <c r="C515">
        <v>2008</v>
      </c>
      <c r="D515">
        <v>99</v>
      </c>
      <c r="E515">
        <v>99</v>
      </c>
      <c r="F515">
        <v>99</v>
      </c>
      <c r="G515">
        <v>99</v>
      </c>
      <c r="H515">
        <v>99</v>
      </c>
      <c r="I515">
        <v>99</v>
      </c>
      <c r="J515">
        <v>999</v>
      </c>
      <c r="K515">
        <v>99</v>
      </c>
      <c r="L515">
        <v>14</v>
      </c>
      <c r="M515">
        <v>99</v>
      </c>
      <c r="N515">
        <v>99</v>
      </c>
      <c r="O515">
        <v>99</v>
      </c>
      <c r="P515">
        <v>9999</v>
      </c>
      <c r="Q515">
        <v>938</v>
      </c>
      <c r="R515">
        <v>12829</v>
      </c>
      <c r="S515">
        <v>12772</v>
      </c>
      <c r="T515">
        <v>52.231088673560784</v>
      </c>
      <c r="U515">
        <v>51.34139786872452</v>
      </c>
      <c r="V515">
        <v>14</v>
      </c>
      <c r="W515">
        <v>56.926714688380819</v>
      </c>
      <c r="X515">
        <v>143.99744552205061</v>
      </c>
      <c r="Y515">
        <v>132.36522721958056</v>
      </c>
      <c r="Z515">
        <v>132.95595834638269</v>
      </c>
      <c r="AA515">
        <v>25.973309459981504</v>
      </c>
      <c r="AB515">
        <v>1.4108158151770145</v>
      </c>
      <c r="AC515">
        <v>-19.9793432761665</v>
      </c>
    </row>
    <row r="516" spans="1:29">
      <c r="A516">
        <v>9</v>
      </c>
      <c r="B516">
        <v>128</v>
      </c>
      <c r="C516">
        <v>2008</v>
      </c>
      <c r="D516">
        <v>99</v>
      </c>
      <c r="E516">
        <v>99</v>
      </c>
      <c r="F516">
        <v>99</v>
      </c>
      <c r="G516">
        <v>99</v>
      </c>
      <c r="H516">
        <v>99</v>
      </c>
      <c r="I516">
        <v>99</v>
      </c>
      <c r="J516">
        <v>999</v>
      </c>
      <c r="K516">
        <v>99</v>
      </c>
      <c r="L516">
        <v>17</v>
      </c>
      <c r="M516">
        <v>99</v>
      </c>
      <c r="N516">
        <v>99</v>
      </c>
      <c r="O516">
        <v>99</v>
      </c>
      <c r="P516">
        <v>9999</v>
      </c>
      <c r="Q516">
        <v>614</v>
      </c>
      <c r="R516">
        <v>4954</v>
      </c>
      <c r="S516">
        <v>4940</v>
      </c>
      <c r="T516">
        <v>20.1693673153652</v>
      </c>
      <c r="U516">
        <v>17.601085680072504</v>
      </c>
      <c r="V516">
        <v>17</v>
      </c>
      <c r="W516">
        <v>61.00202429149796</v>
      </c>
      <c r="X516">
        <v>127.65879460483904</v>
      </c>
      <c r="Y516">
        <v>117.51207105369416</v>
      </c>
      <c r="Z516">
        <v>117.84510121457502</v>
      </c>
      <c r="AA516">
        <v>23.666543338069022</v>
      </c>
      <c r="AB516">
        <v>1.1570921739451661</v>
      </c>
      <c r="AC516">
        <v>-3.7119275773822071</v>
      </c>
    </row>
    <row r="517" spans="1:29">
      <c r="A517">
        <v>9</v>
      </c>
      <c r="B517">
        <v>129</v>
      </c>
      <c r="C517">
        <v>2007</v>
      </c>
      <c r="D517">
        <v>99</v>
      </c>
      <c r="E517">
        <v>99</v>
      </c>
      <c r="F517">
        <v>99</v>
      </c>
      <c r="G517">
        <v>99</v>
      </c>
      <c r="H517">
        <v>99</v>
      </c>
      <c r="I517">
        <v>99</v>
      </c>
      <c r="J517">
        <v>999</v>
      </c>
      <c r="K517">
        <v>99</v>
      </c>
      <c r="L517">
        <v>1</v>
      </c>
      <c r="M517">
        <v>99</v>
      </c>
      <c r="N517">
        <v>99</v>
      </c>
      <c r="O517">
        <v>99</v>
      </c>
      <c r="P517">
        <v>9999</v>
      </c>
      <c r="Q517">
        <v>1</v>
      </c>
      <c r="R517">
        <v>1</v>
      </c>
      <c r="S517">
        <v>0</v>
      </c>
      <c r="T517">
        <v>4.5699661822502513E-3</v>
      </c>
      <c r="U517">
        <v>0</v>
      </c>
      <c r="V517">
        <v>1</v>
      </c>
      <c r="X517">
        <v>82.340195016251371</v>
      </c>
      <c r="Y517">
        <v>0</v>
      </c>
    </row>
    <row r="518" spans="1:29">
      <c r="A518">
        <v>9</v>
      </c>
      <c r="B518">
        <v>130</v>
      </c>
      <c r="C518">
        <v>2007</v>
      </c>
      <c r="D518">
        <v>99</v>
      </c>
      <c r="E518">
        <v>99</v>
      </c>
      <c r="F518">
        <v>99</v>
      </c>
      <c r="G518">
        <v>99</v>
      </c>
      <c r="H518">
        <v>99</v>
      </c>
      <c r="I518">
        <v>99</v>
      </c>
      <c r="J518">
        <v>999</v>
      </c>
      <c r="K518">
        <v>99</v>
      </c>
      <c r="L518">
        <v>2</v>
      </c>
      <c r="M518">
        <v>99</v>
      </c>
      <c r="N518">
        <v>99</v>
      </c>
      <c r="O518">
        <v>99</v>
      </c>
      <c r="P518">
        <v>9999</v>
      </c>
      <c r="Q518">
        <v>37</v>
      </c>
      <c r="R518">
        <v>50</v>
      </c>
      <c r="S518">
        <v>50</v>
      </c>
      <c r="T518">
        <v>0.22849830911251257</v>
      </c>
      <c r="U518">
        <v>0.33392748480067114</v>
      </c>
      <c r="V518">
        <v>2</v>
      </c>
      <c r="W518">
        <v>37.54</v>
      </c>
      <c r="X518">
        <v>214.98591549295776</v>
      </c>
      <c r="Y518">
        <v>198.43199999999999</v>
      </c>
      <c r="Z518">
        <v>198.43199999999999</v>
      </c>
      <c r="AA518">
        <v>31.962099054974324</v>
      </c>
      <c r="AB518">
        <v>1.3298120167904397</v>
      </c>
      <c r="AC518">
        <v>23.515005557830296</v>
      </c>
    </row>
    <row r="519" spans="1:29">
      <c r="A519">
        <v>9</v>
      </c>
      <c r="B519">
        <v>131</v>
      </c>
      <c r="C519">
        <v>2007</v>
      </c>
      <c r="D519">
        <v>99</v>
      </c>
      <c r="E519">
        <v>99</v>
      </c>
      <c r="F519">
        <v>99</v>
      </c>
      <c r="G519">
        <v>99</v>
      </c>
      <c r="H519">
        <v>99</v>
      </c>
      <c r="I519">
        <v>99</v>
      </c>
      <c r="J519">
        <v>999</v>
      </c>
      <c r="K519">
        <v>99</v>
      </c>
      <c r="L519">
        <v>5</v>
      </c>
      <c r="M519">
        <v>99</v>
      </c>
      <c r="N519">
        <v>99</v>
      </c>
      <c r="O519">
        <v>99</v>
      </c>
      <c r="P519">
        <v>9999</v>
      </c>
      <c r="Q519">
        <v>159</v>
      </c>
      <c r="R519">
        <v>291</v>
      </c>
      <c r="S519">
        <v>291</v>
      </c>
      <c r="T519">
        <v>1.3298601590348229</v>
      </c>
      <c r="U519">
        <v>1.8857566545861804</v>
      </c>
      <c r="V519">
        <v>5</v>
      </c>
      <c r="W519">
        <v>42.573883161512022</v>
      </c>
      <c r="X519">
        <v>208.60297922879576</v>
      </c>
      <c r="Y519">
        <v>192.54054982817877</v>
      </c>
      <c r="Z519">
        <v>192.54054982817877</v>
      </c>
      <c r="AA519">
        <v>28.432646735486756</v>
      </c>
      <c r="AB519">
        <v>1.3636940834947873</v>
      </c>
      <c r="AC519">
        <v>-16.354343504951196</v>
      </c>
    </row>
    <row r="520" spans="1:29">
      <c r="A520">
        <v>9</v>
      </c>
      <c r="B520">
        <v>132</v>
      </c>
      <c r="C520">
        <v>2007</v>
      </c>
      <c r="D520">
        <v>99</v>
      </c>
      <c r="E520">
        <v>99</v>
      </c>
      <c r="F520">
        <v>99</v>
      </c>
      <c r="G520">
        <v>99</v>
      </c>
      <c r="H520">
        <v>99</v>
      </c>
      <c r="I520">
        <v>99</v>
      </c>
      <c r="J520">
        <v>999</v>
      </c>
      <c r="K520">
        <v>99</v>
      </c>
      <c r="L520">
        <v>8</v>
      </c>
      <c r="M520">
        <v>99</v>
      </c>
      <c r="N520">
        <v>99</v>
      </c>
      <c r="O520">
        <v>99</v>
      </c>
      <c r="P520">
        <v>9999</v>
      </c>
      <c r="Q520">
        <v>388</v>
      </c>
      <c r="R520">
        <v>1191</v>
      </c>
      <c r="S520">
        <v>1189</v>
      </c>
      <c r="T520">
        <v>5.4428297230600498</v>
      </c>
      <c r="U520">
        <v>6.8859754225924492</v>
      </c>
      <c r="V520">
        <v>8</v>
      </c>
      <c r="W520">
        <v>47.652649285113526</v>
      </c>
      <c r="X520">
        <v>186.45183768112781</v>
      </c>
      <c r="Y520">
        <v>171.78421494542383</v>
      </c>
      <c r="Z520">
        <v>172.07317073170705</v>
      </c>
      <c r="AA520">
        <v>29.306901539322663</v>
      </c>
      <c r="AB520">
        <v>1.4057266496671972</v>
      </c>
      <c r="AC520">
        <v>-11.84877098992083</v>
      </c>
    </row>
    <row r="521" spans="1:29">
      <c r="A521">
        <v>9</v>
      </c>
      <c r="B521">
        <v>133</v>
      </c>
      <c r="C521">
        <v>2007</v>
      </c>
      <c r="D521">
        <v>99</v>
      </c>
      <c r="E521">
        <v>99</v>
      </c>
      <c r="F521">
        <v>99</v>
      </c>
      <c r="G521">
        <v>99</v>
      </c>
      <c r="H521">
        <v>99</v>
      </c>
      <c r="I521">
        <v>99</v>
      </c>
      <c r="J521">
        <v>999</v>
      </c>
      <c r="K521">
        <v>99</v>
      </c>
      <c r="L521">
        <v>11</v>
      </c>
      <c r="M521">
        <v>99</v>
      </c>
      <c r="N521">
        <v>99</v>
      </c>
      <c r="O521">
        <v>99</v>
      </c>
      <c r="P521">
        <v>9999</v>
      </c>
      <c r="Q521">
        <v>704</v>
      </c>
      <c r="R521">
        <v>4505</v>
      </c>
      <c r="S521">
        <v>4496</v>
      </c>
      <c r="T521">
        <v>20.587697651037381</v>
      </c>
      <c r="U521">
        <v>23.25836097663414</v>
      </c>
      <c r="V521">
        <v>11</v>
      </c>
      <c r="W521">
        <v>52.470195729537359</v>
      </c>
      <c r="X521">
        <v>166.55412368344827</v>
      </c>
      <c r="Y521">
        <v>153.39593784683677</v>
      </c>
      <c r="Z521">
        <v>153.70300266903899</v>
      </c>
      <c r="AA521">
        <v>27.568040662768055</v>
      </c>
      <c r="AB521">
        <v>1.4157859244087561</v>
      </c>
      <c r="AC521">
        <v>-21.087225287040162</v>
      </c>
    </row>
    <row r="522" spans="1:29">
      <c r="A522">
        <v>9</v>
      </c>
      <c r="B522">
        <v>134</v>
      </c>
      <c r="C522">
        <v>2007</v>
      </c>
      <c r="D522">
        <v>99</v>
      </c>
      <c r="E522">
        <v>99</v>
      </c>
      <c r="F522">
        <v>99</v>
      </c>
      <c r="G522">
        <v>99</v>
      </c>
      <c r="H522">
        <v>99</v>
      </c>
      <c r="I522">
        <v>99</v>
      </c>
      <c r="J522">
        <v>999</v>
      </c>
      <c r="K522">
        <v>99</v>
      </c>
      <c r="L522">
        <v>14</v>
      </c>
      <c r="M522">
        <v>99</v>
      </c>
      <c r="N522">
        <v>99</v>
      </c>
      <c r="O522">
        <v>99</v>
      </c>
      <c r="P522">
        <v>9999</v>
      </c>
      <c r="Q522">
        <v>1035</v>
      </c>
      <c r="R522">
        <v>10883</v>
      </c>
      <c r="S522">
        <v>10837</v>
      </c>
      <c r="T522">
        <v>49.734941961429485</v>
      </c>
      <c r="U522">
        <v>48.443795470088837</v>
      </c>
      <c r="V522">
        <v>14</v>
      </c>
      <c r="W522">
        <v>56.966226815539358</v>
      </c>
      <c r="X522">
        <v>143.86067747674485</v>
      </c>
      <c r="Y522">
        <v>132.25712579252124</v>
      </c>
      <c r="Z522">
        <v>132.81851988557798</v>
      </c>
      <c r="AA522">
        <v>25.89485068084721</v>
      </c>
      <c r="AB522">
        <v>1.4288721599844143</v>
      </c>
      <c r="AC522">
        <v>-18.628510228428684</v>
      </c>
    </row>
    <row r="523" spans="1:29">
      <c r="A523">
        <v>9</v>
      </c>
      <c r="B523">
        <v>135</v>
      </c>
      <c r="C523">
        <v>2007</v>
      </c>
      <c r="D523">
        <v>99</v>
      </c>
      <c r="E523">
        <v>99</v>
      </c>
      <c r="F523">
        <v>99</v>
      </c>
      <c r="G523">
        <v>99</v>
      </c>
      <c r="H523">
        <v>99</v>
      </c>
      <c r="I523">
        <v>99</v>
      </c>
      <c r="J523">
        <v>999</v>
      </c>
      <c r="K523">
        <v>99</v>
      </c>
      <c r="L523">
        <v>17</v>
      </c>
      <c r="M523">
        <v>99</v>
      </c>
      <c r="N523">
        <v>99</v>
      </c>
      <c r="O523">
        <v>99</v>
      </c>
      <c r="P523">
        <v>9999</v>
      </c>
      <c r="Q523">
        <v>604</v>
      </c>
      <c r="R523">
        <v>4490</v>
      </c>
      <c r="S523">
        <v>4477</v>
      </c>
      <c r="T523">
        <v>20.519148158303636</v>
      </c>
      <c r="U523">
        <v>17.883769567956701</v>
      </c>
      <c r="V523">
        <v>17</v>
      </c>
      <c r="W523">
        <v>61.070806343533611</v>
      </c>
      <c r="X523">
        <v>128.57579260038565</v>
      </c>
      <c r="Y523">
        <v>118.34291759465484</v>
      </c>
      <c r="Z523">
        <v>118.68655349564445</v>
      </c>
      <c r="AA523">
        <v>23.015289566617433</v>
      </c>
      <c r="AB523">
        <v>1.162145312085072</v>
      </c>
      <c r="AC523">
        <v>-10.329909332134498</v>
      </c>
    </row>
    <row r="524" spans="1:29">
      <c r="A524">
        <v>9</v>
      </c>
      <c r="B524">
        <v>136</v>
      </c>
      <c r="C524">
        <v>2006</v>
      </c>
      <c r="D524">
        <v>99</v>
      </c>
      <c r="E524">
        <v>99</v>
      </c>
      <c r="F524">
        <v>99</v>
      </c>
      <c r="G524">
        <v>99</v>
      </c>
      <c r="H524">
        <v>99</v>
      </c>
      <c r="I524">
        <v>99</v>
      </c>
      <c r="J524">
        <v>999</v>
      </c>
      <c r="K524">
        <v>99</v>
      </c>
      <c r="L524">
        <v>1</v>
      </c>
      <c r="M524">
        <v>99</v>
      </c>
      <c r="N524">
        <v>99</v>
      </c>
      <c r="O524">
        <v>99</v>
      </c>
      <c r="P524">
        <v>9999</v>
      </c>
      <c r="Q524">
        <v>1</v>
      </c>
      <c r="R524">
        <v>1</v>
      </c>
      <c r="S524">
        <v>0</v>
      </c>
      <c r="T524">
        <v>4.7047753469771801E-3</v>
      </c>
      <c r="U524">
        <v>0</v>
      </c>
      <c r="V524">
        <v>1</v>
      </c>
      <c r="X524">
        <v>89.38244853737811</v>
      </c>
      <c r="Y524">
        <v>0</v>
      </c>
    </row>
    <row r="525" spans="1:29">
      <c r="A525">
        <v>9</v>
      </c>
      <c r="B525">
        <v>137</v>
      </c>
      <c r="C525">
        <v>2006</v>
      </c>
      <c r="D525">
        <v>99</v>
      </c>
      <c r="E525">
        <v>99</v>
      </c>
      <c r="F525">
        <v>99</v>
      </c>
      <c r="G525">
        <v>99</v>
      </c>
      <c r="H525">
        <v>99</v>
      </c>
      <c r="I525">
        <v>99</v>
      </c>
      <c r="J525">
        <v>999</v>
      </c>
      <c r="K525">
        <v>99</v>
      </c>
      <c r="L525">
        <v>2</v>
      </c>
      <c r="M525">
        <v>99</v>
      </c>
      <c r="N525">
        <v>99</v>
      </c>
      <c r="O525">
        <v>99</v>
      </c>
      <c r="P525">
        <v>9999</v>
      </c>
      <c r="Q525">
        <v>39</v>
      </c>
      <c r="R525">
        <v>51</v>
      </c>
      <c r="S525">
        <v>50</v>
      </c>
      <c r="T525">
        <v>0.23994354269583623</v>
      </c>
      <c r="U525">
        <v>0.33376016366168648</v>
      </c>
      <c r="V525">
        <v>2</v>
      </c>
      <c r="W525">
        <v>37.47999999999999</v>
      </c>
      <c r="X525">
        <v>205.38737705266288</v>
      </c>
      <c r="Y525">
        <v>185.83333333333337</v>
      </c>
      <c r="Z525">
        <v>189.55</v>
      </c>
      <c r="AA525">
        <v>38.239248162064968</v>
      </c>
      <c r="AB525">
        <v>1.2998461447418344</v>
      </c>
      <c r="AC525">
        <v>-19.378277850938943</v>
      </c>
    </row>
    <row r="526" spans="1:29">
      <c r="A526">
        <v>9</v>
      </c>
      <c r="B526">
        <v>138</v>
      </c>
      <c r="C526">
        <v>2006</v>
      </c>
      <c r="D526">
        <v>99</v>
      </c>
      <c r="E526">
        <v>99</v>
      </c>
      <c r="F526">
        <v>99</v>
      </c>
      <c r="G526">
        <v>99</v>
      </c>
      <c r="H526">
        <v>99</v>
      </c>
      <c r="I526">
        <v>99</v>
      </c>
      <c r="J526">
        <v>999</v>
      </c>
      <c r="K526">
        <v>99</v>
      </c>
      <c r="L526">
        <v>5</v>
      </c>
      <c r="M526">
        <v>99</v>
      </c>
      <c r="N526">
        <v>99</v>
      </c>
      <c r="O526">
        <v>99</v>
      </c>
      <c r="P526">
        <v>9999</v>
      </c>
      <c r="Q526">
        <v>192</v>
      </c>
      <c r="R526">
        <v>314</v>
      </c>
      <c r="S526">
        <v>313</v>
      </c>
      <c r="T526">
        <v>1.4772994589508348</v>
      </c>
      <c r="U526">
        <v>1.9816426451497524</v>
      </c>
      <c r="V526">
        <v>5</v>
      </c>
      <c r="W526">
        <v>42.677316293929714</v>
      </c>
      <c r="X526">
        <v>194.79956663055248</v>
      </c>
      <c r="Y526">
        <v>179.20700636942681</v>
      </c>
      <c r="Z526">
        <v>179.77955271565503</v>
      </c>
      <c r="AA526">
        <v>32.814723821485977</v>
      </c>
      <c r="AB526">
        <v>1.3570416820404416</v>
      </c>
      <c r="AC526">
        <v>-3.369628954694877</v>
      </c>
    </row>
    <row r="527" spans="1:29">
      <c r="A527">
        <v>9</v>
      </c>
      <c r="B527">
        <v>139</v>
      </c>
      <c r="C527">
        <v>2006</v>
      </c>
      <c r="D527">
        <v>99</v>
      </c>
      <c r="E527">
        <v>99</v>
      </c>
      <c r="F527">
        <v>99</v>
      </c>
      <c r="G527">
        <v>99</v>
      </c>
      <c r="H527">
        <v>99</v>
      </c>
      <c r="I527">
        <v>99</v>
      </c>
      <c r="J527">
        <v>999</v>
      </c>
      <c r="K527">
        <v>99</v>
      </c>
      <c r="L527">
        <v>8</v>
      </c>
      <c r="M527">
        <v>99</v>
      </c>
      <c r="N527">
        <v>99</v>
      </c>
      <c r="O527">
        <v>99</v>
      </c>
      <c r="P527">
        <v>9999</v>
      </c>
      <c r="Q527">
        <v>454</v>
      </c>
      <c r="R527">
        <v>1378</v>
      </c>
      <c r="S527">
        <v>1373</v>
      </c>
      <c r="T527">
        <v>6.4831804281345562</v>
      </c>
      <c r="U527">
        <v>7.9950024191669087</v>
      </c>
      <c r="V527">
        <v>8</v>
      </c>
      <c r="W527">
        <v>47.554989075018199</v>
      </c>
      <c r="X527">
        <v>179.28695315804612</v>
      </c>
      <c r="Y527">
        <v>164.75123367198827</v>
      </c>
      <c r="Z527">
        <v>165.35120174799695</v>
      </c>
      <c r="AA527">
        <v>30.011255117610375</v>
      </c>
      <c r="AB527">
        <v>1.3328441966210081</v>
      </c>
      <c r="AC527">
        <v>-18.276827421501501</v>
      </c>
    </row>
    <row r="528" spans="1:29">
      <c r="A528">
        <v>9</v>
      </c>
      <c r="B528">
        <v>140</v>
      </c>
      <c r="C528">
        <v>2006</v>
      </c>
      <c r="D528">
        <v>99</v>
      </c>
      <c r="E528">
        <v>99</v>
      </c>
      <c r="F528">
        <v>99</v>
      </c>
      <c r="G528">
        <v>99</v>
      </c>
      <c r="H528">
        <v>99</v>
      </c>
      <c r="I528">
        <v>99</v>
      </c>
      <c r="J528">
        <v>999</v>
      </c>
      <c r="K528">
        <v>99</v>
      </c>
      <c r="L528">
        <v>11</v>
      </c>
      <c r="M528">
        <v>99</v>
      </c>
      <c r="N528">
        <v>99</v>
      </c>
      <c r="O528">
        <v>99</v>
      </c>
      <c r="P528">
        <v>9999</v>
      </c>
      <c r="Q528">
        <v>845</v>
      </c>
      <c r="R528">
        <v>5083</v>
      </c>
      <c r="S528">
        <v>5038</v>
      </c>
      <c r="T528">
        <v>23.914373088685014</v>
      </c>
      <c r="U528">
        <v>26.707451319350191</v>
      </c>
      <c r="V528">
        <v>11</v>
      </c>
      <c r="W528">
        <v>52.43310837633981</v>
      </c>
      <c r="X528">
        <v>163.1271062869902</v>
      </c>
      <c r="Y528">
        <v>149.20096399763943</v>
      </c>
      <c r="Z528">
        <v>150.53364430329515</v>
      </c>
      <c r="AA528">
        <v>27.611310643370778</v>
      </c>
      <c r="AB528">
        <v>1.4177851153654355</v>
      </c>
      <c r="AC528">
        <v>-22.172672310395392</v>
      </c>
    </row>
    <row r="529" spans="1:29">
      <c r="A529">
        <v>9</v>
      </c>
      <c r="B529">
        <v>141</v>
      </c>
      <c r="C529">
        <v>2006</v>
      </c>
      <c r="D529">
        <v>99</v>
      </c>
      <c r="E529">
        <v>99</v>
      </c>
      <c r="F529">
        <v>99</v>
      </c>
      <c r="G529">
        <v>99</v>
      </c>
      <c r="H529">
        <v>99</v>
      </c>
      <c r="I529">
        <v>99</v>
      </c>
      <c r="J529">
        <v>999</v>
      </c>
      <c r="K529">
        <v>99</v>
      </c>
      <c r="L529">
        <v>14</v>
      </c>
      <c r="M529">
        <v>99</v>
      </c>
      <c r="N529">
        <v>99</v>
      </c>
      <c r="O529">
        <v>99</v>
      </c>
      <c r="P529">
        <v>9999</v>
      </c>
      <c r="Q529">
        <v>1116</v>
      </c>
      <c r="R529">
        <v>10096</v>
      </c>
      <c r="S529">
        <v>9959</v>
      </c>
      <c r="T529">
        <v>47.499411903081629</v>
      </c>
      <c r="U529">
        <v>45.880649478437881</v>
      </c>
      <c r="V529">
        <v>14</v>
      </c>
      <c r="W529">
        <v>56.894065669243901</v>
      </c>
      <c r="X529">
        <v>141.76196702340079</v>
      </c>
      <c r="Y529">
        <v>129.04450277337557</v>
      </c>
      <c r="Z529">
        <v>130.81969073200119</v>
      </c>
      <c r="AA529">
        <v>25.939024037802433</v>
      </c>
      <c r="AB529">
        <v>1.440287848787057</v>
      </c>
      <c r="AC529">
        <v>-15.918306676282011</v>
      </c>
    </row>
    <row r="530" spans="1:29">
      <c r="A530">
        <v>9</v>
      </c>
      <c r="B530">
        <v>142</v>
      </c>
      <c r="C530">
        <v>2006</v>
      </c>
      <c r="D530">
        <v>99</v>
      </c>
      <c r="E530">
        <v>99</v>
      </c>
      <c r="F530">
        <v>99</v>
      </c>
      <c r="G530">
        <v>99</v>
      </c>
      <c r="H530">
        <v>99</v>
      </c>
      <c r="I530">
        <v>99</v>
      </c>
      <c r="J530">
        <v>999</v>
      </c>
      <c r="K530">
        <v>99</v>
      </c>
      <c r="L530">
        <v>17</v>
      </c>
      <c r="M530">
        <v>99</v>
      </c>
      <c r="N530">
        <v>99</v>
      </c>
      <c r="O530">
        <v>99</v>
      </c>
      <c r="P530">
        <v>9999</v>
      </c>
      <c r="Q530">
        <v>619</v>
      </c>
      <c r="R530">
        <v>3774</v>
      </c>
      <c r="S530">
        <v>3749</v>
      </c>
      <c r="T530">
        <v>17.755822159491878</v>
      </c>
      <c r="U530">
        <v>15.515158592511449</v>
      </c>
      <c r="V530">
        <v>17</v>
      </c>
      <c r="W530">
        <v>61.172846092291266</v>
      </c>
      <c r="X530">
        <v>127.42996645233602</v>
      </c>
      <c r="Y530">
        <v>116.73836777954411</v>
      </c>
      <c r="Z530">
        <v>117.51683115497453</v>
      </c>
      <c r="AA530">
        <v>23.173157593430368</v>
      </c>
      <c r="AB530">
        <v>1.2175908737864012</v>
      </c>
      <c r="AC530">
        <v>-5.4182517352391555</v>
      </c>
    </row>
    <row r="531" spans="1:29">
      <c r="A531">
        <v>9</v>
      </c>
      <c r="B531">
        <v>143</v>
      </c>
      <c r="C531">
        <v>2005</v>
      </c>
      <c r="D531">
        <v>99</v>
      </c>
      <c r="E531">
        <v>99</v>
      </c>
      <c r="F531">
        <v>99</v>
      </c>
      <c r="G531">
        <v>99</v>
      </c>
      <c r="H531">
        <v>99</v>
      </c>
      <c r="I531">
        <v>99</v>
      </c>
      <c r="J531">
        <v>999</v>
      </c>
      <c r="K531">
        <v>99</v>
      </c>
      <c r="L531">
        <v>1</v>
      </c>
      <c r="M531">
        <v>99</v>
      </c>
      <c r="N531">
        <v>99</v>
      </c>
      <c r="O531">
        <v>99</v>
      </c>
      <c r="P531">
        <v>9999</v>
      </c>
      <c r="Q531">
        <v>8</v>
      </c>
      <c r="R531">
        <v>9</v>
      </c>
      <c r="S531">
        <v>0</v>
      </c>
      <c r="T531">
        <v>3.5853716835311945E-2</v>
      </c>
      <c r="U531">
        <v>0</v>
      </c>
      <c r="V531">
        <v>1</v>
      </c>
      <c r="X531">
        <v>92.849404117009755</v>
      </c>
      <c r="Y531">
        <v>0</v>
      </c>
    </row>
    <row r="532" spans="1:29">
      <c r="A532">
        <v>9</v>
      </c>
      <c r="B532">
        <v>144</v>
      </c>
      <c r="C532">
        <v>2005</v>
      </c>
      <c r="D532">
        <v>99</v>
      </c>
      <c r="E532">
        <v>99</v>
      </c>
      <c r="F532">
        <v>99</v>
      </c>
      <c r="G532">
        <v>99</v>
      </c>
      <c r="H532">
        <v>99</v>
      </c>
      <c r="I532">
        <v>99</v>
      </c>
      <c r="J532">
        <v>999</v>
      </c>
      <c r="K532">
        <v>99</v>
      </c>
      <c r="L532">
        <v>2</v>
      </c>
      <c r="M532">
        <v>99</v>
      </c>
      <c r="N532">
        <v>99</v>
      </c>
      <c r="O532">
        <v>99</v>
      </c>
      <c r="P532">
        <v>9999</v>
      </c>
      <c r="Q532">
        <v>61</v>
      </c>
      <c r="R532">
        <v>68</v>
      </c>
      <c r="S532">
        <v>68</v>
      </c>
      <c r="T532">
        <v>0.27089474942235686</v>
      </c>
      <c r="U532">
        <v>0.4038066424262759</v>
      </c>
      <c r="V532">
        <v>2</v>
      </c>
      <c r="W532">
        <v>37.352941176470594</v>
      </c>
      <c r="X532">
        <v>216.02192339557703</v>
      </c>
      <c r="Y532">
        <v>199.38823529411769</v>
      </c>
      <c r="Z532">
        <v>199.38823529411769</v>
      </c>
      <c r="AA532">
        <v>30.409704959261632</v>
      </c>
      <c r="AB532">
        <v>1.7215306619602559</v>
      </c>
      <c r="AC532">
        <v>-10.248019814413018</v>
      </c>
    </row>
    <row r="533" spans="1:29">
      <c r="A533">
        <v>9</v>
      </c>
      <c r="B533">
        <v>145</v>
      </c>
      <c r="C533">
        <v>2005</v>
      </c>
      <c r="D533">
        <v>99</v>
      </c>
      <c r="E533">
        <v>99</v>
      </c>
      <c r="F533">
        <v>99</v>
      </c>
      <c r="G533">
        <v>99</v>
      </c>
      <c r="H533">
        <v>99</v>
      </c>
      <c r="I533">
        <v>99</v>
      </c>
      <c r="J533">
        <v>999</v>
      </c>
      <c r="K533">
        <v>99</v>
      </c>
      <c r="L533">
        <v>5</v>
      </c>
      <c r="M533">
        <v>99</v>
      </c>
      <c r="N533">
        <v>99</v>
      </c>
      <c r="O533">
        <v>99</v>
      </c>
      <c r="P533">
        <v>9999</v>
      </c>
      <c r="Q533">
        <v>220</v>
      </c>
      <c r="R533">
        <v>372</v>
      </c>
      <c r="S533">
        <v>372</v>
      </c>
      <c r="T533">
        <v>1.4819536291928932</v>
      </c>
      <c r="U533">
        <v>2.0402772584821776</v>
      </c>
      <c r="V533">
        <v>5</v>
      </c>
      <c r="W533">
        <v>42.677419354838719</v>
      </c>
      <c r="X533">
        <v>199.51682801523779</v>
      </c>
      <c r="Y533">
        <v>184.15403225806449</v>
      </c>
      <c r="Z533">
        <v>184.15403225806449</v>
      </c>
      <c r="AA533">
        <v>28.679007906369449</v>
      </c>
      <c r="AB533">
        <v>1.5109727004684004</v>
      </c>
      <c r="AC533">
        <v>-12.100013769397968</v>
      </c>
    </row>
    <row r="534" spans="1:29">
      <c r="A534">
        <v>9</v>
      </c>
      <c r="B534">
        <v>146</v>
      </c>
      <c r="C534">
        <v>2005</v>
      </c>
      <c r="D534">
        <v>99</v>
      </c>
      <c r="E534">
        <v>99</v>
      </c>
      <c r="F534">
        <v>99</v>
      </c>
      <c r="G534">
        <v>99</v>
      </c>
      <c r="H534">
        <v>99</v>
      </c>
      <c r="I534">
        <v>99</v>
      </c>
      <c r="J534">
        <v>999</v>
      </c>
      <c r="K534">
        <v>99</v>
      </c>
      <c r="L534">
        <v>8</v>
      </c>
      <c r="M534">
        <v>99</v>
      </c>
      <c r="N534">
        <v>99</v>
      </c>
      <c r="O534">
        <v>99</v>
      </c>
      <c r="P534">
        <v>9999</v>
      </c>
      <c r="Q534">
        <v>600</v>
      </c>
      <c r="R534">
        <v>1662</v>
      </c>
      <c r="S534">
        <v>1649</v>
      </c>
      <c r="T534">
        <v>6.6209863755876004</v>
      </c>
      <c r="U534">
        <v>8.2419483932585464</v>
      </c>
      <c r="V534">
        <v>8</v>
      </c>
      <c r="W534">
        <v>47.686476652516653</v>
      </c>
      <c r="X534">
        <v>181.83309800485813</v>
      </c>
      <c r="Y534">
        <v>166.50752105896521</v>
      </c>
      <c r="Z534">
        <v>167.82019405700436</v>
      </c>
      <c r="AA534">
        <v>27.562704272089288</v>
      </c>
      <c r="AB534">
        <v>1.3125573548590264</v>
      </c>
      <c r="AC534">
        <v>-11.98362336655457</v>
      </c>
    </row>
    <row r="535" spans="1:29">
      <c r="A535">
        <v>9</v>
      </c>
      <c r="B535">
        <v>147</v>
      </c>
      <c r="C535">
        <v>2005</v>
      </c>
      <c r="D535">
        <v>99</v>
      </c>
      <c r="E535">
        <v>99</v>
      </c>
      <c r="F535">
        <v>99</v>
      </c>
      <c r="G535">
        <v>99</v>
      </c>
      <c r="H535">
        <v>99</v>
      </c>
      <c r="I535">
        <v>99</v>
      </c>
      <c r="J535">
        <v>999</v>
      </c>
      <c r="K535">
        <v>99</v>
      </c>
      <c r="L535">
        <v>11</v>
      </c>
      <c r="M535">
        <v>99</v>
      </c>
      <c r="N535">
        <v>99</v>
      </c>
      <c r="O535">
        <v>99</v>
      </c>
      <c r="P535">
        <v>9999</v>
      </c>
      <c r="Q535">
        <v>1053</v>
      </c>
      <c r="R535">
        <v>5301</v>
      </c>
      <c r="S535">
        <v>5254</v>
      </c>
      <c r="T535">
        <v>21.117839215998721</v>
      </c>
      <c r="U535">
        <v>23.574955744300198</v>
      </c>
      <c r="V535">
        <v>11</v>
      </c>
      <c r="W535">
        <v>52.441187666539761</v>
      </c>
      <c r="X535">
        <v>163.05286334698874</v>
      </c>
      <c r="Y535">
        <v>149.32346727032635</v>
      </c>
      <c r="Z535">
        <v>150.65925009516565</v>
      </c>
      <c r="AA535">
        <v>26.881846346711328</v>
      </c>
      <c r="AB535">
        <v>1.3698676223669304</v>
      </c>
      <c r="AC535">
        <v>-20.594689169933375</v>
      </c>
    </row>
    <row r="536" spans="1:29">
      <c r="A536">
        <v>9</v>
      </c>
      <c r="B536">
        <v>148</v>
      </c>
      <c r="C536">
        <v>2005</v>
      </c>
      <c r="D536">
        <v>99</v>
      </c>
      <c r="E536">
        <v>99</v>
      </c>
      <c r="F536">
        <v>99</v>
      </c>
      <c r="G536">
        <v>99</v>
      </c>
      <c r="H536">
        <v>99</v>
      </c>
      <c r="I536">
        <v>99</v>
      </c>
      <c r="J536">
        <v>999</v>
      </c>
      <c r="K536">
        <v>99</v>
      </c>
      <c r="L536">
        <v>14</v>
      </c>
      <c r="M536">
        <v>99</v>
      </c>
      <c r="N536">
        <v>99</v>
      </c>
      <c r="O536">
        <v>99</v>
      </c>
      <c r="P536">
        <v>9999</v>
      </c>
      <c r="Q536">
        <v>1361</v>
      </c>
      <c r="R536">
        <v>12553</v>
      </c>
      <c r="S536">
        <v>12478</v>
      </c>
      <c r="T536">
        <v>50.007967492630073</v>
      </c>
      <c r="U536">
        <v>48.582802013767591</v>
      </c>
      <c r="V536">
        <v>13.998884728750099</v>
      </c>
      <c r="W536">
        <v>56.964818079820489</v>
      </c>
      <c r="X536">
        <v>141.56381708619375</v>
      </c>
      <c r="Y536">
        <v>129.94812395443304</v>
      </c>
      <c r="Z536">
        <v>130.72918736977064</v>
      </c>
      <c r="AA536">
        <v>25.108706293808535</v>
      </c>
      <c r="AB536">
        <v>1.6302152588275749</v>
      </c>
      <c r="AC536">
        <v>-17.434846348372378</v>
      </c>
    </row>
    <row r="537" spans="1:29">
      <c r="A537">
        <v>9</v>
      </c>
      <c r="B537">
        <v>149</v>
      </c>
      <c r="C537">
        <v>2005</v>
      </c>
      <c r="D537">
        <v>99</v>
      </c>
      <c r="E537">
        <v>99</v>
      </c>
      <c r="F537">
        <v>99</v>
      </c>
      <c r="G537">
        <v>99</v>
      </c>
      <c r="H537">
        <v>99</v>
      </c>
      <c r="I537">
        <v>99</v>
      </c>
      <c r="J537">
        <v>999</v>
      </c>
      <c r="K537">
        <v>99</v>
      </c>
      <c r="L537">
        <v>17</v>
      </c>
      <c r="M537">
        <v>99</v>
      </c>
      <c r="N537">
        <v>99</v>
      </c>
      <c r="O537">
        <v>99</v>
      </c>
      <c r="P537">
        <v>9999</v>
      </c>
      <c r="Q537">
        <v>835</v>
      </c>
      <c r="R537">
        <v>4504</v>
      </c>
      <c r="S537">
        <v>4470</v>
      </c>
      <c r="T537">
        <v>17.942793402916099</v>
      </c>
      <c r="U537">
        <v>15.567918910822842</v>
      </c>
      <c r="V537">
        <v>17</v>
      </c>
      <c r="W537">
        <v>60.942505592841194</v>
      </c>
      <c r="X537">
        <v>126.58753793425956</v>
      </c>
      <c r="Y537">
        <v>116.05588365896978</v>
      </c>
      <c r="Z537">
        <v>116.93863534675616</v>
      </c>
      <c r="AA537">
        <v>22.428181465842727</v>
      </c>
      <c r="AB537">
        <v>1.1471415635164277</v>
      </c>
      <c r="AC537">
        <v>-2.4922032295883185</v>
      </c>
    </row>
    <row r="538" spans="1:29">
      <c r="A538">
        <v>9</v>
      </c>
      <c r="B538">
        <v>150</v>
      </c>
      <c r="C538">
        <v>2004</v>
      </c>
      <c r="D538">
        <v>99</v>
      </c>
      <c r="E538">
        <v>99</v>
      </c>
      <c r="F538">
        <v>99</v>
      </c>
      <c r="G538">
        <v>99</v>
      </c>
      <c r="H538">
        <v>99</v>
      </c>
      <c r="I538">
        <v>99</v>
      </c>
      <c r="J538">
        <v>999</v>
      </c>
      <c r="K538">
        <v>99</v>
      </c>
      <c r="L538">
        <v>1</v>
      </c>
      <c r="M538">
        <v>99</v>
      </c>
      <c r="N538">
        <v>99</v>
      </c>
      <c r="O538">
        <v>99</v>
      </c>
      <c r="P538">
        <v>9999</v>
      </c>
      <c r="Q538">
        <v>8</v>
      </c>
      <c r="R538">
        <v>8</v>
      </c>
      <c r="S538">
        <v>0</v>
      </c>
      <c r="T538">
        <v>3.269843864955449E-2</v>
      </c>
      <c r="U538">
        <v>0</v>
      </c>
      <c r="V538">
        <v>1</v>
      </c>
      <c r="X538">
        <v>102.88461538461536</v>
      </c>
      <c r="Y538">
        <v>0</v>
      </c>
    </row>
    <row r="539" spans="1:29">
      <c r="A539">
        <v>9</v>
      </c>
      <c r="B539">
        <v>151</v>
      </c>
      <c r="C539">
        <v>2004</v>
      </c>
      <c r="D539">
        <v>99</v>
      </c>
      <c r="E539">
        <v>99</v>
      </c>
      <c r="F539">
        <v>99</v>
      </c>
      <c r="G539">
        <v>99</v>
      </c>
      <c r="H539">
        <v>99</v>
      </c>
      <c r="I539">
        <v>99</v>
      </c>
      <c r="J539">
        <v>999</v>
      </c>
      <c r="K539">
        <v>99</v>
      </c>
      <c r="L539">
        <v>2</v>
      </c>
      <c r="M539">
        <v>99</v>
      </c>
      <c r="N539">
        <v>99</v>
      </c>
      <c r="O539">
        <v>99</v>
      </c>
      <c r="P539">
        <v>9999</v>
      </c>
      <c r="Q539">
        <v>46</v>
      </c>
      <c r="R539">
        <v>59</v>
      </c>
      <c r="S539">
        <v>59</v>
      </c>
      <c r="T539">
        <v>0.24115098504046439</v>
      </c>
      <c r="U539">
        <v>0.3576107995594332</v>
      </c>
      <c r="V539">
        <v>2</v>
      </c>
      <c r="W539">
        <v>37.711864406779647</v>
      </c>
      <c r="X539">
        <v>213.46383385056112</v>
      </c>
      <c r="Y539">
        <v>197.0271186440678</v>
      </c>
      <c r="Z539">
        <v>197.0271186440678</v>
      </c>
      <c r="AA539">
        <v>40.893030488644953</v>
      </c>
      <c r="AB539">
        <v>2.8997419374227738</v>
      </c>
      <c r="AC539">
        <v>1.5388554261802581</v>
      </c>
    </row>
    <row r="540" spans="1:29">
      <c r="A540">
        <v>9</v>
      </c>
      <c r="B540">
        <v>152</v>
      </c>
      <c r="C540">
        <v>2004</v>
      </c>
      <c r="D540">
        <v>99</v>
      </c>
      <c r="E540">
        <v>99</v>
      </c>
      <c r="F540">
        <v>99</v>
      </c>
      <c r="G540">
        <v>99</v>
      </c>
      <c r="H540">
        <v>99</v>
      </c>
      <c r="I540">
        <v>99</v>
      </c>
      <c r="J540">
        <v>999</v>
      </c>
      <c r="K540">
        <v>99</v>
      </c>
      <c r="L540">
        <v>5</v>
      </c>
      <c r="M540">
        <v>99</v>
      </c>
      <c r="N540">
        <v>99</v>
      </c>
      <c r="O540">
        <v>99</v>
      </c>
      <c r="P540">
        <v>9999</v>
      </c>
      <c r="Q540">
        <v>191</v>
      </c>
      <c r="R540">
        <v>267</v>
      </c>
      <c r="S540">
        <v>267</v>
      </c>
      <c r="T540">
        <v>1.091310389928881</v>
      </c>
      <c r="U540">
        <v>1.5308668424131699</v>
      </c>
      <c r="V540">
        <v>5</v>
      </c>
      <c r="W540">
        <v>42.441947565543089</v>
      </c>
      <c r="X540">
        <v>201.92581591537112</v>
      </c>
      <c r="Y540">
        <v>186.37752808988753</v>
      </c>
      <c r="Z540">
        <v>186.37752808988753</v>
      </c>
      <c r="AA540">
        <v>29.681741646138796</v>
      </c>
      <c r="AB540">
        <v>1.5013728889111613</v>
      </c>
      <c r="AC540">
        <v>5.4154401130819032</v>
      </c>
    </row>
    <row r="541" spans="1:29">
      <c r="A541">
        <v>9</v>
      </c>
      <c r="B541">
        <v>153</v>
      </c>
      <c r="C541">
        <v>2004</v>
      </c>
      <c r="D541">
        <v>99</v>
      </c>
      <c r="E541">
        <v>99</v>
      </c>
      <c r="F541">
        <v>99</v>
      </c>
      <c r="G541">
        <v>99</v>
      </c>
      <c r="H541">
        <v>99</v>
      </c>
      <c r="I541">
        <v>99</v>
      </c>
      <c r="J541">
        <v>999</v>
      </c>
      <c r="K541">
        <v>99</v>
      </c>
      <c r="L541">
        <v>8</v>
      </c>
      <c r="M541">
        <v>99</v>
      </c>
      <c r="N541">
        <v>99</v>
      </c>
      <c r="O541">
        <v>99</v>
      </c>
      <c r="P541">
        <v>9999</v>
      </c>
      <c r="Q541">
        <v>585</v>
      </c>
      <c r="R541">
        <v>1313</v>
      </c>
      <c r="S541">
        <v>1309</v>
      </c>
      <c r="T541">
        <v>5.36663124335813</v>
      </c>
      <c r="U541">
        <v>6.9412475844289769</v>
      </c>
      <c r="V541">
        <v>8</v>
      </c>
      <c r="W541">
        <v>47.711229946524064</v>
      </c>
      <c r="X541">
        <v>186.76836931130424</v>
      </c>
      <c r="Y541">
        <v>171.8463061690785</v>
      </c>
      <c r="Z541">
        <v>172.37142857142871</v>
      </c>
      <c r="AA541">
        <v>25.997985339887943</v>
      </c>
      <c r="AB541">
        <v>1.303121046279792</v>
      </c>
      <c r="AC541">
        <v>-13.160984868266299</v>
      </c>
    </row>
    <row r="542" spans="1:29">
      <c r="A542">
        <v>9</v>
      </c>
      <c r="B542">
        <v>154</v>
      </c>
      <c r="C542">
        <v>2004</v>
      </c>
      <c r="D542">
        <v>99</v>
      </c>
      <c r="E542">
        <v>99</v>
      </c>
      <c r="F542">
        <v>99</v>
      </c>
      <c r="G542">
        <v>99</v>
      </c>
      <c r="H542">
        <v>99</v>
      </c>
      <c r="I542">
        <v>99</v>
      </c>
      <c r="J542">
        <v>999</v>
      </c>
      <c r="K542">
        <v>99</v>
      </c>
      <c r="L542">
        <v>11</v>
      </c>
      <c r="M542">
        <v>99</v>
      </c>
      <c r="N542">
        <v>99</v>
      </c>
      <c r="O542">
        <v>99</v>
      </c>
      <c r="P542">
        <v>9999</v>
      </c>
      <c r="Q542">
        <v>1133</v>
      </c>
      <c r="R542">
        <v>4848</v>
      </c>
      <c r="S542">
        <v>4789</v>
      </c>
      <c r="T542">
        <v>19.815253821630016</v>
      </c>
      <c r="U542">
        <v>22.496665183774219</v>
      </c>
      <c r="V542">
        <v>11</v>
      </c>
      <c r="W542">
        <v>52.492378367091248</v>
      </c>
      <c r="X542">
        <v>165.09409337466835</v>
      </c>
      <c r="Y542">
        <v>150.84222359736026</v>
      </c>
      <c r="Z542">
        <v>152.70058467320999</v>
      </c>
      <c r="AA542">
        <v>26.703525279321191</v>
      </c>
      <c r="AB542">
        <v>1.3779406232955556</v>
      </c>
      <c r="AC542">
        <v>-27.189831240671232</v>
      </c>
    </row>
    <row r="543" spans="1:29">
      <c r="A543">
        <v>9</v>
      </c>
      <c r="B543">
        <v>155</v>
      </c>
      <c r="C543">
        <v>2004</v>
      </c>
      <c r="D543">
        <v>99</v>
      </c>
      <c r="E543">
        <v>99</v>
      </c>
      <c r="F543">
        <v>99</v>
      </c>
      <c r="G543">
        <v>99</v>
      </c>
      <c r="H543">
        <v>99</v>
      </c>
      <c r="I543">
        <v>99</v>
      </c>
      <c r="J543">
        <v>999</v>
      </c>
      <c r="K543">
        <v>99</v>
      </c>
      <c r="L543">
        <v>14</v>
      </c>
      <c r="M543">
        <v>99</v>
      </c>
      <c r="N543">
        <v>99</v>
      </c>
      <c r="O543">
        <v>99</v>
      </c>
      <c r="P543">
        <v>9999</v>
      </c>
      <c r="Q543">
        <v>1472</v>
      </c>
      <c r="R543">
        <v>12516</v>
      </c>
      <c r="S543">
        <v>12444</v>
      </c>
      <c r="T543">
        <v>51.156707267228001</v>
      </c>
      <c r="U543">
        <v>50.121891797614843</v>
      </c>
      <c r="V543">
        <v>14</v>
      </c>
      <c r="W543">
        <v>57.007232401157182</v>
      </c>
      <c r="X543">
        <v>141.77218707183769</v>
      </c>
      <c r="Y543">
        <v>130.17551134547756</v>
      </c>
      <c r="Z543">
        <v>130.92869656059122</v>
      </c>
      <c r="AA543">
        <v>24.796096857279483</v>
      </c>
      <c r="AB543">
        <v>1.4757590456577254</v>
      </c>
      <c r="AC543">
        <v>-22.718322472142756</v>
      </c>
    </row>
    <row r="544" spans="1:29">
      <c r="A544">
        <v>9</v>
      </c>
      <c r="B544">
        <v>156</v>
      </c>
      <c r="C544">
        <v>2004</v>
      </c>
      <c r="D544">
        <v>99</v>
      </c>
      <c r="E544">
        <v>99</v>
      </c>
      <c r="F544">
        <v>99</v>
      </c>
      <c r="G544">
        <v>99</v>
      </c>
      <c r="H544">
        <v>99</v>
      </c>
      <c r="I544">
        <v>99</v>
      </c>
      <c r="J544">
        <v>999</v>
      </c>
      <c r="K544">
        <v>99</v>
      </c>
      <c r="L544">
        <v>17</v>
      </c>
      <c r="M544">
        <v>99</v>
      </c>
      <c r="N544">
        <v>99</v>
      </c>
      <c r="O544">
        <v>99</v>
      </c>
      <c r="P544">
        <v>9999</v>
      </c>
      <c r="Q544">
        <v>925</v>
      </c>
      <c r="R544">
        <v>4983</v>
      </c>
      <c r="S544">
        <v>4936</v>
      </c>
      <c r="T544">
        <v>20.367039973841248</v>
      </c>
      <c r="U544">
        <v>17.578423055304746</v>
      </c>
      <c r="V544">
        <v>17</v>
      </c>
      <c r="W544">
        <v>60.928282009724498</v>
      </c>
      <c r="X544">
        <v>125.3134546950421</v>
      </c>
      <c r="Y544">
        <v>114.67174392935968</v>
      </c>
      <c r="Z544">
        <v>115.76363452187989</v>
      </c>
      <c r="AA544">
        <v>21.2635698992807</v>
      </c>
      <c r="AB544">
        <v>1.1018449820889522</v>
      </c>
      <c r="AC544">
        <v>-9.8110109315834215</v>
      </c>
    </row>
    <row r="545" spans="1:29">
      <c r="A545">
        <v>9</v>
      </c>
      <c r="B545">
        <v>157</v>
      </c>
      <c r="C545">
        <v>2003</v>
      </c>
      <c r="D545">
        <v>99</v>
      </c>
      <c r="E545">
        <v>99</v>
      </c>
      <c r="F545">
        <v>99</v>
      </c>
      <c r="G545">
        <v>99</v>
      </c>
      <c r="H545">
        <v>99</v>
      </c>
      <c r="I545">
        <v>99</v>
      </c>
      <c r="J545">
        <v>999</v>
      </c>
      <c r="K545">
        <v>99</v>
      </c>
      <c r="L545">
        <v>1</v>
      </c>
      <c r="M545">
        <v>99</v>
      </c>
      <c r="N545">
        <v>99</v>
      </c>
      <c r="O545">
        <v>99</v>
      </c>
      <c r="P545">
        <v>9999</v>
      </c>
      <c r="Q545">
        <v>7</v>
      </c>
      <c r="R545">
        <v>7</v>
      </c>
      <c r="S545">
        <v>0</v>
      </c>
      <c r="T545">
        <v>2.9674848446309719E-2</v>
      </c>
      <c r="U545">
        <v>0</v>
      </c>
      <c r="V545">
        <v>1</v>
      </c>
      <c r="X545">
        <v>90.311097353350846</v>
      </c>
      <c r="Y545">
        <v>0</v>
      </c>
    </row>
    <row r="546" spans="1:29">
      <c r="A546">
        <v>9</v>
      </c>
      <c r="B546">
        <v>158</v>
      </c>
      <c r="C546">
        <v>2003</v>
      </c>
      <c r="D546">
        <v>99</v>
      </c>
      <c r="E546">
        <v>99</v>
      </c>
      <c r="F546">
        <v>99</v>
      </c>
      <c r="G546">
        <v>99</v>
      </c>
      <c r="H546">
        <v>99</v>
      </c>
      <c r="I546">
        <v>99</v>
      </c>
      <c r="J546">
        <v>999</v>
      </c>
      <c r="K546">
        <v>99</v>
      </c>
      <c r="L546">
        <v>2</v>
      </c>
      <c r="M546">
        <v>99</v>
      </c>
      <c r="N546">
        <v>99</v>
      </c>
      <c r="O546">
        <v>99</v>
      </c>
      <c r="P546">
        <v>9999</v>
      </c>
      <c r="Q546">
        <v>48</v>
      </c>
      <c r="R546">
        <v>58</v>
      </c>
      <c r="S546">
        <v>57</v>
      </c>
      <c r="T546">
        <v>0.24587731569799484</v>
      </c>
      <c r="U546">
        <v>0.35863876663685373</v>
      </c>
      <c r="V546">
        <v>2</v>
      </c>
      <c r="W546">
        <v>37.403508771929822</v>
      </c>
      <c r="X546">
        <v>211.37968393917888</v>
      </c>
      <c r="Y546">
        <v>193.42241379310337</v>
      </c>
      <c r="Z546">
        <v>196.81578947368408</v>
      </c>
      <c r="AA546">
        <v>34.441421356827242</v>
      </c>
      <c r="AB546">
        <v>1.4248379301226179</v>
      </c>
      <c r="AC546">
        <v>12.982218761916672</v>
      </c>
    </row>
    <row r="547" spans="1:29">
      <c r="A547">
        <v>9</v>
      </c>
      <c r="B547">
        <v>159</v>
      </c>
      <c r="C547">
        <v>2003</v>
      </c>
      <c r="D547">
        <v>99</v>
      </c>
      <c r="E547">
        <v>99</v>
      </c>
      <c r="F547">
        <v>99</v>
      </c>
      <c r="G547">
        <v>99</v>
      </c>
      <c r="H547">
        <v>99</v>
      </c>
      <c r="I547">
        <v>99</v>
      </c>
      <c r="J547">
        <v>999</v>
      </c>
      <c r="K547">
        <v>99</v>
      </c>
      <c r="L547">
        <v>5</v>
      </c>
      <c r="M547">
        <v>99</v>
      </c>
      <c r="N547">
        <v>99</v>
      </c>
      <c r="O547">
        <v>99</v>
      </c>
      <c r="P547">
        <v>9999</v>
      </c>
      <c r="Q547">
        <v>192</v>
      </c>
      <c r="R547">
        <v>267</v>
      </c>
      <c r="S547">
        <v>267</v>
      </c>
      <c r="T547">
        <v>1.1318835050235281</v>
      </c>
      <c r="U547">
        <v>1.5960855706310901</v>
      </c>
      <c r="V547">
        <v>5</v>
      </c>
      <c r="W547">
        <v>42.50561797752809</v>
      </c>
      <c r="X547">
        <v>202.63267881561913</v>
      </c>
      <c r="Y547">
        <v>186.99176029962555</v>
      </c>
      <c r="Z547">
        <v>186.99176029962555</v>
      </c>
      <c r="AA547">
        <v>27.462198866154957</v>
      </c>
      <c r="AB547">
        <v>1.4543510503500288</v>
      </c>
      <c r="AC547">
        <v>-5.2184281122444913</v>
      </c>
    </row>
    <row r="548" spans="1:29">
      <c r="A548">
        <v>9</v>
      </c>
      <c r="B548">
        <v>160</v>
      </c>
      <c r="C548">
        <v>2003</v>
      </c>
      <c r="D548">
        <v>99</v>
      </c>
      <c r="E548">
        <v>99</v>
      </c>
      <c r="F548">
        <v>99</v>
      </c>
      <c r="G548">
        <v>99</v>
      </c>
      <c r="H548">
        <v>99</v>
      </c>
      <c r="I548">
        <v>99</v>
      </c>
      <c r="J548">
        <v>999</v>
      </c>
      <c r="K548">
        <v>99</v>
      </c>
      <c r="L548">
        <v>8</v>
      </c>
      <c r="M548">
        <v>99</v>
      </c>
      <c r="N548">
        <v>99</v>
      </c>
      <c r="O548">
        <v>99</v>
      </c>
      <c r="P548">
        <v>9999</v>
      </c>
      <c r="Q548">
        <v>527</v>
      </c>
      <c r="R548">
        <v>1146</v>
      </c>
      <c r="S548">
        <v>1143</v>
      </c>
      <c r="T548">
        <v>4.8581966170672786</v>
      </c>
      <c r="U548">
        <v>6.3325149287362796</v>
      </c>
      <c r="V548">
        <v>8</v>
      </c>
      <c r="W548">
        <v>47.692913385826785</v>
      </c>
      <c r="X548">
        <v>187.84003524435647</v>
      </c>
      <c r="Y548">
        <v>172.84991273996539</v>
      </c>
      <c r="Z548">
        <v>173.30358705161871</v>
      </c>
      <c r="AA548">
        <v>26.393618082728938</v>
      </c>
      <c r="AB548">
        <v>1.3584293714904399</v>
      </c>
      <c r="AC548">
        <v>-16.363793074322938</v>
      </c>
    </row>
    <row r="549" spans="1:29">
      <c r="A549">
        <v>9</v>
      </c>
      <c r="B549">
        <v>161</v>
      </c>
      <c r="C549">
        <v>2003</v>
      </c>
      <c r="D549">
        <v>99</v>
      </c>
      <c r="E549">
        <v>99</v>
      </c>
      <c r="F549">
        <v>99</v>
      </c>
      <c r="G549">
        <v>99</v>
      </c>
      <c r="H549">
        <v>99</v>
      </c>
      <c r="I549">
        <v>99</v>
      </c>
      <c r="J549">
        <v>999</v>
      </c>
      <c r="K549">
        <v>99</v>
      </c>
      <c r="L549">
        <v>11</v>
      </c>
      <c r="M549">
        <v>99</v>
      </c>
      <c r="N549">
        <v>99</v>
      </c>
      <c r="O549">
        <v>99</v>
      </c>
      <c r="P549">
        <v>9999</v>
      </c>
      <c r="Q549">
        <v>1136</v>
      </c>
      <c r="R549">
        <v>4578</v>
      </c>
      <c r="S549">
        <v>4463</v>
      </c>
      <c r="T549">
        <v>19.407350883886561</v>
      </c>
      <c r="U549">
        <v>21.982774150221726</v>
      </c>
      <c r="V549">
        <v>11</v>
      </c>
      <c r="W549">
        <v>52.546941519157514</v>
      </c>
      <c r="X549">
        <v>165.96102136223556</v>
      </c>
      <c r="Y549">
        <v>150.20495849715996</v>
      </c>
      <c r="Z549">
        <v>154.07535290163526</v>
      </c>
      <c r="AA549">
        <v>25.857698748031957</v>
      </c>
      <c r="AB549">
        <v>1.3665046362328184</v>
      </c>
      <c r="AC549">
        <v>-26.37546152097066</v>
      </c>
    </row>
    <row r="550" spans="1:29">
      <c r="A550">
        <v>9</v>
      </c>
      <c r="B550">
        <v>162</v>
      </c>
      <c r="C550">
        <v>2003</v>
      </c>
      <c r="D550">
        <v>99</v>
      </c>
      <c r="E550">
        <v>99</v>
      </c>
      <c r="F550">
        <v>99</v>
      </c>
      <c r="G550">
        <v>99</v>
      </c>
      <c r="H550">
        <v>99</v>
      </c>
      <c r="I550">
        <v>99</v>
      </c>
      <c r="J550">
        <v>999</v>
      </c>
      <c r="K550">
        <v>99</v>
      </c>
      <c r="L550">
        <v>14</v>
      </c>
      <c r="M550">
        <v>99</v>
      </c>
      <c r="N550">
        <v>99</v>
      </c>
      <c r="O550">
        <v>99</v>
      </c>
      <c r="P550">
        <v>9999</v>
      </c>
      <c r="Q550">
        <v>1571</v>
      </c>
      <c r="R550">
        <v>12483</v>
      </c>
      <c r="S550">
        <v>12425</v>
      </c>
      <c r="T550">
        <v>52.918733307897753</v>
      </c>
      <c r="U550">
        <v>51.708766587942122</v>
      </c>
      <c r="V550">
        <v>14</v>
      </c>
      <c r="W550">
        <v>56.958470824949693</v>
      </c>
      <c r="X550">
        <v>140.98604654876661</v>
      </c>
      <c r="Y550">
        <v>129.5754626291758</v>
      </c>
      <c r="Z550">
        <v>130.18032193158967</v>
      </c>
      <c r="AA550">
        <v>25.172986637153297</v>
      </c>
      <c r="AB550">
        <v>1.6417238558806475</v>
      </c>
      <c r="AC550">
        <v>-20.368484639808031</v>
      </c>
    </row>
    <row r="551" spans="1:29">
      <c r="A551">
        <v>9</v>
      </c>
      <c r="B551">
        <v>163</v>
      </c>
      <c r="C551">
        <v>2003</v>
      </c>
      <c r="D551">
        <v>99</v>
      </c>
      <c r="E551">
        <v>99</v>
      </c>
      <c r="F551">
        <v>99</v>
      </c>
      <c r="G551">
        <v>99</v>
      </c>
      <c r="H551">
        <v>99</v>
      </c>
      <c r="I551">
        <v>99</v>
      </c>
      <c r="J551">
        <v>999</v>
      </c>
      <c r="K551">
        <v>99</v>
      </c>
      <c r="L551">
        <v>17</v>
      </c>
      <c r="M551">
        <v>99</v>
      </c>
      <c r="N551">
        <v>99</v>
      </c>
      <c r="O551">
        <v>99</v>
      </c>
      <c r="P551">
        <v>9999</v>
      </c>
      <c r="Q551">
        <v>942</v>
      </c>
      <c r="R551">
        <v>4846</v>
      </c>
      <c r="S551">
        <v>4839</v>
      </c>
      <c r="T551">
        <v>20.543473652973844</v>
      </c>
      <c r="U551">
        <v>17.742451362864045</v>
      </c>
      <c r="V551">
        <v>17</v>
      </c>
      <c r="W551">
        <v>60.859061789625962</v>
      </c>
      <c r="X551">
        <v>124.22314770556092</v>
      </c>
      <c r="Y551">
        <v>114.52697069748228</v>
      </c>
      <c r="Z551">
        <v>114.69264310807992</v>
      </c>
      <c r="AA551">
        <v>20.725465945142815</v>
      </c>
      <c r="AB551">
        <v>1.0626072405457612</v>
      </c>
      <c r="AC551">
        <v>-10.292835440148712</v>
      </c>
    </row>
    <row r="552" spans="1:29">
      <c r="A552">
        <v>9</v>
      </c>
      <c r="B552">
        <v>164</v>
      </c>
      <c r="C552">
        <v>2002</v>
      </c>
      <c r="D552">
        <v>99</v>
      </c>
      <c r="E552">
        <v>99</v>
      </c>
      <c r="F552">
        <v>99</v>
      </c>
      <c r="G552">
        <v>99</v>
      </c>
      <c r="H552">
        <v>99</v>
      </c>
      <c r="I552">
        <v>99</v>
      </c>
      <c r="J552">
        <v>999</v>
      </c>
      <c r="K552">
        <v>99</v>
      </c>
      <c r="L552">
        <v>1</v>
      </c>
      <c r="M552">
        <v>99</v>
      </c>
      <c r="N552">
        <v>99</v>
      </c>
      <c r="O552">
        <v>99</v>
      </c>
      <c r="P552">
        <v>9999</v>
      </c>
      <c r="Q552">
        <v>4</v>
      </c>
      <c r="R552">
        <v>6</v>
      </c>
      <c r="S552">
        <v>0</v>
      </c>
      <c r="T552">
        <v>2.4022100332305719E-2</v>
      </c>
      <c r="U552">
        <v>0</v>
      </c>
      <c r="V552">
        <v>1</v>
      </c>
      <c r="X552">
        <v>90.411700975081246</v>
      </c>
      <c r="Y552">
        <v>0</v>
      </c>
    </row>
    <row r="553" spans="1:29">
      <c r="A553">
        <v>9</v>
      </c>
      <c r="B553">
        <v>165</v>
      </c>
      <c r="C553">
        <v>2002</v>
      </c>
      <c r="D553">
        <v>99</v>
      </c>
      <c r="E553">
        <v>99</v>
      </c>
      <c r="F553">
        <v>99</v>
      </c>
      <c r="G553">
        <v>99</v>
      </c>
      <c r="H553">
        <v>99</v>
      </c>
      <c r="I553">
        <v>99</v>
      </c>
      <c r="J553">
        <v>999</v>
      </c>
      <c r="K553">
        <v>99</v>
      </c>
      <c r="L553">
        <v>2</v>
      </c>
      <c r="M553">
        <v>99</v>
      </c>
      <c r="N553">
        <v>99</v>
      </c>
      <c r="O553">
        <v>99</v>
      </c>
      <c r="P553">
        <v>9999</v>
      </c>
      <c r="Q553">
        <v>50</v>
      </c>
      <c r="R553">
        <v>66</v>
      </c>
      <c r="S553">
        <v>66</v>
      </c>
      <c r="T553">
        <v>0.26424310365536297</v>
      </c>
      <c r="U553">
        <v>0.38701602860753487</v>
      </c>
      <c r="V553">
        <v>2</v>
      </c>
      <c r="W553">
        <v>37.030303030303031</v>
      </c>
      <c r="X553">
        <v>207.05538592862536</v>
      </c>
      <c r="Y553">
        <v>191.11212121212125</v>
      </c>
      <c r="Z553">
        <v>191.11212121212125</v>
      </c>
      <c r="AA553">
        <v>39.174789029431182</v>
      </c>
      <c r="AB553">
        <v>1.6140453315861465</v>
      </c>
      <c r="AC553">
        <v>2.4723578819639962</v>
      </c>
    </row>
    <row r="554" spans="1:29">
      <c r="A554">
        <v>9</v>
      </c>
      <c r="B554">
        <v>166</v>
      </c>
      <c r="C554">
        <v>2002</v>
      </c>
      <c r="D554">
        <v>99</v>
      </c>
      <c r="E554">
        <v>99</v>
      </c>
      <c r="F554">
        <v>99</v>
      </c>
      <c r="G554">
        <v>99</v>
      </c>
      <c r="H554">
        <v>99</v>
      </c>
      <c r="I554">
        <v>99</v>
      </c>
      <c r="J554">
        <v>999</v>
      </c>
      <c r="K554">
        <v>99</v>
      </c>
      <c r="L554">
        <v>5</v>
      </c>
      <c r="M554">
        <v>99</v>
      </c>
      <c r="N554">
        <v>99</v>
      </c>
      <c r="O554">
        <v>99</v>
      </c>
      <c r="P554">
        <v>9999</v>
      </c>
      <c r="Q554">
        <v>185</v>
      </c>
      <c r="R554">
        <v>292</v>
      </c>
      <c r="S554">
        <v>291</v>
      </c>
      <c r="T554">
        <v>1.1690755495055449</v>
      </c>
      <c r="U554">
        <v>1.6399410703708373</v>
      </c>
      <c r="V554">
        <v>5</v>
      </c>
      <c r="W554">
        <v>42.577319587628871</v>
      </c>
      <c r="X554">
        <v>199.12101693405953</v>
      </c>
      <c r="Y554">
        <v>183.04109589041087</v>
      </c>
      <c r="Z554">
        <v>183.67010309278339</v>
      </c>
      <c r="AA554">
        <v>32.46771750613393</v>
      </c>
      <c r="AB554">
        <v>1.5094323245967003</v>
      </c>
      <c r="AC554">
        <v>-13.980356868135623</v>
      </c>
    </row>
    <row r="555" spans="1:29">
      <c r="A555">
        <v>9</v>
      </c>
      <c r="B555">
        <v>167</v>
      </c>
      <c r="C555">
        <v>2002</v>
      </c>
      <c r="D555">
        <v>99</v>
      </c>
      <c r="E555">
        <v>99</v>
      </c>
      <c r="F555">
        <v>99</v>
      </c>
      <c r="G555">
        <v>99</v>
      </c>
      <c r="H555">
        <v>99</v>
      </c>
      <c r="I555">
        <v>99</v>
      </c>
      <c r="J555">
        <v>999</v>
      </c>
      <c r="K555">
        <v>99</v>
      </c>
      <c r="L555">
        <v>8</v>
      </c>
      <c r="M555">
        <v>99</v>
      </c>
      <c r="N555">
        <v>99</v>
      </c>
      <c r="O555">
        <v>99</v>
      </c>
      <c r="P555">
        <v>9999</v>
      </c>
      <c r="Q555">
        <v>624</v>
      </c>
      <c r="R555">
        <v>1416</v>
      </c>
      <c r="S555">
        <v>1409</v>
      </c>
      <c r="T555">
        <v>5.6692156784241501</v>
      </c>
      <c r="U555">
        <v>7.1209028512570303</v>
      </c>
      <c r="V555">
        <v>8</v>
      </c>
      <c r="W555">
        <v>47.77927608232789</v>
      </c>
      <c r="X555">
        <v>178.47759088210279</v>
      </c>
      <c r="Y555">
        <v>163.89851694915276</v>
      </c>
      <c r="Z555">
        <v>164.71277501774341</v>
      </c>
      <c r="AA555">
        <v>31.003467720257543</v>
      </c>
      <c r="AB555">
        <v>1.3289255791401064</v>
      </c>
      <c r="AC555">
        <v>-24.969111802919343</v>
      </c>
    </row>
    <row r="556" spans="1:29">
      <c r="A556">
        <v>9</v>
      </c>
      <c r="B556">
        <v>168</v>
      </c>
      <c r="C556">
        <v>2002</v>
      </c>
      <c r="D556">
        <v>99</v>
      </c>
      <c r="E556">
        <v>99</v>
      </c>
      <c r="F556">
        <v>99</v>
      </c>
      <c r="G556">
        <v>99</v>
      </c>
      <c r="H556">
        <v>99</v>
      </c>
      <c r="I556">
        <v>99</v>
      </c>
      <c r="J556">
        <v>999</v>
      </c>
      <c r="K556">
        <v>99</v>
      </c>
      <c r="L556">
        <v>11</v>
      </c>
      <c r="M556">
        <v>99</v>
      </c>
      <c r="N556">
        <v>99</v>
      </c>
      <c r="O556">
        <v>99</v>
      </c>
      <c r="P556">
        <v>9999</v>
      </c>
      <c r="Q556">
        <v>1202</v>
      </c>
      <c r="R556">
        <v>5443</v>
      </c>
      <c r="S556">
        <v>5285</v>
      </c>
      <c r="T556">
        <v>21.792048684790004</v>
      </c>
      <c r="U556">
        <v>24.366475036447621</v>
      </c>
      <c r="V556">
        <v>11</v>
      </c>
      <c r="W556">
        <v>52.475307473982966</v>
      </c>
      <c r="X556">
        <v>161.67970669734163</v>
      </c>
      <c r="Y556">
        <v>145.90077163329079</v>
      </c>
      <c r="Z556">
        <v>150.2626111636711</v>
      </c>
      <c r="AA556">
        <v>25.767512243548445</v>
      </c>
      <c r="AB556">
        <v>1.3539268111333789</v>
      </c>
      <c r="AC556">
        <v>-26.24297982323089</v>
      </c>
    </row>
    <row r="557" spans="1:29">
      <c r="A557">
        <v>9</v>
      </c>
      <c r="B557">
        <v>169</v>
      </c>
      <c r="C557">
        <v>2002</v>
      </c>
      <c r="D557">
        <v>99</v>
      </c>
      <c r="E557">
        <v>99</v>
      </c>
      <c r="F557">
        <v>99</v>
      </c>
      <c r="G557">
        <v>99</v>
      </c>
      <c r="H557">
        <v>99</v>
      </c>
      <c r="I557">
        <v>99</v>
      </c>
      <c r="J557">
        <v>999</v>
      </c>
      <c r="K557">
        <v>99</v>
      </c>
      <c r="L557">
        <v>14</v>
      </c>
      <c r="M557">
        <v>99</v>
      </c>
      <c r="N557">
        <v>99</v>
      </c>
      <c r="O557">
        <v>99</v>
      </c>
      <c r="P557">
        <v>9999</v>
      </c>
      <c r="Q557">
        <v>1578</v>
      </c>
      <c r="R557">
        <v>13277</v>
      </c>
      <c r="S557">
        <v>13215</v>
      </c>
      <c r="T557">
        <v>53.156904352003842</v>
      </c>
      <c r="U557">
        <v>51.538814746152994</v>
      </c>
      <c r="V557">
        <v>14</v>
      </c>
      <c r="W557">
        <v>56.964055996973137</v>
      </c>
      <c r="X557">
        <v>137.62821539639819</v>
      </c>
      <c r="Y557">
        <v>126.51373804323164</v>
      </c>
      <c r="Z557">
        <v>127.10729474082382</v>
      </c>
      <c r="AA557">
        <v>23.688765098400879</v>
      </c>
      <c r="AB557">
        <v>1.4523827174575099</v>
      </c>
      <c r="AC557">
        <v>-27.168900237499042</v>
      </c>
    </row>
    <row r="558" spans="1:29">
      <c r="A558">
        <v>9</v>
      </c>
      <c r="B558">
        <v>170</v>
      </c>
      <c r="C558">
        <v>2002</v>
      </c>
      <c r="D558">
        <v>99</v>
      </c>
      <c r="E558">
        <v>99</v>
      </c>
      <c r="F558">
        <v>99</v>
      </c>
      <c r="G558">
        <v>99</v>
      </c>
      <c r="H558">
        <v>99</v>
      </c>
      <c r="I558">
        <v>99</v>
      </c>
      <c r="J558">
        <v>999</v>
      </c>
      <c r="K558">
        <v>99</v>
      </c>
      <c r="L558">
        <v>17</v>
      </c>
      <c r="M558">
        <v>99</v>
      </c>
      <c r="N558">
        <v>99</v>
      </c>
      <c r="O558">
        <v>99</v>
      </c>
      <c r="P558">
        <v>9999</v>
      </c>
      <c r="Q558">
        <v>922</v>
      </c>
      <c r="R558">
        <v>4259</v>
      </c>
      <c r="S558">
        <v>4251</v>
      </c>
      <c r="T558">
        <v>17.051687552548344</v>
      </c>
      <c r="U558">
        <v>14.668132696908115</v>
      </c>
      <c r="V558">
        <v>17</v>
      </c>
      <c r="W558">
        <v>60.924723594448359</v>
      </c>
      <c r="X558">
        <v>121.85287570238728</v>
      </c>
      <c r="Y558">
        <v>112.24587931439309</v>
      </c>
      <c r="Z558">
        <v>112.45711597271232</v>
      </c>
      <c r="AA558">
        <v>20.556101936006559</v>
      </c>
      <c r="AB558">
        <v>1.00175235197801</v>
      </c>
      <c r="AC558">
        <v>-12.729369313819456</v>
      </c>
    </row>
    <row r="559" spans="1:29">
      <c r="A559">
        <v>9</v>
      </c>
      <c r="B559">
        <v>171</v>
      </c>
      <c r="C559">
        <v>2001</v>
      </c>
      <c r="D559">
        <v>99</v>
      </c>
      <c r="E559">
        <v>99</v>
      </c>
      <c r="F559">
        <v>99</v>
      </c>
      <c r="G559">
        <v>99</v>
      </c>
      <c r="H559">
        <v>99</v>
      </c>
      <c r="I559">
        <v>99</v>
      </c>
      <c r="J559">
        <v>999</v>
      </c>
      <c r="K559">
        <v>99</v>
      </c>
      <c r="L559">
        <v>1</v>
      </c>
      <c r="M559">
        <v>99</v>
      </c>
      <c r="N559">
        <v>99</v>
      </c>
      <c r="O559">
        <v>99</v>
      </c>
      <c r="P559">
        <v>9999</v>
      </c>
      <c r="Q559">
        <v>6</v>
      </c>
      <c r="R559">
        <v>7</v>
      </c>
      <c r="S559">
        <v>0</v>
      </c>
      <c r="T559">
        <v>3.2866935862522303E-2</v>
      </c>
      <c r="U559">
        <v>0</v>
      </c>
      <c r="V559">
        <v>1</v>
      </c>
      <c r="X559">
        <v>91.982665222101886</v>
      </c>
      <c r="Y559">
        <v>0</v>
      </c>
    </row>
    <row r="560" spans="1:29">
      <c r="A560">
        <v>9</v>
      </c>
      <c r="B560">
        <v>172</v>
      </c>
      <c r="C560">
        <v>2001</v>
      </c>
      <c r="D560">
        <v>99</v>
      </c>
      <c r="E560">
        <v>99</v>
      </c>
      <c r="F560">
        <v>99</v>
      </c>
      <c r="G560">
        <v>99</v>
      </c>
      <c r="H560">
        <v>99</v>
      </c>
      <c r="I560">
        <v>99</v>
      </c>
      <c r="J560">
        <v>999</v>
      </c>
      <c r="K560">
        <v>99</v>
      </c>
      <c r="L560">
        <v>2</v>
      </c>
      <c r="M560">
        <v>99</v>
      </c>
      <c r="N560">
        <v>99</v>
      </c>
      <c r="O560">
        <v>99</v>
      </c>
      <c r="P560">
        <v>9999</v>
      </c>
      <c r="Q560">
        <v>48</v>
      </c>
      <c r="R560">
        <v>56</v>
      </c>
      <c r="S560">
        <v>55</v>
      </c>
      <c r="T560">
        <v>0.26293548690017843</v>
      </c>
      <c r="U560">
        <v>0.37795194738142046</v>
      </c>
      <c r="V560">
        <v>2</v>
      </c>
      <c r="W560">
        <v>37.163636363636357</v>
      </c>
      <c r="X560">
        <v>199.1758241758242</v>
      </c>
      <c r="Y560">
        <v>181.93571428571437</v>
      </c>
      <c r="Z560">
        <v>185.2436363636364</v>
      </c>
      <c r="AA560">
        <v>50.43017770284461</v>
      </c>
      <c r="AB560">
        <v>2.095567932250729</v>
      </c>
      <c r="AC560">
        <v>11.542704237931405</v>
      </c>
    </row>
    <row r="561" spans="1:29">
      <c r="A561">
        <v>9</v>
      </c>
      <c r="B561">
        <v>173</v>
      </c>
      <c r="C561">
        <v>2001</v>
      </c>
      <c r="D561">
        <v>99</v>
      </c>
      <c r="E561">
        <v>99</v>
      </c>
      <c r="F561">
        <v>99</v>
      </c>
      <c r="G561">
        <v>99</v>
      </c>
      <c r="H561">
        <v>99</v>
      </c>
      <c r="I561">
        <v>99</v>
      </c>
      <c r="J561">
        <v>999</v>
      </c>
      <c r="K561">
        <v>99</v>
      </c>
      <c r="L561">
        <v>5</v>
      </c>
      <c r="M561">
        <v>99</v>
      </c>
      <c r="N561">
        <v>99</v>
      </c>
      <c r="O561">
        <v>99</v>
      </c>
      <c r="P561">
        <v>9999</v>
      </c>
      <c r="Q561">
        <v>176</v>
      </c>
      <c r="R561">
        <v>240</v>
      </c>
      <c r="S561">
        <v>237</v>
      </c>
      <c r="T561">
        <v>1.1268663724293362</v>
      </c>
      <c r="U561">
        <v>1.6029274322912757</v>
      </c>
      <c r="V561">
        <v>5</v>
      </c>
      <c r="W561">
        <v>42.561181434599149</v>
      </c>
      <c r="X561">
        <v>196.78358613217748</v>
      </c>
      <c r="Y561">
        <v>180.04124999999996</v>
      </c>
      <c r="Z561">
        <v>182.32025316455687</v>
      </c>
      <c r="AA561">
        <v>32.221570911478551</v>
      </c>
      <c r="AB561">
        <v>1.4207071235108044</v>
      </c>
      <c r="AC561">
        <v>-3.4564026052299002</v>
      </c>
    </row>
    <row r="562" spans="1:29">
      <c r="A562">
        <v>9</v>
      </c>
      <c r="B562">
        <v>174</v>
      </c>
      <c r="C562">
        <v>2001</v>
      </c>
      <c r="D562">
        <v>99</v>
      </c>
      <c r="E562">
        <v>99</v>
      </c>
      <c r="F562">
        <v>99</v>
      </c>
      <c r="G562">
        <v>99</v>
      </c>
      <c r="H562">
        <v>99</v>
      </c>
      <c r="I562">
        <v>99</v>
      </c>
      <c r="J562">
        <v>999</v>
      </c>
      <c r="K562">
        <v>99</v>
      </c>
      <c r="L562">
        <v>8</v>
      </c>
      <c r="M562">
        <v>99</v>
      </c>
      <c r="N562">
        <v>99</v>
      </c>
      <c r="O562">
        <v>99</v>
      </c>
      <c r="P562">
        <v>9999</v>
      </c>
      <c r="Q562">
        <v>616</v>
      </c>
      <c r="R562">
        <v>1122</v>
      </c>
      <c r="S562">
        <v>1113</v>
      </c>
      <c r="T562">
        <v>5.2681002911071477</v>
      </c>
      <c r="U562">
        <v>6.6377449069932695</v>
      </c>
      <c r="V562">
        <v>8</v>
      </c>
      <c r="W562">
        <v>47.813117699910158</v>
      </c>
      <c r="X562">
        <v>174.16517478654981</v>
      </c>
      <c r="Y562">
        <v>159.47664884135472</v>
      </c>
      <c r="Z562">
        <v>160.76621743036827</v>
      </c>
      <c r="AA562">
        <v>32.812089210542794</v>
      </c>
      <c r="AB562">
        <v>1.2728163767111915</v>
      </c>
      <c r="AC562">
        <v>-23.694921184326407</v>
      </c>
    </row>
    <row r="563" spans="1:29">
      <c r="A563">
        <v>9</v>
      </c>
      <c r="B563">
        <v>175</v>
      </c>
      <c r="C563">
        <v>2001</v>
      </c>
      <c r="D563">
        <v>99</v>
      </c>
      <c r="E563">
        <v>99</v>
      </c>
      <c r="F563">
        <v>99</v>
      </c>
      <c r="G563">
        <v>99</v>
      </c>
      <c r="H563">
        <v>99</v>
      </c>
      <c r="I563">
        <v>99</v>
      </c>
      <c r="J563">
        <v>999</v>
      </c>
      <c r="K563">
        <v>99</v>
      </c>
      <c r="L563">
        <v>11</v>
      </c>
      <c r="M563">
        <v>99</v>
      </c>
      <c r="N563">
        <v>99</v>
      </c>
      <c r="O563">
        <v>99</v>
      </c>
      <c r="P563">
        <v>9999</v>
      </c>
      <c r="Q563">
        <v>1204</v>
      </c>
      <c r="R563">
        <v>4325</v>
      </c>
      <c r="S563">
        <v>4193</v>
      </c>
      <c r="T563">
        <v>20.307071086486996</v>
      </c>
      <c r="U563">
        <v>22.695249514539249</v>
      </c>
      <c r="V563">
        <v>11</v>
      </c>
      <c r="W563">
        <v>52.588123062246595</v>
      </c>
      <c r="X563">
        <v>157.15323868511152</v>
      </c>
      <c r="Y563">
        <v>141.45498265895938</v>
      </c>
      <c r="Z563">
        <v>145.90813260195549</v>
      </c>
      <c r="AA563">
        <v>25.978663541058246</v>
      </c>
      <c r="AB563">
        <v>1.2964653674366604</v>
      </c>
      <c r="AC563">
        <v>-26.795566532219436</v>
      </c>
    </row>
    <row r="564" spans="1:29">
      <c r="A564">
        <v>9</v>
      </c>
      <c r="B564">
        <v>176</v>
      </c>
      <c r="C564">
        <v>2001</v>
      </c>
      <c r="D564">
        <v>99</v>
      </c>
      <c r="E564">
        <v>99</v>
      </c>
      <c r="F564">
        <v>99</v>
      </c>
      <c r="G564">
        <v>99</v>
      </c>
      <c r="H564">
        <v>99</v>
      </c>
      <c r="I564">
        <v>99</v>
      </c>
      <c r="J564">
        <v>999</v>
      </c>
      <c r="K564">
        <v>99</v>
      </c>
      <c r="L564">
        <v>14</v>
      </c>
      <c r="M564">
        <v>99</v>
      </c>
      <c r="N564">
        <v>99</v>
      </c>
      <c r="O564">
        <v>99</v>
      </c>
      <c r="P564">
        <v>9999</v>
      </c>
      <c r="Q564">
        <v>1554</v>
      </c>
      <c r="R564">
        <v>11665</v>
      </c>
      <c r="S564">
        <v>11622</v>
      </c>
      <c r="T564">
        <v>54.770400976617509</v>
      </c>
      <c r="U564">
        <v>53.506056675876245</v>
      </c>
      <c r="V564">
        <v>14</v>
      </c>
      <c r="W564">
        <v>56.920839786611602</v>
      </c>
      <c r="X564">
        <v>134.39022476047825</v>
      </c>
      <c r="Y564">
        <v>123.64814402057441</v>
      </c>
      <c r="Z564">
        <v>124.10562725864744</v>
      </c>
      <c r="AA564">
        <v>23.285488127165756</v>
      </c>
      <c r="AB564">
        <v>1.4934369299299961</v>
      </c>
      <c r="AC564">
        <v>-24.681011134002205</v>
      </c>
    </row>
    <row r="565" spans="1:29">
      <c r="A565">
        <v>9</v>
      </c>
      <c r="B565">
        <v>177</v>
      </c>
      <c r="C565">
        <v>2001</v>
      </c>
      <c r="D565">
        <v>99</v>
      </c>
      <c r="E565">
        <v>99</v>
      </c>
      <c r="F565">
        <v>99</v>
      </c>
      <c r="G565">
        <v>99</v>
      </c>
      <c r="H565">
        <v>99</v>
      </c>
      <c r="I565">
        <v>99</v>
      </c>
      <c r="J565">
        <v>999</v>
      </c>
      <c r="K565">
        <v>99</v>
      </c>
      <c r="L565">
        <v>17</v>
      </c>
      <c r="M565">
        <v>99</v>
      </c>
      <c r="N565">
        <v>99</v>
      </c>
      <c r="O565">
        <v>99</v>
      </c>
      <c r="P565">
        <v>9999</v>
      </c>
      <c r="Q565">
        <v>884</v>
      </c>
      <c r="R565">
        <v>3673</v>
      </c>
      <c r="S565">
        <v>3666</v>
      </c>
      <c r="T565">
        <v>17.245750774720637</v>
      </c>
      <c r="U565">
        <v>14.978829512303088</v>
      </c>
      <c r="V565">
        <v>17</v>
      </c>
      <c r="W565">
        <v>60.997272231314803</v>
      </c>
      <c r="X565">
        <v>119.3490373222178</v>
      </c>
      <c r="Y565">
        <v>109.93256193846976</v>
      </c>
      <c r="Z565">
        <v>110.14247135842868</v>
      </c>
      <c r="AA565">
        <v>19.590550019956801</v>
      </c>
      <c r="AB565">
        <v>0.9624670408785414</v>
      </c>
      <c r="AC565">
        <v>-13.095822995615981</v>
      </c>
    </row>
    <row r="566" spans="1:29">
      <c r="A566">
        <v>9</v>
      </c>
      <c r="B566">
        <v>178</v>
      </c>
      <c r="C566">
        <v>2000</v>
      </c>
      <c r="D566">
        <v>99</v>
      </c>
      <c r="E566">
        <v>99</v>
      </c>
      <c r="F566">
        <v>99</v>
      </c>
      <c r="G566">
        <v>99</v>
      </c>
      <c r="H566">
        <v>99</v>
      </c>
      <c r="I566">
        <v>99</v>
      </c>
      <c r="J566">
        <v>999</v>
      </c>
      <c r="K566">
        <v>99</v>
      </c>
      <c r="L566">
        <v>1</v>
      </c>
      <c r="M566">
        <v>99</v>
      </c>
      <c r="N566">
        <v>99</v>
      </c>
      <c r="O566">
        <v>99</v>
      </c>
      <c r="P566">
        <v>9999</v>
      </c>
      <c r="Q566">
        <v>18</v>
      </c>
      <c r="R566">
        <v>19</v>
      </c>
      <c r="S566">
        <v>0</v>
      </c>
      <c r="T566">
        <v>9.483995757159791E-2</v>
      </c>
      <c r="U566">
        <v>0</v>
      </c>
      <c r="V566">
        <v>1</v>
      </c>
      <c r="X566">
        <v>95.181616011860626</v>
      </c>
      <c r="Y566">
        <v>0</v>
      </c>
    </row>
    <row r="567" spans="1:29">
      <c r="A567">
        <v>9</v>
      </c>
      <c r="B567">
        <v>179</v>
      </c>
      <c r="C567">
        <v>2000</v>
      </c>
      <c r="D567">
        <v>99</v>
      </c>
      <c r="E567">
        <v>99</v>
      </c>
      <c r="F567">
        <v>99</v>
      </c>
      <c r="G567">
        <v>99</v>
      </c>
      <c r="H567">
        <v>99</v>
      </c>
      <c r="I567">
        <v>99</v>
      </c>
      <c r="J567">
        <v>999</v>
      </c>
      <c r="K567">
        <v>99</v>
      </c>
      <c r="L567">
        <v>2</v>
      </c>
      <c r="M567">
        <v>99</v>
      </c>
      <c r="N567">
        <v>99</v>
      </c>
      <c r="O567">
        <v>99</v>
      </c>
      <c r="P567">
        <v>9999</v>
      </c>
      <c r="Q567">
        <v>50</v>
      </c>
      <c r="R567">
        <v>54</v>
      </c>
      <c r="S567">
        <v>53</v>
      </c>
      <c r="T567">
        <v>0.26954514257190998</v>
      </c>
      <c r="U567">
        <v>0.38137345740136552</v>
      </c>
      <c r="V567">
        <v>2</v>
      </c>
      <c r="W567">
        <v>37.773584905660393</v>
      </c>
      <c r="X567">
        <v>196.66345652261151</v>
      </c>
      <c r="Y567">
        <v>177.05925925925931</v>
      </c>
      <c r="Z567">
        <v>180.39999999999995</v>
      </c>
      <c r="AA567">
        <v>36.71723157237799</v>
      </c>
      <c r="AB567">
        <v>3.4016727818073695</v>
      </c>
      <c r="AC567">
        <v>17.018897147709339</v>
      </c>
    </row>
    <row r="568" spans="1:29">
      <c r="A568">
        <v>9</v>
      </c>
      <c r="B568">
        <v>180</v>
      </c>
      <c r="C568">
        <v>2000</v>
      </c>
      <c r="D568">
        <v>99</v>
      </c>
      <c r="E568">
        <v>99</v>
      </c>
      <c r="F568">
        <v>99</v>
      </c>
      <c r="G568">
        <v>99</v>
      </c>
      <c r="H568">
        <v>99</v>
      </c>
      <c r="I568">
        <v>99</v>
      </c>
      <c r="J568">
        <v>999</v>
      </c>
      <c r="K568">
        <v>99</v>
      </c>
      <c r="L568">
        <v>5</v>
      </c>
      <c r="M568">
        <v>99</v>
      </c>
      <c r="N568">
        <v>99</v>
      </c>
      <c r="O568">
        <v>99</v>
      </c>
      <c r="P568">
        <v>9999</v>
      </c>
      <c r="Q568">
        <v>169</v>
      </c>
      <c r="R568">
        <v>225</v>
      </c>
      <c r="S568">
        <v>224</v>
      </c>
      <c r="T568">
        <v>1.123104760716291</v>
      </c>
      <c r="U568">
        <v>1.5600245372647903</v>
      </c>
      <c r="V568">
        <v>5</v>
      </c>
      <c r="W568">
        <v>42.558035714285722</v>
      </c>
      <c r="X568">
        <v>189.173949680992</v>
      </c>
      <c r="Y568">
        <v>173.82444444444451</v>
      </c>
      <c r="Z568">
        <v>174.60044642857159</v>
      </c>
      <c r="AA568">
        <v>33.666081513053157</v>
      </c>
      <c r="AB568">
        <v>1.3680759686023416</v>
      </c>
      <c r="AC568">
        <v>-8.9702568806425553</v>
      </c>
    </row>
    <row r="569" spans="1:29">
      <c r="A569">
        <v>9</v>
      </c>
      <c r="B569">
        <v>181</v>
      </c>
      <c r="C569">
        <v>2000</v>
      </c>
      <c r="D569">
        <v>99</v>
      </c>
      <c r="E569">
        <v>99</v>
      </c>
      <c r="F569">
        <v>99</v>
      </c>
      <c r="G569">
        <v>99</v>
      </c>
      <c r="H569">
        <v>99</v>
      </c>
      <c r="I569">
        <v>99</v>
      </c>
      <c r="J569">
        <v>999</v>
      </c>
      <c r="K569">
        <v>99</v>
      </c>
      <c r="L569">
        <v>8</v>
      </c>
      <c r="M569">
        <v>99</v>
      </c>
      <c r="N569">
        <v>99</v>
      </c>
      <c r="O569">
        <v>99</v>
      </c>
      <c r="P569">
        <v>9999</v>
      </c>
      <c r="Q569">
        <v>608</v>
      </c>
      <c r="R569">
        <v>1057</v>
      </c>
      <c r="S569">
        <v>1053</v>
      </c>
      <c r="T569">
        <v>5.2760965870094223</v>
      </c>
      <c r="U569">
        <v>6.6038213371533132</v>
      </c>
      <c r="V569">
        <v>8</v>
      </c>
      <c r="W569">
        <v>47.84615384615384</v>
      </c>
      <c r="X569">
        <v>170.39137525099659</v>
      </c>
      <c r="Y569">
        <v>156.63263954588453</v>
      </c>
      <c r="Z569">
        <v>157.22763532763537</v>
      </c>
      <c r="AA569">
        <v>32.058671963519821</v>
      </c>
      <c r="AB569">
        <v>1.3499945211372744</v>
      </c>
      <c r="AC569">
        <v>-19.796060551421775</v>
      </c>
    </row>
    <row r="570" spans="1:29">
      <c r="A570">
        <v>9</v>
      </c>
      <c r="B570">
        <v>182</v>
      </c>
      <c r="C570">
        <v>2000</v>
      </c>
      <c r="D570">
        <v>99</v>
      </c>
      <c r="E570">
        <v>99</v>
      </c>
      <c r="F570">
        <v>99</v>
      </c>
      <c r="G570">
        <v>99</v>
      </c>
      <c r="H570">
        <v>99</v>
      </c>
      <c r="I570">
        <v>99</v>
      </c>
      <c r="J570">
        <v>999</v>
      </c>
      <c r="K570">
        <v>99</v>
      </c>
      <c r="L570">
        <v>11</v>
      </c>
      <c r="M570">
        <v>99</v>
      </c>
      <c r="N570">
        <v>99</v>
      </c>
      <c r="O570">
        <v>99</v>
      </c>
      <c r="P570">
        <v>9999</v>
      </c>
      <c r="Q570">
        <v>1488</v>
      </c>
      <c r="R570">
        <v>5041</v>
      </c>
      <c r="S570">
        <v>4904</v>
      </c>
      <c r="T570">
        <v>25.16253821675922</v>
      </c>
      <c r="U570">
        <v>27.605711252204262</v>
      </c>
      <c r="V570">
        <v>11</v>
      </c>
      <c r="W570">
        <v>52.565048939641109</v>
      </c>
      <c r="X570">
        <v>152.3545711729368</v>
      </c>
      <c r="Y570">
        <v>137.2916683197775</v>
      </c>
      <c r="Z570">
        <v>141.1271003262639</v>
      </c>
      <c r="AA570">
        <v>27.143097658203445</v>
      </c>
      <c r="AB570">
        <v>1.3390582344284723</v>
      </c>
      <c r="AC570">
        <v>-24.973501147372723</v>
      </c>
    </row>
    <row r="571" spans="1:29">
      <c r="A571">
        <v>9</v>
      </c>
      <c r="B571">
        <v>183</v>
      </c>
      <c r="C571">
        <v>2000</v>
      </c>
      <c r="D571">
        <v>99</v>
      </c>
      <c r="E571">
        <v>99</v>
      </c>
      <c r="F571">
        <v>99</v>
      </c>
      <c r="G571">
        <v>99</v>
      </c>
      <c r="H571">
        <v>99</v>
      </c>
      <c r="I571">
        <v>99</v>
      </c>
      <c r="J571">
        <v>999</v>
      </c>
      <c r="K571">
        <v>99</v>
      </c>
      <c r="L571">
        <v>14</v>
      </c>
      <c r="M571">
        <v>99</v>
      </c>
      <c r="N571">
        <v>99</v>
      </c>
      <c r="O571">
        <v>99</v>
      </c>
      <c r="P571">
        <v>9999</v>
      </c>
      <c r="Q571">
        <v>1892</v>
      </c>
      <c r="R571">
        <v>10849.5</v>
      </c>
      <c r="S571">
        <v>10789.5</v>
      </c>
      <c r="T571">
        <v>54.15611156173955</v>
      </c>
      <c r="U571">
        <v>52.363263363676971</v>
      </c>
      <c r="V571">
        <v>14.000645191022628</v>
      </c>
      <c r="W571">
        <v>56.775754205477533</v>
      </c>
      <c r="X571">
        <v>131.74750752402539</v>
      </c>
      <c r="Y571">
        <v>120.99820268215062</v>
      </c>
      <c r="Z571">
        <v>121.67106909495284</v>
      </c>
      <c r="AA571">
        <v>23.694198309398711</v>
      </c>
      <c r="AB571">
        <v>1.5195388488581103</v>
      </c>
      <c r="AC571">
        <v>-19.226697211718964</v>
      </c>
    </row>
    <row r="572" spans="1:29">
      <c r="A572">
        <v>9</v>
      </c>
      <c r="B572">
        <v>184</v>
      </c>
      <c r="C572">
        <v>2000</v>
      </c>
      <c r="D572">
        <v>99</v>
      </c>
      <c r="E572">
        <v>99</v>
      </c>
      <c r="F572">
        <v>99</v>
      </c>
      <c r="G572">
        <v>99</v>
      </c>
      <c r="H572">
        <v>99</v>
      </c>
      <c r="I572">
        <v>99</v>
      </c>
      <c r="J572">
        <v>999</v>
      </c>
      <c r="K572">
        <v>99</v>
      </c>
      <c r="L572">
        <v>17</v>
      </c>
      <c r="M572">
        <v>99</v>
      </c>
      <c r="N572">
        <v>99</v>
      </c>
      <c r="O572">
        <v>99</v>
      </c>
      <c r="P572">
        <v>9999</v>
      </c>
      <c r="Q572">
        <v>872</v>
      </c>
      <c r="R572">
        <v>2541</v>
      </c>
      <c r="S572">
        <v>2537</v>
      </c>
      <c r="T572">
        <v>12.683596431022648</v>
      </c>
      <c r="U572">
        <v>11.108166075592088</v>
      </c>
      <c r="V572">
        <v>17</v>
      </c>
      <c r="W572">
        <v>60.964130863224256</v>
      </c>
      <c r="X572">
        <v>118.85950157397021</v>
      </c>
      <c r="Y572">
        <v>109.59724517906326</v>
      </c>
      <c r="Z572">
        <v>109.77004335829712</v>
      </c>
      <c r="AA572">
        <v>20.06459123827463</v>
      </c>
    </row>
    <row r="573" spans="1:29">
      <c r="A573">
        <v>9</v>
      </c>
      <c r="B573">
        <v>185</v>
      </c>
      <c r="C573">
        <v>1999</v>
      </c>
      <c r="D573">
        <v>99</v>
      </c>
      <c r="E573">
        <v>99</v>
      </c>
      <c r="F573">
        <v>99</v>
      </c>
      <c r="G573">
        <v>99</v>
      </c>
      <c r="H573">
        <v>99</v>
      </c>
      <c r="I573">
        <v>99</v>
      </c>
      <c r="J573">
        <v>999</v>
      </c>
      <c r="K573">
        <v>99</v>
      </c>
      <c r="L573">
        <v>1</v>
      </c>
      <c r="M573">
        <v>99</v>
      </c>
      <c r="N573">
        <v>99</v>
      </c>
      <c r="O573">
        <v>99</v>
      </c>
      <c r="P573">
        <v>9999</v>
      </c>
      <c r="Q573">
        <v>14</v>
      </c>
      <c r="R573">
        <v>18</v>
      </c>
      <c r="S573">
        <v>0</v>
      </c>
      <c r="T573">
        <v>7.9625758933014851E-2</v>
      </c>
      <c r="U573">
        <v>0</v>
      </c>
      <c r="V573">
        <v>1</v>
      </c>
      <c r="X573">
        <v>92.656795473696874</v>
      </c>
      <c r="Y573">
        <v>0</v>
      </c>
    </row>
    <row r="574" spans="1:29">
      <c r="A574">
        <v>9</v>
      </c>
      <c r="B574">
        <v>186</v>
      </c>
      <c r="C574">
        <v>1999</v>
      </c>
      <c r="D574">
        <v>99</v>
      </c>
      <c r="E574">
        <v>99</v>
      </c>
      <c r="F574">
        <v>99</v>
      </c>
      <c r="G574">
        <v>99</v>
      </c>
      <c r="H574">
        <v>99</v>
      </c>
      <c r="I574">
        <v>99</v>
      </c>
      <c r="J574">
        <v>999</v>
      </c>
      <c r="K574">
        <v>99</v>
      </c>
      <c r="L574">
        <v>2</v>
      </c>
      <c r="M574">
        <v>99</v>
      </c>
      <c r="N574">
        <v>99</v>
      </c>
      <c r="O574">
        <v>99</v>
      </c>
      <c r="P574">
        <v>9999</v>
      </c>
      <c r="Q574">
        <v>49</v>
      </c>
      <c r="R574">
        <v>60</v>
      </c>
      <c r="S574">
        <v>48</v>
      </c>
      <c r="T574">
        <v>0.26541919644338274</v>
      </c>
      <c r="U574">
        <v>0.40870846734882249</v>
      </c>
      <c r="V574">
        <v>2</v>
      </c>
      <c r="W574">
        <v>37.5625</v>
      </c>
      <c r="X574">
        <v>212.19212712170463</v>
      </c>
      <c r="Y574">
        <v>158.84333333333339</v>
      </c>
      <c r="Z574">
        <v>198.55416666666673</v>
      </c>
      <c r="AA574">
        <v>39.524533300709408</v>
      </c>
      <c r="AB574">
        <v>1.3370715824766701</v>
      </c>
      <c r="AC574">
        <v>-19.331012604050848</v>
      </c>
    </row>
    <row r="575" spans="1:29">
      <c r="A575">
        <v>9</v>
      </c>
      <c r="B575">
        <v>187</v>
      </c>
      <c r="C575">
        <v>1999</v>
      </c>
      <c r="D575">
        <v>99</v>
      </c>
      <c r="E575">
        <v>99</v>
      </c>
      <c r="F575">
        <v>99</v>
      </c>
      <c r="G575">
        <v>99</v>
      </c>
      <c r="H575">
        <v>99</v>
      </c>
      <c r="I575">
        <v>99</v>
      </c>
      <c r="J575">
        <v>999</v>
      </c>
      <c r="K575">
        <v>99</v>
      </c>
      <c r="L575">
        <v>5</v>
      </c>
      <c r="M575">
        <v>99</v>
      </c>
      <c r="N575">
        <v>99</v>
      </c>
      <c r="O575">
        <v>99</v>
      </c>
      <c r="P575">
        <v>9999</v>
      </c>
      <c r="Q575">
        <v>256</v>
      </c>
      <c r="R575">
        <v>336</v>
      </c>
      <c r="S575">
        <v>276</v>
      </c>
      <c r="T575">
        <v>1.4863475000829436</v>
      </c>
      <c r="U575">
        <v>2.0060404423516767</v>
      </c>
      <c r="V575">
        <v>5</v>
      </c>
      <c r="W575">
        <v>42.670289855072461</v>
      </c>
      <c r="X575">
        <v>184.76403291544136</v>
      </c>
      <c r="Y575">
        <v>139.22172619047612</v>
      </c>
      <c r="Z575">
        <v>169.48731884057972</v>
      </c>
      <c r="AA575">
        <v>36.10146257505059</v>
      </c>
      <c r="AB575">
        <v>1.4077893771715917</v>
      </c>
      <c r="AC575">
        <v>-6.8848573508077262</v>
      </c>
    </row>
    <row r="576" spans="1:29">
      <c r="A576">
        <v>9</v>
      </c>
      <c r="B576">
        <v>188</v>
      </c>
      <c r="C576">
        <v>1999</v>
      </c>
      <c r="D576">
        <v>99</v>
      </c>
      <c r="E576">
        <v>99</v>
      </c>
      <c r="F576">
        <v>99</v>
      </c>
      <c r="G576">
        <v>99</v>
      </c>
      <c r="H576">
        <v>99</v>
      </c>
      <c r="I576">
        <v>99</v>
      </c>
      <c r="J576">
        <v>999</v>
      </c>
      <c r="K576">
        <v>99</v>
      </c>
      <c r="L576">
        <v>8</v>
      </c>
      <c r="M576">
        <v>99</v>
      </c>
      <c r="N576">
        <v>99</v>
      </c>
      <c r="O576">
        <v>99</v>
      </c>
      <c r="P576">
        <v>9999</v>
      </c>
      <c r="Q576">
        <v>984</v>
      </c>
      <c r="R576">
        <v>1787</v>
      </c>
      <c r="S576">
        <v>1467</v>
      </c>
      <c r="T576">
        <v>7.9050684007387506</v>
      </c>
      <c r="U576">
        <v>9.5042751301931112</v>
      </c>
      <c r="V576">
        <v>8</v>
      </c>
      <c r="W576">
        <v>47.88002726653032</v>
      </c>
      <c r="X576">
        <v>166.1985775442113</v>
      </c>
      <c r="Y576">
        <v>124.02266368214876</v>
      </c>
      <c r="Z576">
        <v>151.07600545330598</v>
      </c>
      <c r="AA576">
        <v>32.378135799339837</v>
      </c>
      <c r="AB576">
        <v>1.3457714327053978</v>
      </c>
      <c r="AC576">
        <v>-21.787381342614328</v>
      </c>
    </row>
    <row r="577" spans="1:29">
      <c r="A577">
        <v>9</v>
      </c>
      <c r="B577">
        <v>189</v>
      </c>
      <c r="C577">
        <v>1999</v>
      </c>
      <c r="D577">
        <v>99</v>
      </c>
      <c r="E577">
        <v>99</v>
      </c>
      <c r="F577">
        <v>99</v>
      </c>
      <c r="G577">
        <v>99</v>
      </c>
      <c r="H577">
        <v>99</v>
      </c>
      <c r="I577">
        <v>99</v>
      </c>
      <c r="J577">
        <v>999</v>
      </c>
      <c r="K577">
        <v>99</v>
      </c>
      <c r="L577">
        <v>11</v>
      </c>
      <c r="M577">
        <v>99</v>
      </c>
      <c r="N577">
        <v>99</v>
      </c>
      <c r="O577">
        <v>99</v>
      </c>
      <c r="P577">
        <v>9999</v>
      </c>
      <c r="Q577">
        <v>2074</v>
      </c>
      <c r="R577">
        <v>5986</v>
      </c>
      <c r="S577">
        <v>4692</v>
      </c>
      <c r="T577">
        <v>26.479988498501481</v>
      </c>
      <c r="U577">
        <v>27.669832549860377</v>
      </c>
      <c r="V577">
        <v>11</v>
      </c>
      <c r="W577">
        <v>52.437766410912189</v>
      </c>
      <c r="X577">
        <v>151.31811713789401</v>
      </c>
      <c r="Y577">
        <v>107.78949214834611</v>
      </c>
      <c r="Z577">
        <v>137.51660272804773</v>
      </c>
      <c r="AA577">
        <v>27.457980672479497</v>
      </c>
      <c r="AB577">
        <v>1.3587852970109684</v>
      </c>
      <c r="AC577">
        <v>-22.475643479413471</v>
      </c>
    </row>
    <row r="578" spans="1:29">
      <c r="A578">
        <v>9</v>
      </c>
      <c r="B578">
        <v>190</v>
      </c>
      <c r="C578">
        <v>1999</v>
      </c>
      <c r="D578">
        <v>99</v>
      </c>
      <c r="E578">
        <v>99</v>
      </c>
      <c r="F578">
        <v>99</v>
      </c>
      <c r="G578">
        <v>99</v>
      </c>
      <c r="H578">
        <v>99</v>
      </c>
      <c r="I578">
        <v>99</v>
      </c>
      <c r="J578">
        <v>999</v>
      </c>
      <c r="K578">
        <v>99</v>
      </c>
      <c r="L578">
        <v>14</v>
      </c>
      <c r="M578">
        <v>99</v>
      </c>
      <c r="N578">
        <v>99</v>
      </c>
      <c r="O578">
        <v>99</v>
      </c>
      <c r="P578">
        <v>9999</v>
      </c>
      <c r="Q578">
        <v>2260</v>
      </c>
      <c r="R578">
        <v>11320</v>
      </c>
      <c r="S578">
        <v>9411</v>
      </c>
      <c r="T578">
        <v>50.075755062318223</v>
      </c>
      <c r="U578">
        <v>49.478631467747363</v>
      </c>
      <c r="V578">
        <v>14</v>
      </c>
      <c r="W578">
        <v>56.966422271809584</v>
      </c>
      <c r="X578">
        <v>133.38040611158101</v>
      </c>
      <c r="Y578">
        <v>101.92432862190802</v>
      </c>
      <c r="Z578">
        <v>122.59944745510562</v>
      </c>
      <c r="AA578">
        <v>23.463499456156871</v>
      </c>
      <c r="AB578">
        <v>1.4541989020418669</v>
      </c>
      <c r="AC578">
        <v>-28.834008826648105</v>
      </c>
    </row>
    <row r="579" spans="1:29">
      <c r="A579">
        <v>9</v>
      </c>
      <c r="B579">
        <v>191</v>
      </c>
      <c r="C579">
        <v>1999</v>
      </c>
      <c r="D579">
        <v>99</v>
      </c>
      <c r="E579">
        <v>99</v>
      </c>
      <c r="F579">
        <v>99</v>
      </c>
      <c r="G579">
        <v>99</v>
      </c>
      <c r="H579">
        <v>99</v>
      </c>
      <c r="I579">
        <v>99</v>
      </c>
      <c r="J579">
        <v>999</v>
      </c>
      <c r="K579">
        <v>99</v>
      </c>
      <c r="L579">
        <v>17</v>
      </c>
      <c r="M579">
        <v>99</v>
      </c>
      <c r="N579">
        <v>99</v>
      </c>
      <c r="O579">
        <v>99</v>
      </c>
      <c r="P579">
        <v>9999</v>
      </c>
      <c r="Q579">
        <v>965</v>
      </c>
      <c r="R579">
        <v>2495</v>
      </c>
      <c r="S579">
        <v>2011</v>
      </c>
      <c r="T579">
        <v>11.037014918770664</v>
      </c>
      <c r="U579">
        <v>9.4128511294438528</v>
      </c>
      <c r="V579">
        <v>17</v>
      </c>
      <c r="W579">
        <v>60.842366981601195</v>
      </c>
      <c r="X579">
        <v>119.35975960588578</v>
      </c>
      <c r="Y579">
        <v>87.974589178356709</v>
      </c>
      <c r="Z579">
        <v>109.14798607657887</v>
      </c>
      <c r="AA579">
        <v>20.475486299625327</v>
      </c>
      <c r="AB579">
        <v>0.90554135097363675</v>
      </c>
      <c r="AC579">
        <v>-5.8599587071102972</v>
      </c>
    </row>
    <row r="580" spans="1:29">
      <c r="A580">
        <v>9</v>
      </c>
      <c r="B580">
        <v>192</v>
      </c>
      <c r="C580">
        <v>1998</v>
      </c>
      <c r="D580">
        <v>99</v>
      </c>
      <c r="E580">
        <v>99</v>
      </c>
      <c r="F580">
        <v>99</v>
      </c>
      <c r="G580">
        <v>99</v>
      </c>
      <c r="H580">
        <v>99</v>
      </c>
      <c r="I580">
        <v>99</v>
      </c>
      <c r="J580">
        <v>999</v>
      </c>
      <c r="K580">
        <v>99</v>
      </c>
      <c r="L580">
        <v>1</v>
      </c>
      <c r="M580">
        <v>99</v>
      </c>
      <c r="N580">
        <v>99</v>
      </c>
      <c r="O580">
        <v>99</v>
      </c>
      <c r="P580">
        <v>9999</v>
      </c>
      <c r="Q580">
        <v>1</v>
      </c>
      <c r="R580">
        <v>1</v>
      </c>
      <c r="S580">
        <v>0</v>
      </c>
      <c r="T580">
        <v>5.7298381320727686E-3</v>
      </c>
      <c r="U580">
        <v>0</v>
      </c>
      <c r="V580">
        <v>1</v>
      </c>
      <c r="X580">
        <v>67.280606717226419</v>
      </c>
      <c r="Y580">
        <v>0</v>
      </c>
    </row>
    <row r="581" spans="1:29">
      <c r="A581">
        <v>9</v>
      </c>
      <c r="B581">
        <v>193</v>
      </c>
      <c r="C581">
        <v>1998</v>
      </c>
      <c r="D581">
        <v>99</v>
      </c>
      <c r="E581">
        <v>99</v>
      </c>
      <c r="F581">
        <v>99</v>
      </c>
      <c r="G581">
        <v>99</v>
      </c>
      <c r="H581">
        <v>99</v>
      </c>
      <c r="I581">
        <v>99</v>
      </c>
      <c r="J581">
        <v>999</v>
      </c>
      <c r="K581">
        <v>99</v>
      </c>
      <c r="L581">
        <v>2</v>
      </c>
      <c r="M581">
        <v>99</v>
      </c>
      <c r="N581">
        <v>99</v>
      </c>
      <c r="O581">
        <v>99</v>
      </c>
      <c r="P581">
        <v>9999</v>
      </c>
      <c r="Q581">
        <v>53</v>
      </c>
      <c r="R581">
        <v>60</v>
      </c>
      <c r="S581">
        <v>47</v>
      </c>
      <c r="T581">
        <v>0.34379028792436606</v>
      </c>
      <c r="U581">
        <v>0.48218509313737262</v>
      </c>
      <c r="V581">
        <v>2</v>
      </c>
      <c r="W581">
        <v>36.85106382978725</v>
      </c>
      <c r="X581">
        <v>181.19898880462253</v>
      </c>
      <c r="Y581">
        <v>132.65166666666661</v>
      </c>
      <c r="Z581">
        <v>169.34255319148932</v>
      </c>
      <c r="AA581">
        <v>50.974531582712657</v>
      </c>
      <c r="AB581">
        <v>1.5842136569349627</v>
      </c>
      <c r="AC581">
        <v>-21.957846787531398</v>
      </c>
    </row>
    <row r="582" spans="1:29">
      <c r="A582">
        <v>9</v>
      </c>
      <c r="B582">
        <v>194</v>
      </c>
      <c r="C582">
        <v>1998</v>
      </c>
      <c r="D582">
        <v>99</v>
      </c>
      <c r="E582">
        <v>99</v>
      </c>
      <c r="F582">
        <v>99</v>
      </c>
      <c r="G582">
        <v>99</v>
      </c>
      <c r="H582">
        <v>99</v>
      </c>
      <c r="I582">
        <v>99</v>
      </c>
      <c r="J582">
        <v>999</v>
      </c>
      <c r="K582">
        <v>99</v>
      </c>
      <c r="L582">
        <v>5</v>
      </c>
      <c r="M582">
        <v>99</v>
      </c>
      <c r="N582">
        <v>99</v>
      </c>
      <c r="O582">
        <v>99</v>
      </c>
      <c r="P582">
        <v>9999</v>
      </c>
      <c r="Q582">
        <v>200</v>
      </c>
      <c r="R582">
        <v>265</v>
      </c>
      <c r="S582">
        <v>205</v>
      </c>
      <c r="T582">
        <v>1.5184071049992836</v>
      </c>
      <c r="U582">
        <v>2.0564975215246393</v>
      </c>
      <c r="V582">
        <v>5</v>
      </c>
      <c r="W582">
        <v>42.556097560975616</v>
      </c>
      <c r="X582">
        <v>179.8295140947281</v>
      </c>
      <c r="Y582">
        <v>128.0950943396227</v>
      </c>
      <c r="Z582">
        <v>165.58634146341475</v>
      </c>
      <c r="AA582">
        <v>35.906593032484238</v>
      </c>
      <c r="AB582">
        <v>1.4289769119451488</v>
      </c>
      <c r="AC582">
        <v>-1.1098832693843259</v>
      </c>
    </row>
    <row r="583" spans="1:29">
      <c r="A583">
        <v>9</v>
      </c>
      <c r="B583">
        <v>195</v>
      </c>
      <c r="C583">
        <v>1998</v>
      </c>
      <c r="D583">
        <v>99</v>
      </c>
      <c r="E583">
        <v>99</v>
      </c>
      <c r="F583">
        <v>99</v>
      </c>
      <c r="G583">
        <v>99</v>
      </c>
      <c r="H583">
        <v>99</v>
      </c>
      <c r="I583">
        <v>99</v>
      </c>
      <c r="J583">
        <v>999</v>
      </c>
      <c r="K583">
        <v>99</v>
      </c>
      <c r="L583">
        <v>8</v>
      </c>
      <c r="M583">
        <v>99</v>
      </c>
      <c r="N583">
        <v>99</v>
      </c>
      <c r="O583">
        <v>99</v>
      </c>
      <c r="P583">
        <v>9999</v>
      </c>
      <c r="Q583">
        <v>688</v>
      </c>
      <c r="R583">
        <v>1354.5</v>
      </c>
      <c r="S583">
        <v>1074.5</v>
      </c>
      <c r="T583">
        <v>7.7610657498925635</v>
      </c>
      <c r="U583">
        <v>9.493759268042659</v>
      </c>
      <c r="V583">
        <v>8.0029531192321883</v>
      </c>
      <c r="W583">
        <v>48.026058631921821</v>
      </c>
      <c r="X583">
        <v>161.32789581856102</v>
      </c>
      <c r="Y583">
        <v>115.6936138796605</v>
      </c>
      <c r="Z583">
        <v>145.84178687761764</v>
      </c>
      <c r="AA583">
        <v>33.621838940839595</v>
      </c>
      <c r="AB583">
        <v>1.6603862816486341</v>
      </c>
      <c r="AC583">
        <v>-19.333367892052063</v>
      </c>
    </row>
    <row r="584" spans="1:29">
      <c r="A584">
        <v>9</v>
      </c>
      <c r="B584">
        <v>196</v>
      </c>
      <c r="C584">
        <v>1998</v>
      </c>
      <c r="D584">
        <v>99</v>
      </c>
      <c r="E584">
        <v>99</v>
      </c>
      <c r="F584">
        <v>99</v>
      </c>
      <c r="G584">
        <v>99</v>
      </c>
      <c r="H584">
        <v>99</v>
      </c>
      <c r="I584">
        <v>99</v>
      </c>
      <c r="J584">
        <v>999</v>
      </c>
      <c r="K584">
        <v>99</v>
      </c>
      <c r="L584">
        <v>11</v>
      </c>
      <c r="M584">
        <v>99</v>
      </c>
      <c r="N584">
        <v>99</v>
      </c>
      <c r="O584">
        <v>99</v>
      </c>
      <c r="P584">
        <v>9999</v>
      </c>
      <c r="Q584">
        <v>1662</v>
      </c>
      <c r="R584">
        <v>5066.5</v>
      </c>
      <c r="S584">
        <v>3970.5</v>
      </c>
      <c r="T584">
        <v>29.030224896146681</v>
      </c>
      <c r="U584">
        <v>32.008054855604748</v>
      </c>
      <c r="V584">
        <v>11.001085562025068</v>
      </c>
      <c r="W584">
        <v>52.476010578012847</v>
      </c>
      <c r="X584">
        <v>146.07313200308059</v>
      </c>
      <c r="Y584">
        <v>104.28009473995876</v>
      </c>
      <c r="Z584">
        <v>133.06513033622991</v>
      </c>
      <c r="AA584">
        <v>28.182473926516497</v>
      </c>
      <c r="AB584">
        <v>1.4923167206392871</v>
      </c>
      <c r="AC584">
        <v>-25.763941589939446</v>
      </c>
    </row>
    <row r="585" spans="1:29">
      <c r="A585">
        <v>9</v>
      </c>
      <c r="B585">
        <v>197</v>
      </c>
      <c r="C585">
        <v>1998</v>
      </c>
      <c r="D585">
        <v>99</v>
      </c>
      <c r="E585">
        <v>99</v>
      </c>
      <c r="F585">
        <v>99</v>
      </c>
      <c r="G585">
        <v>99</v>
      </c>
      <c r="H585">
        <v>99</v>
      </c>
      <c r="I585">
        <v>99</v>
      </c>
      <c r="J585">
        <v>999</v>
      </c>
      <c r="K585">
        <v>99</v>
      </c>
      <c r="L585">
        <v>14</v>
      </c>
      <c r="M585">
        <v>99</v>
      </c>
      <c r="N585">
        <v>99</v>
      </c>
      <c r="O585">
        <v>99</v>
      </c>
      <c r="P585">
        <v>9999</v>
      </c>
      <c r="Q585">
        <v>1680</v>
      </c>
      <c r="R585">
        <v>8206.5</v>
      </c>
      <c r="S585">
        <v>6412.5</v>
      </c>
      <c r="T585">
        <v>47.021916630855195</v>
      </c>
      <c r="U585">
        <v>46.546943209681423</v>
      </c>
      <c r="V585">
        <v>14.000852982392011</v>
      </c>
      <c r="W585">
        <v>56.926627680311888</v>
      </c>
      <c r="X585">
        <v>130.96692438986403</v>
      </c>
      <c r="Y585">
        <v>93.623176750136963</v>
      </c>
      <c r="Z585">
        <v>119.8157660818712</v>
      </c>
      <c r="AA585">
        <v>23.032731438380999</v>
      </c>
      <c r="AB585">
        <v>1.8617721262476012</v>
      </c>
      <c r="AC585">
        <v>-18.878170285110247</v>
      </c>
    </row>
    <row r="586" spans="1:29">
      <c r="A586">
        <v>9</v>
      </c>
      <c r="B586">
        <v>198</v>
      </c>
      <c r="C586">
        <v>1998</v>
      </c>
      <c r="D586">
        <v>99</v>
      </c>
      <c r="E586">
        <v>99</v>
      </c>
      <c r="F586">
        <v>99</v>
      </c>
      <c r="G586">
        <v>99</v>
      </c>
      <c r="H586">
        <v>99</v>
      </c>
      <c r="I586">
        <v>99</v>
      </c>
      <c r="J586">
        <v>999</v>
      </c>
      <c r="K586">
        <v>99</v>
      </c>
      <c r="L586">
        <v>17</v>
      </c>
      <c r="M586">
        <v>99</v>
      </c>
      <c r="N586">
        <v>99</v>
      </c>
      <c r="O586">
        <v>99</v>
      </c>
      <c r="P586">
        <v>9999</v>
      </c>
      <c r="Q586">
        <v>661</v>
      </c>
      <c r="R586">
        <v>1788</v>
      </c>
      <c r="S586">
        <v>1184</v>
      </c>
      <c r="T586">
        <v>10.244950580146106</v>
      </c>
      <c r="U586">
        <v>7.7431082899958739</v>
      </c>
      <c r="V586">
        <v>17</v>
      </c>
      <c r="W586">
        <v>61.014358108108112</v>
      </c>
      <c r="X586">
        <v>119.38649622740763</v>
      </c>
      <c r="Y586">
        <v>71.482214765100565</v>
      </c>
      <c r="Z586">
        <v>107.94780405405388</v>
      </c>
      <c r="AA586">
        <v>21.125314132690807</v>
      </c>
    </row>
    <row r="587" spans="1:29">
      <c r="A587">
        <v>9</v>
      </c>
      <c r="B587">
        <v>199</v>
      </c>
      <c r="C587">
        <v>1997</v>
      </c>
      <c r="D587">
        <v>99</v>
      </c>
      <c r="E587">
        <v>99</v>
      </c>
      <c r="F587">
        <v>99</v>
      </c>
      <c r="G587">
        <v>99</v>
      </c>
      <c r="H587">
        <v>99</v>
      </c>
      <c r="I587">
        <v>99</v>
      </c>
      <c r="J587">
        <v>999</v>
      </c>
      <c r="K587">
        <v>99</v>
      </c>
      <c r="L587">
        <v>1</v>
      </c>
      <c r="M587">
        <v>99</v>
      </c>
      <c r="N587">
        <v>99</v>
      </c>
      <c r="O587">
        <v>99</v>
      </c>
      <c r="P587">
        <v>9999</v>
      </c>
      <c r="Q587">
        <v>9</v>
      </c>
      <c r="R587">
        <v>12</v>
      </c>
      <c r="S587">
        <v>0</v>
      </c>
      <c r="T587">
        <v>6.4912233251291501E-2</v>
      </c>
      <c r="U587">
        <v>0</v>
      </c>
      <c r="V587">
        <v>1</v>
      </c>
      <c r="X587">
        <v>104.40592271578186</v>
      </c>
      <c r="Y587">
        <v>0</v>
      </c>
    </row>
    <row r="588" spans="1:29">
      <c r="A588">
        <v>9</v>
      </c>
      <c r="B588">
        <v>200</v>
      </c>
      <c r="C588">
        <v>1997</v>
      </c>
      <c r="D588">
        <v>99</v>
      </c>
      <c r="E588">
        <v>99</v>
      </c>
      <c r="F588">
        <v>99</v>
      </c>
      <c r="G588">
        <v>99</v>
      </c>
      <c r="H588">
        <v>99</v>
      </c>
      <c r="I588">
        <v>99</v>
      </c>
      <c r="J588">
        <v>999</v>
      </c>
      <c r="K588">
        <v>99</v>
      </c>
      <c r="L588">
        <v>2</v>
      </c>
      <c r="M588">
        <v>99</v>
      </c>
      <c r="N588">
        <v>99</v>
      </c>
      <c r="O588">
        <v>99</v>
      </c>
      <c r="P588">
        <v>9999</v>
      </c>
      <c r="Q588">
        <v>61</v>
      </c>
      <c r="R588">
        <v>70</v>
      </c>
      <c r="S588">
        <v>53</v>
      </c>
      <c r="T588">
        <v>0.37865469396586704</v>
      </c>
      <c r="U588">
        <v>0.48846973021272683</v>
      </c>
      <c r="V588">
        <v>2</v>
      </c>
      <c r="W588">
        <v>36.981132075471685</v>
      </c>
      <c r="X588">
        <v>186.05169478408905</v>
      </c>
      <c r="Y588">
        <v>128.72428571428577</v>
      </c>
      <c r="Z588">
        <v>170.01320754716988</v>
      </c>
      <c r="AA588">
        <v>44.071550048459699</v>
      </c>
      <c r="AB588">
        <v>1.5108483938995028</v>
      </c>
      <c r="AC588">
        <v>-17.57953815359058</v>
      </c>
    </row>
    <row r="589" spans="1:29">
      <c r="A589">
        <v>9</v>
      </c>
      <c r="B589">
        <v>201</v>
      </c>
      <c r="C589">
        <v>1997</v>
      </c>
      <c r="D589">
        <v>99</v>
      </c>
      <c r="E589">
        <v>99</v>
      </c>
      <c r="F589">
        <v>99</v>
      </c>
      <c r="G589">
        <v>99</v>
      </c>
      <c r="H589">
        <v>99</v>
      </c>
      <c r="I589">
        <v>99</v>
      </c>
      <c r="J589">
        <v>999</v>
      </c>
      <c r="K589">
        <v>99</v>
      </c>
      <c r="L589">
        <v>5</v>
      </c>
      <c r="M589">
        <v>99</v>
      </c>
      <c r="N589">
        <v>99</v>
      </c>
      <c r="O589">
        <v>99</v>
      </c>
      <c r="P589">
        <v>9999</v>
      </c>
      <c r="Q589">
        <v>229</v>
      </c>
      <c r="R589">
        <v>300</v>
      </c>
      <c r="S589">
        <v>234</v>
      </c>
      <c r="T589">
        <v>1.6228058312822875</v>
      </c>
      <c r="U589">
        <v>2.1221249677382996</v>
      </c>
      <c r="V589">
        <v>5</v>
      </c>
      <c r="W589">
        <v>42.551282051282051</v>
      </c>
      <c r="X589">
        <v>182.43445287107264</v>
      </c>
      <c r="Y589">
        <v>130.48800000000003</v>
      </c>
      <c r="Z589">
        <v>167.29230769230779</v>
      </c>
      <c r="AA589">
        <v>34.469557121884122</v>
      </c>
      <c r="AB589">
        <v>1.3710757760587031</v>
      </c>
      <c r="AC589">
        <v>-12.641439842826584</v>
      </c>
    </row>
    <row r="590" spans="1:29">
      <c r="A590">
        <v>9</v>
      </c>
      <c r="B590">
        <v>202</v>
      </c>
      <c r="C590">
        <v>1997</v>
      </c>
      <c r="D590">
        <v>99</v>
      </c>
      <c r="E590">
        <v>99</v>
      </c>
      <c r="F590">
        <v>99</v>
      </c>
      <c r="G590">
        <v>99</v>
      </c>
      <c r="H590">
        <v>99</v>
      </c>
      <c r="I590">
        <v>99</v>
      </c>
      <c r="J590">
        <v>999</v>
      </c>
      <c r="K590">
        <v>99</v>
      </c>
      <c r="L590">
        <v>8</v>
      </c>
      <c r="M590">
        <v>99</v>
      </c>
      <c r="N590">
        <v>99</v>
      </c>
      <c r="O590">
        <v>99</v>
      </c>
      <c r="P590">
        <v>9999</v>
      </c>
      <c r="Q590">
        <v>759</v>
      </c>
      <c r="R590">
        <v>1387</v>
      </c>
      <c r="S590">
        <v>1158</v>
      </c>
      <c r="T590">
        <v>7.5027722932951058</v>
      </c>
      <c r="U590">
        <v>9.3101928340606488</v>
      </c>
      <c r="V590">
        <v>8</v>
      </c>
      <c r="W590">
        <v>47.787564766839374</v>
      </c>
      <c r="X590">
        <v>163.03994450871389</v>
      </c>
      <c r="Y590">
        <v>123.82350396539272</v>
      </c>
      <c r="Z590">
        <v>148.3101899827287</v>
      </c>
      <c r="AA590">
        <v>33.052963200029005</v>
      </c>
      <c r="AB590">
        <v>2.4212539273825242</v>
      </c>
      <c r="AC590">
        <v>-4.1963019021100436</v>
      </c>
    </row>
    <row r="591" spans="1:29">
      <c r="A591">
        <v>9</v>
      </c>
      <c r="B591">
        <v>203</v>
      </c>
      <c r="C591">
        <v>1997</v>
      </c>
      <c r="D591">
        <v>99</v>
      </c>
      <c r="E591">
        <v>99</v>
      </c>
      <c r="F591">
        <v>99</v>
      </c>
      <c r="G591">
        <v>99</v>
      </c>
      <c r="H591">
        <v>99</v>
      </c>
      <c r="I591">
        <v>99</v>
      </c>
      <c r="J591">
        <v>999</v>
      </c>
      <c r="K591">
        <v>99</v>
      </c>
      <c r="L591">
        <v>11</v>
      </c>
      <c r="M591">
        <v>99</v>
      </c>
      <c r="N591">
        <v>99</v>
      </c>
      <c r="O591">
        <v>99</v>
      </c>
      <c r="P591">
        <v>9999</v>
      </c>
      <c r="Q591">
        <v>1923</v>
      </c>
      <c r="R591">
        <v>5419</v>
      </c>
      <c r="S591">
        <v>4383.5</v>
      </c>
      <c r="T591">
        <v>29.313282665729048</v>
      </c>
      <c r="U591">
        <v>31.667390640747193</v>
      </c>
      <c r="V591">
        <v>11.002029894814548</v>
      </c>
      <c r="W591">
        <v>52.509638416790239</v>
      </c>
      <c r="X591">
        <v>146.12613578042965</v>
      </c>
      <c r="Y591">
        <v>107.79881897028964</v>
      </c>
      <c r="Z591">
        <v>133.26378464697149</v>
      </c>
      <c r="AA591">
        <v>27.661134857699473</v>
      </c>
      <c r="AB591">
        <v>1.0592644808111735</v>
      </c>
      <c r="AC591">
        <v>-35.447140076140876</v>
      </c>
    </row>
    <row r="592" spans="1:29">
      <c r="A592">
        <v>9</v>
      </c>
      <c r="B592">
        <v>204</v>
      </c>
      <c r="C592">
        <v>1997</v>
      </c>
      <c r="D592">
        <v>99</v>
      </c>
      <c r="E592">
        <v>99</v>
      </c>
      <c r="F592">
        <v>99</v>
      </c>
      <c r="G592">
        <v>99</v>
      </c>
      <c r="H592">
        <v>99</v>
      </c>
      <c r="I592">
        <v>99</v>
      </c>
      <c r="J592">
        <v>999</v>
      </c>
      <c r="K592">
        <v>99</v>
      </c>
      <c r="L592">
        <v>14</v>
      </c>
      <c r="M592">
        <v>99</v>
      </c>
      <c r="N592">
        <v>99</v>
      </c>
      <c r="O592">
        <v>99</v>
      </c>
      <c r="P592">
        <v>9999</v>
      </c>
      <c r="Q592">
        <v>1885</v>
      </c>
      <c r="R592">
        <v>8308</v>
      </c>
      <c r="S592">
        <v>6766</v>
      </c>
      <c r="T592">
        <v>44.940902820977456</v>
      </c>
      <c r="U592">
        <v>44.13215348597442</v>
      </c>
      <c r="V592">
        <v>14</v>
      </c>
      <c r="W592">
        <v>56.857375110848352</v>
      </c>
      <c r="X592">
        <v>130.94067721018101</v>
      </c>
      <c r="Y592">
        <v>97.989492055849439</v>
      </c>
      <c r="Z592">
        <v>120.32171149866936</v>
      </c>
      <c r="AA592">
        <v>23.342442686904192</v>
      </c>
      <c r="AB592">
        <v>1.4696338573075027</v>
      </c>
      <c r="AC592">
        <v>-19.037310075567735</v>
      </c>
    </row>
    <row r="593" spans="1:39">
      <c r="A593">
        <v>9</v>
      </c>
      <c r="B593">
        <v>205</v>
      </c>
      <c r="C593">
        <v>1997</v>
      </c>
      <c r="D593">
        <v>99</v>
      </c>
      <c r="E593">
        <v>99</v>
      </c>
      <c r="F593">
        <v>99</v>
      </c>
      <c r="G593">
        <v>99</v>
      </c>
      <c r="H593">
        <v>99</v>
      </c>
      <c r="I593">
        <v>99</v>
      </c>
      <c r="J593">
        <v>999</v>
      </c>
      <c r="K593">
        <v>99</v>
      </c>
      <c r="L593">
        <v>17</v>
      </c>
      <c r="M593">
        <v>99</v>
      </c>
      <c r="N593">
        <v>99</v>
      </c>
      <c r="O593">
        <v>99</v>
      </c>
      <c r="P593">
        <v>9999</v>
      </c>
      <c r="Q593">
        <v>811</v>
      </c>
      <c r="R593">
        <v>2237</v>
      </c>
      <c r="S593">
        <v>1775</v>
      </c>
      <c r="T593">
        <v>12.100722148594922</v>
      </c>
      <c r="U593">
        <v>10.741780427633149</v>
      </c>
      <c r="V593">
        <v>17</v>
      </c>
      <c r="W593">
        <v>60.947605633802802</v>
      </c>
      <c r="X593">
        <v>121.77758964640282</v>
      </c>
      <c r="Y593">
        <v>88.579079123826503</v>
      </c>
      <c r="Z593">
        <v>111.63459154929564</v>
      </c>
      <c r="AA593">
        <v>20.574903023116256</v>
      </c>
      <c r="AB593">
        <v>1.2896396098712235</v>
      </c>
      <c r="AC593">
        <v>3.3056810397370677</v>
      </c>
    </row>
    <row r="594" spans="1:39" s="271" customFormat="1">
      <c r="A594" s="271">
        <v>9</v>
      </c>
      <c r="B594" s="271">
        <v>206</v>
      </c>
      <c r="C594" s="271">
        <v>1996</v>
      </c>
      <c r="D594" s="271">
        <v>99</v>
      </c>
      <c r="E594" s="271">
        <v>99</v>
      </c>
      <c r="F594" s="271">
        <v>99</v>
      </c>
      <c r="G594" s="271">
        <v>99</v>
      </c>
      <c r="H594" s="271">
        <v>99</v>
      </c>
      <c r="I594" s="271">
        <v>99</v>
      </c>
      <c r="J594" s="271">
        <v>999</v>
      </c>
      <c r="K594" s="271">
        <v>99</v>
      </c>
      <c r="L594" s="271">
        <v>1</v>
      </c>
      <c r="M594" s="271">
        <v>99</v>
      </c>
      <c r="N594" s="271">
        <v>99</v>
      </c>
      <c r="O594" s="271">
        <v>99</v>
      </c>
      <c r="P594" s="271">
        <v>9999</v>
      </c>
      <c r="Q594" s="271">
        <v>15</v>
      </c>
      <c r="R594" s="271">
        <v>15</v>
      </c>
      <c r="S594" s="271">
        <v>0</v>
      </c>
      <c r="T594" s="271">
        <v>7.6677316293929695E-2</v>
      </c>
      <c r="U594" s="271">
        <v>0</v>
      </c>
      <c r="V594" s="271">
        <v>1</v>
      </c>
      <c r="X594" s="271">
        <v>107.40339472733832</v>
      </c>
      <c r="Y594" s="271">
        <v>0</v>
      </c>
    </row>
    <row r="595" spans="1:39" s="271" customFormat="1">
      <c r="A595" s="271">
        <v>9</v>
      </c>
      <c r="B595" s="271">
        <v>207</v>
      </c>
      <c r="C595" s="271">
        <v>1996</v>
      </c>
      <c r="D595" s="271">
        <v>99</v>
      </c>
      <c r="E595" s="271">
        <v>99</v>
      </c>
      <c r="F595" s="271">
        <v>99</v>
      </c>
      <c r="G595" s="271">
        <v>99</v>
      </c>
      <c r="H595" s="271">
        <v>99</v>
      </c>
      <c r="I595" s="271">
        <v>99</v>
      </c>
      <c r="J595" s="271">
        <v>999</v>
      </c>
      <c r="K595" s="271">
        <v>99</v>
      </c>
      <c r="L595" s="271">
        <v>2</v>
      </c>
      <c r="M595" s="271">
        <v>99</v>
      </c>
      <c r="N595" s="271">
        <v>99</v>
      </c>
      <c r="O595" s="271">
        <v>99</v>
      </c>
      <c r="P595" s="271">
        <v>9999</v>
      </c>
      <c r="Q595" s="271">
        <v>101</v>
      </c>
      <c r="R595" s="271">
        <v>113</v>
      </c>
      <c r="S595" s="271">
        <v>81</v>
      </c>
      <c r="T595" s="271">
        <v>0.57763578274760397</v>
      </c>
      <c r="U595" s="271">
        <v>0.71704386205873916</v>
      </c>
      <c r="V595" s="271">
        <v>2</v>
      </c>
      <c r="W595" s="271">
        <v>36.962962962962962</v>
      </c>
      <c r="X595" s="271">
        <v>171.06779547263147</v>
      </c>
      <c r="Y595" s="271">
        <v>119.15044247787608</v>
      </c>
      <c r="Z595" s="271">
        <v>166.22222222222214</v>
      </c>
      <c r="AA595" s="271">
        <v>47.580787698657474</v>
      </c>
      <c r="AB595" s="271">
        <v>1.6211902687585276</v>
      </c>
      <c r="AC595" s="271">
        <v>18.540989479360153</v>
      </c>
    </row>
    <row r="596" spans="1:39" s="271" customFormat="1">
      <c r="A596" s="271">
        <v>9</v>
      </c>
      <c r="B596" s="271">
        <v>208</v>
      </c>
      <c r="C596" s="271">
        <v>1996</v>
      </c>
      <c r="D596" s="271">
        <v>99</v>
      </c>
      <c r="E596" s="271">
        <v>99</v>
      </c>
      <c r="F596" s="271">
        <v>99</v>
      </c>
      <c r="G596" s="271">
        <v>99</v>
      </c>
      <c r="H596" s="271">
        <v>99</v>
      </c>
      <c r="I596" s="271">
        <v>99</v>
      </c>
      <c r="J596" s="271">
        <v>999</v>
      </c>
      <c r="K596" s="271">
        <v>99</v>
      </c>
      <c r="L596" s="271">
        <v>5</v>
      </c>
      <c r="M596" s="271">
        <v>99</v>
      </c>
      <c r="N596" s="271">
        <v>99</v>
      </c>
      <c r="O596" s="271">
        <v>99</v>
      </c>
      <c r="P596" s="271">
        <v>9999</v>
      </c>
      <c r="Q596" s="271">
        <v>302</v>
      </c>
      <c r="R596" s="271">
        <v>402</v>
      </c>
      <c r="S596" s="271">
        <v>270</v>
      </c>
      <c r="T596" s="271">
        <v>2.0549520766773166</v>
      </c>
      <c r="U596" s="271">
        <v>2.3125516653428888</v>
      </c>
      <c r="V596" s="271">
        <v>5</v>
      </c>
      <c r="W596" s="271">
        <v>42.633333333333319</v>
      </c>
      <c r="X596" s="271">
        <v>174.42150029915436</v>
      </c>
      <c r="Y596" s="271">
        <v>108.01741293532336</v>
      </c>
      <c r="Z596" s="271">
        <v>160.82592592592596</v>
      </c>
      <c r="AA596" s="271">
        <v>37.288104473863719</v>
      </c>
      <c r="AB596" s="271">
        <v>1.3887110997318921</v>
      </c>
      <c r="AC596" s="271">
        <v>-1.270511170767668</v>
      </c>
    </row>
    <row r="597" spans="1:39" s="271" customFormat="1">
      <c r="A597" s="271">
        <v>9</v>
      </c>
      <c r="B597" s="271">
        <v>209</v>
      </c>
      <c r="C597" s="271">
        <v>1996</v>
      </c>
      <c r="D597" s="271">
        <v>99</v>
      </c>
      <c r="E597" s="271">
        <v>99</v>
      </c>
      <c r="F597" s="271">
        <v>99</v>
      </c>
      <c r="G597" s="271">
        <v>99</v>
      </c>
      <c r="H597" s="271">
        <v>99</v>
      </c>
      <c r="I597" s="271">
        <v>99</v>
      </c>
      <c r="J597" s="271">
        <v>999</v>
      </c>
      <c r="K597" s="271">
        <v>99</v>
      </c>
      <c r="L597" s="271">
        <v>8</v>
      </c>
      <c r="M597" s="271">
        <v>99</v>
      </c>
      <c r="N597" s="271">
        <v>99</v>
      </c>
      <c r="O597" s="271">
        <v>99</v>
      </c>
      <c r="P597" s="271">
        <v>9999</v>
      </c>
      <c r="Q597" s="271">
        <v>797</v>
      </c>
      <c r="R597" s="271">
        <v>1481</v>
      </c>
      <c r="S597" s="271">
        <v>1115</v>
      </c>
      <c r="T597" s="271">
        <v>7.5706070287539937</v>
      </c>
      <c r="U597" s="271">
        <v>8.949739507082386</v>
      </c>
      <c r="V597" s="271">
        <v>8</v>
      </c>
      <c r="W597" s="271">
        <v>47.479820627802688</v>
      </c>
      <c r="X597" s="271">
        <v>163.95147491190349</v>
      </c>
      <c r="Y597" s="271">
        <v>113.47069547602965</v>
      </c>
      <c r="Z597" s="271">
        <v>150.71757847533621</v>
      </c>
      <c r="AA597" s="271">
        <v>30.226959656908939</v>
      </c>
      <c r="AB597" s="271">
        <v>1.4469066940471715</v>
      </c>
      <c r="AC597" s="271">
        <v>-3.4988169306915808</v>
      </c>
    </row>
    <row r="598" spans="1:39" s="271" customFormat="1">
      <c r="A598" s="271">
        <v>9</v>
      </c>
      <c r="B598" s="271">
        <v>210</v>
      </c>
      <c r="C598" s="271">
        <v>1996</v>
      </c>
      <c r="D598" s="271">
        <v>99</v>
      </c>
      <c r="E598" s="271">
        <v>99</v>
      </c>
      <c r="F598" s="271">
        <v>99</v>
      </c>
      <c r="G598" s="271">
        <v>99</v>
      </c>
      <c r="H598" s="271">
        <v>99</v>
      </c>
      <c r="I598" s="271">
        <v>99</v>
      </c>
      <c r="J598" s="271">
        <v>999</v>
      </c>
      <c r="K598" s="271">
        <v>99</v>
      </c>
      <c r="L598" s="271">
        <v>11</v>
      </c>
      <c r="M598" s="271">
        <v>99</v>
      </c>
      <c r="N598" s="271">
        <v>99</v>
      </c>
      <c r="O598" s="271">
        <v>99</v>
      </c>
      <c r="P598" s="271">
        <v>9999</v>
      </c>
      <c r="Q598" s="271">
        <v>2045</v>
      </c>
      <c r="R598" s="271">
        <v>5363</v>
      </c>
      <c r="S598" s="271">
        <v>4145</v>
      </c>
      <c r="T598" s="271">
        <v>27.414696485623004</v>
      </c>
      <c r="U598" s="271">
        <v>29.175169491083199</v>
      </c>
      <c r="V598" s="271">
        <v>11</v>
      </c>
      <c r="W598" s="271">
        <v>52.431604342581423</v>
      </c>
      <c r="X598" s="271">
        <v>145.49457995264262</v>
      </c>
      <c r="Y598" s="271">
        <v>102.14896513145662</v>
      </c>
      <c r="Z598" s="271">
        <v>132.16523522316095</v>
      </c>
      <c r="AA598" s="271">
        <v>27.028734030731545</v>
      </c>
      <c r="AB598" s="271">
        <v>1.4393119109874752</v>
      </c>
      <c r="AC598" s="271">
        <v>-18.868232562276152</v>
      </c>
    </row>
    <row r="599" spans="1:39" s="271" customFormat="1">
      <c r="A599" s="271">
        <v>9</v>
      </c>
      <c r="B599" s="271">
        <v>211</v>
      </c>
      <c r="C599" s="271">
        <v>1996</v>
      </c>
      <c r="D599" s="271">
        <v>99</v>
      </c>
      <c r="E599" s="271">
        <v>99</v>
      </c>
      <c r="F599" s="271">
        <v>99</v>
      </c>
      <c r="G599" s="271">
        <v>99</v>
      </c>
      <c r="H599" s="271">
        <v>99</v>
      </c>
      <c r="I599" s="271">
        <v>99</v>
      </c>
      <c r="J599" s="271">
        <v>999</v>
      </c>
      <c r="K599" s="271">
        <v>99</v>
      </c>
      <c r="L599" s="271">
        <v>14</v>
      </c>
      <c r="M599" s="271">
        <v>99</v>
      </c>
      <c r="N599" s="271">
        <v>99</v>
      </c>
      <c r="O599" s="271">
        <v>99</v>
      </c>
      <c r="P599" s="271">
        <v>9999</v>
      </c>
      <c r="Q599" s="271">
        <v>2234</v>
      </c>
      <c r="R599" s="271">
        <v>8804</v>
      </c>
      <c r="S599" s="271">
        <v>6794</v>
      </c>
      <c r="T599" s="271">
        <v>45.004472843450486</v>
      </c>
      <c r="U599" s="271">
        <v>43.632598313668751</v>
      </c>
      <c r="V599" s="271">
        <v>14</v>
      </c>
      <c r="W599" s="271">
        <v>56.85089785104504</v>
      </c>
      <c r="X599" s="271">
        <v>130.97541844222258</v>
      </c>
      <c r="Y599" s="271">
        <v>93.059223080418064</v>
      </c>
      <c r="Z599" s="271">
        <v>120.59072711215782</v>
      </c>
      <c r="AA599" s="271">
        <v>23.902359262332123</v>
      </c>
      <c r="AB599" s="271">
        <v>1.0816639894315376</v>
      </c>
      <c r="AC599" s="271">
        <v>-23.077091169405879</v>
      </c>
    </row>
    <row r="600" spans="1:39" s="271" customFormat="1">
      <c r="A600" s="271">
        <v>9</v>
      </c>
      <c r="B600" s="271">
        <v>212</v>
      </c>
      <c r="C600" s="271">
        <v>1996</v>
      </c>
      <c r="D600" s="271">
        <v>99</v>
      </c>
      <c r="E600" s="271">
        <v>99</v>
      </c>
      <c r="F600" s="271">
        <v>99</v>
      </c>
      <c r="G600" s="271">
        <v>99</v>
      </c>
      <c r="H600" s="271">
        <v>99</v>
      </c>
      <c r="I600" s="271">
        <v>99</v>
      </c>
      <c r="J600" s="271">
        <v>999</v>
      </c>
      <c r="K600" s="271">
        <v>99</v>
      </c>
      <c r="L600" s="271">
        <v>17</v>
      </c>
      <c r="M600" s="271">
        <v>99</v>
      </c>
      <c r="N600" s="271">
        <v>99</v>
      </c>
      <c r="O600" s="271">
        <v>99</v>
      </c>
      <c r="P600" s="271">
        <v>9999</v>
      </c>
      <c r="Q600" s="271">
        <v>1059</v>
      </c>
      <c r="R600" s="271">
        <v>2685</v>
      </c>
      <c r="S600" s="271">
        <v>2294</v>
      </c>
      <c r="T600" s="271">
        <v>13.72523961661342</v>
      </c>
      <c r="U600" s="271">
        <v>13.820658297817502</v>
      </c>
      <c r="V600" s="271">
        <v>17</v>
      </c>
      <c r="W600" s="271">
        <v>60.948125544899753</v>
      </c>
      <c r="X600" s="271">
        <v>122.56644292052262</v>
      </c>
      <c r="Y600" s="271">
        <v>96.652439478584554</v>
      </c>
      <c r="Z600" s="271">
        <v>113.12632955536162</v>
      </c>
      <c r="AA600" s="271">
        <v>21.916082617255647</v>
      </c>
      <c r="AB600" s="271">
        <v>1.2803979431003281</v>
      </c>
      <c r="AC600" s="271">
        <v>1.3597908017661868</v>
      </c>
    </row>
    <row r="601" spans="1:39">
      <c r="A601">
        <v>10</v>
      </c>
      <c r="B601">
        <v>1</v>
      </c>
      <c r="C601">
        <v>2024</v>
      </c>
      <c r="D601">
        <v>99</v>
      </c>
      <c r="E601">
        <v>99</v>
      </c>
      <c r="F601">
        <v>99</v>
      </c>
      <c r="G601">
        <v>99</v>
      </c>
      <c r="H601">
        <v>99</v>
      </c>
      <c r="I601">
        <v>99</v>
      </c>
      <c r="J601">
        <v>999</v>
      </c>
      <c r="K601">
        <v>99</v>
      </c>
      <c r="L601">
        <v>99</v>
      </c>
      <c r="M601">
        <v>0</v>
      </c>
      <c r="N601">
        <v>99</v>
      </c>
      <c r="O601">
        <v>99</v>
      </c>
      <c r="P601">
        <v>9999</v>
      </c>
      <c r="Q601">
        <v>32</v>
      </c>
      <c r="R601">
        <v>39</v>
      </c>
      <c r="S601">
        <v>0</v>
      </c>
      <c r="T601">
        <v>0.22036388292462425</v>
      </c>
      <c r="U601">
        <v>0</v>
      </c>
      <c r="V601">
        <v>0.4358974358974359</v>
      </c>
      <c r="X601">
        <v>143.98422090729784</v>
      </c>
      <c r="Y601">
        <v>0</v>
      </c>
      <c r="AD601">
        <v>1</v>
      </c>
      <c r="AE601">
        <v>0</v>
      </c>
      <c r="AF601">
        <v>0</v>
      </c>
      <c r="AG601">
        <v>0</v>
      </c>
      <c r="AH601">
        <v>7</v>
      </c>
      <c r="AI601">
        <v>4</v>
      </c>
      <c r="AJ601">
        <v>0</v>
      </c>
      <c r="AK601">
        <v>0</v>
      </c>
      <c r="AL601">
        <v>0</v>
      </c>
      <c r="AM601">
        <v>0</v>
      </c>
    </row>
    <row r="602" spans="1:39">
      <c r="A602">
        <v>10</v>
      </c>
      <c r="B602">
        <v>2</v>
      </c>
      <c r="C602">
        <v>2024</v>
      </c>
      <c r="D602">
        <v>99</v>
      </c>
      <c r="E602">
        <v>99</v>
      </c>
      <c r="F602">
        <v>99</v>
      </c>
      <c r="G602">
        <v>99</v>
      </c>
      <c r="H602">
        <v>99</v>
      </c>
      <c r="I602">
        <v>99</v>
      </c>
      <c r="J602">
        <v>999</v>
      </c>
      <c r="K602">
        <v>99</v>
      </c>
      <c r="L602">
        <v>99</v>
      </c>
      <c r="M602">
        <v>35</v>
      </c>
      <c r="N602">
        <v>99</v>
      </c>
      <c r="O602">
        <v>99</v>
      </c>
      <c r="P602">
        <v>9999</v>
      </c>
    </row>
    <row r="603" spans="1:39">
      <c r="A603">
        <v>10</v>
      </c>
      <c r="B603">
        <v>3</v>
      </c>
      <c r="C603">
        <v>2024</v>
      </c>
      <c r="D603">
        <v>99</v>
      </c>
      <c r="E603">
        <v>99</v>
      </c>
      <c r="F603">
        <v>99</v>
      </c>
      <c r="G603">
        <v>99</v>
      </c>
      <c r="H603">
        <v>99</v>
      </c>
      <c r="I603">
        <v>99</v>
      </c>
      <c r="J603">
        <v>999</v>
      </c>
      <c r="K603">
        <v>99</v>
      </c>
      <c r="L603">
        <v>99</v>
      </c>
      <c r="M603">
        <v>36</v>
      </c>
      <c r="N603">
        <v>99</v>
      </c>
      <c r="O603">
        <v>99</v>
      </c>
      <c r="P603">
        <v>9999</v>
      </c>
    </row>
    <row r="604" spans="1:39">
      <c r="A604">
        <v>10</v>
      </c>
      <c r="B604">
        <v>4</v>
      </c>
      <c r="C604">
        <v>2024</v>
      </c>
      <c r="D604">
        <v>99</v>
      </c>
      <c r="E604">
        <v>99</v>
      </c>
      <c r="F604">
        <v>99</v>
      </c>
      <c r="G604">
        <v>99</v>
      </c>
      <c r="H604">
        <v>99</v>
      </c>
      <c r="I604">
        <v>99</v>
      </c>
      <c r="J604">
        <v>999</v>
      </c>
      <c r="K604">
        <v>99</v>
      </c>
      <c r="L604">
        <v>99</v>
      </c>
      <c r="M604">
        <v>37</v>
      </c>
      <c r="N604">
        <v>99</v>
      </c>
      <c r="O604">
        <v>99</v>
      </c>
      <c r="P604">
        <v>9999</v>
      </c>
    </row>
    <row r="605" spans="1:39">
      <c r="A605">
        <v>10</v>
      </c>
      <c r="B605">
        <v>5</v>
      </c>
      <c r="C605">
        <v>2024</v>
      </c>
      <c r="D605">
        <v>99</v>
      </c>
      <c r="E605">
        <v>99</v>
      </c>
      <c r="F605">
        <v>99</v>
      </c>
      <c r="G605">
        <v>99</v>
      </c>
      <c r="H605">
        <v>99</v>
      </c>
      <c r="I605">
        <v>99</v>
      </c>
      <c r="J605">
        <v>999</v>
      </c>
      <c r="K605">
        <v>99</v>
      </c>
      <c r="L605">
        <v>99</v>
      </c>
      <c r="M605">
        <v>38</v>
      </c>
      <c r="N605">
        <v>99</v>
      </c>
      <c r="O605">
        <v>99</v>
      </c>
      <c r="P605">
        <v>9999</v>
      </c>
    </row>
    <row r="606" spans="1:39">
      <c r="A606">
        <v>10</v>
      </c>
      <c r="B606">
        <v>6</v>
      </c>
      <c r="C606">
        <v>2024</v>
      </c>
      <c r="D606">
        <v>99</v>
      </c>
      <c r="E606">
        <v>99</v>
      </c>
      <c r="F606">
        <v>99</v>
      </c>
      <c r="G606">
        <v>99</v>
      </c>
      <c r="H606">
        <v>99</v>
      </c>
      <c r="I606">
        <v>99</v>
      </c>
      <c r="J606">
        <v>999</v>
      </c>
      <c r="K606">
        <v>99</v>
      </c>
      <c r="L606">
        <v>99</v>
      </c>
      <c r="M606">
        <v>39</v>
      </c>
      <c r="N606">
        <v>99</v>
      </c>
      <c r="O606">
        <v>99</v>
      </c>
      <c r="P606">
        <v>9999</v>
      </c>
      <c r="Q606">
        <v>6</v>
      </c>
      <c r="R606">
        <v>20</v>
      </c>
      <c r="S606">
        <v>20</v>
      </c>
      <c r="T606">
        <v>0.11300711944852528</v>
      </c>
      <c r="U606">
        <v>0.20282656522870671</v>
      </c>
      <c r="V606">
        <v>2</v>
      </c>
      <c r="W606">
        <v>39</v>
      </c>
      <c r="X606">
        <v>268.62946912242688</v>
      </c>
      <c r="Y606">
        <v>247.94499999999999</v>
      </c>
      <c r="Z606">
        <v>247.94499999999999</v>
      </c>
      <c r="AA606">
        <v>45.731285516591448</v>
      </c>
      <c r="AB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</row>
    <row r="607" spans="1:39">
      <c r="A607">
        <v>10</v>
      </c>
      <c r="B607">
        <v>7</v>
      </c>
      <c r="C607">
        <v>2024</v>
      </c>
      <c r="D607">
        <v>99</v>
      </c>
      <c r="E607">
        <v>99</v>
      </c>
      <c r="F607">
        <v>99</v>
      </c>
      <c r="G607">
        <v>99</v>
      </c>
      <c r="H607">
        <v>99</v>
      </c>
      <c r="I607">
        <v>99</v>
      </c>
      <c r="J607">
        <v>999</v>
      </c>
      <c r="K607">
        <v>99</v>
      </c>
      <c r="L607">
        <v>99</v>
      </c>
      <c r="M607">
        <v>40</v>
      </c>
      <c r="N607">
        <v>99</v>
      </c>
      <c r="O607">
        <v>99</v>
      </c>
      <c r="P607">
        <v>9999</v>
      </c>
      <c r="Q607">
        <v>2</v>
      </c>
      <c r="R607">
        <v>4</v>
      </c>
      <c r="S607">
        <v>4</v>
      </c>
      <c r="T607">
        <v>2.2601423889705055E-2</v>
      </c>
      <c r="U607">
        <v>4.2128569276566954E-2</v>
      </c>
      <c r="V607">
        <v>5</v>
      </c>
      <c r="W607">
        <v>40</v>
      </c>
      <c r="X607">
        <v>278.98158179848315</v>
      </c>
      <c r="Y607">
        <v>257.5</v>
      </c>
      <c r="Z607">
        <v>257.5</v>
      </c>
      <c r="AA607">
        <v>10.868072506199306</v>
      </c>
      <c r="AB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</row>
    <row r="608" spans="1:39">
      <c r="A608">
        <v>10</v>
      </c>
      <c r="B608">
        <v>8</v>
      </c>
      <c r="C608">
        <v>2024</v>
      </c>
      <c r="D608">
        <v>99</v>
      </c>
      <c r="E608">
        <v>99</v>
      </c>
      <c r="F608">
        <v>99</v>
      </c>
      <c r="G608">
        <v>99</v>
      </c>
      <c r="H608">
        <v>99</v>
      </c>
      <c r="I608">
        <v>99</v>
      </c>
      <c r="J608">
        <v>999</v>
      </c>
      <c r="K608">
        <v>99</v>
      </c>
      <c r="L608">
        <v>99</v>
      </c>
      <c r="M608">
        <v>41</v>
      </c>
      <c r="N608">
        <v>99</v>
      </c>
      <c r="O608">
        <v>99</v>
      </c>
      <c r="P608">
        <v>9999</v>
      </c>
      <c r="Q608">
        <v>1</v>
      </c>
      <c r="R608">
        <v>1</v>
      </c>
      <c r="S608">
        <v>1</v>
      </c>
      <c r="T608">
        <v>5.6503559724262638E-3</v>
      </c>
      <c r="U608">
        <v>8.1762145615395503E-3</v>
      </c>
      <c r="V608">
        <v>5</v>
      </c>
      <c r="W608">
        <v>41</v>
      </c>
      <c r="X608">
        <v>216.57638136511375</v>
      </c>
      <c r="Y608">
        <v>199.9</v>
      </c>
      <c r="Z608">
        <v>199.9</v>
      </c>
      <c r="AA608">
        <v>0</v>
      </c>
      <c r="AB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</row>
    <row r="609" spans="1:39">
      <c r="A609">
        <v>10</v>
      </c>
      <c r="B609">
        <v>9</v>
      </c>
      <c r="C609">
        <v>2024</v>
      </c>
      <c r="D609">
        <v>99</v>
      </c>
      <c r="E609">
        <v>99</v>
      </c>
      <c r="F609">
        <v>99</v>
      </c>
      <c r="G609">
        <v>99</v>
      </c>
      <c r="H609">
        <v>99</v>
      </c>
      <c r="I609">
        <v>99</v>
      </c>
      <c r="J609">
        <v>999</v>
      </c>
      <c r="K609">
        <v>99</v>
      </c>
      <c r="L609">
        <v>99</v>
      </c>
      <c r="M609">
        <v>42</v>
      </c>
      <c r="N609">
        <v>99</v>
      </c>
      <c r="O609">
        <v>99</v>
      </c>
      <c r="P609">
        <v>9999</v>
      </c>
      <c r="Q609">
        <v>9</v>
      </c>
      <c r="R609">
        <v>12</v>
      </c>
      <c r="S609">
        <v>12</v>
      </c>
      <c r="T609">
        <v>6.7804271669115138E-2</v>
      </c>
      <c r="U609">
        <v>0.11312543388847464</v>
      </c>
      <c r="V609">
        <v>5</v>
      </c>
      <c r="W609">
        <v>42</v>
      </c>
      <c r="X609">
        <v>249.71108703503072</v>
      </c>
      <c r="Y609">
        <v>230.48333333333341</v>
      </c>
      <c r="Z609">
        <v>230.48333333333341</v>
      </c>
      <c r="AA609">
        <v>21.556933661559476</v>
      </c>
      <c r="AB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</row>
    <row r="610" spans="1:39">
      <c r="A610">
        <v>10</v>
      </c>
      <c r="B610">
        <v>10</v>
      </c>
      <c r="C610">
        <v>2024</v>
      </c>
      <c r="D610">
        <v>99</v>
      </c>
      <c r="E610">
        <v>99</v>
      </c>
      <c r="F610">
        <v>99</v>
      </c>
      <c r="G610">
        <v>99</v>
      </c>
      <c r="H610">
        <v>99</v>
      </c>
      <c r="I610">
        <v>99</v>
      </c>
      <c r="J610">
        <v>999</v>
      </c>
      <c r="K610">
        <v>99</v>
      </c>
      <c r="L610">
        <v>99</v>
      </c>
      <c r="M610">
        <v>43</v>
      </c>
      <c r="N610">
        <v>99</v>
      </c>
      <c r="O610">
        <v>99</v>
      </c>
      <c r="P610">
        <v>9999</v>
      </c>
      <c r="Q610">
        <v>7</v>
      </c>
      <c r="R610">
        <v>12</v>
      </c>
      <c r="S610">
        <v>12</v>
      </c>
      <c r="T610">
        <v>6.7804271669115138E-2</v>
      </c>
      <c r="U610">
        <v>0.11566950865449648</v>
      </c>
      <c r="V610">
        <v>5</v>
      </c>
      <c r="W610">
        <v>43</v>
      </c>
      <c r="X610">
        <v>255.32683279162157</v>
      </c>
      <c r="Y610">
        <v>235.66666666666671</v>
      </c>
      <c r="Z610">
        <v>235.66666666666671</v>
      </c>
      <c r="AA610">
        <v>19.203486373283003</v>
      </c>
      <c r="AB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</row>
    <row r="611" spans="1:39">
      <c r="A611">
        <v>10</v>
      </c>
      <c r="B611">
        <v>11</v>
      </c>
      <c r="C611">
        <v>2024</v>
      </c>
      <c r="D611">
        <v>99</v>
      </c>
      <c r="E611">
        <v>99</v>
      </c>
      <c r="F611">
        <v>99</v>
      </c>
      <c r="G611">
        <v>99</v>
      </c>
      <c r="H611">
        <v>99</v>
      </c>
      <c r="I611">
        <v>99</v>
      </c>
      <c r="J611">
        <v>999</v>
      </c>
      <c r="K611">
        <v>99</v>
      </c>
      <c r="L611">
        <v>99</v>
      </c>
      <c r="M611">
        <v>44</v>
      </c>
      <c r="N611">
        <v>99</v>
      </c>
      <c r="O611">
        <v>99</v>
      </c>
      <c r="P611">
        <v>9999</v>
      </c>
      <c r="Q611">
        <v>3</v>
      </c>
      <c r="R611">
        <v>3</v>
      </c>
      <c r="S611">
        <v>3</v>
      </c>
      <c r="T611">
        <v>1.6951067917278784E-2</v>
      </c>
      <c r="U611">
        <v>2.8508361927929288E-2</v>
      </c>
      <c r="V611">
        <v>5</v>
      </c>
      <c r="W611">
        <v>44</v>
      </c>
      <c r="X611">
        <v>251.71542072950527</v>
      </c>
      <c r="Y611">
        <v>232.3333333333334</v>
      </c>
      <c r="Z611">
        <v>232.3333333333334</v>
      </c>
      <c r="AA611">
        <v>8.3491849236253408</v>
      </c>
      <c r="AB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</row>
    <row r="612" spans="1:39">
      <c r="A612">
        <v>10</v>
      </c>
      <c r="B612">
        <v>12</v>
      </c>
      <c r="C612">
        <v>2024</v>
      </c>
      <c r="D612">
        <v>99</v>
      </c>
      <c r="E612">
        <v>99</v>
      </c>
      <c r="F612">
        <v>99</v>
      </c>
      <c r="G612">
        <v>99</v>
      </c>
      <c r="H612">
        <v>99</v>
      </c>
      <c r="I612">
        <v>99</v>
      </c>
      <c r="J612">
        <v>999</v>
      </c>
      <c r="K612">
        <v>99</v>
      </c>
      <c r="L612">
        <v>99</v>
      </c>
      <c r="M612">
        <v>45</v>
      </c>
      <c r="N612">
        <v>99</v>
      </c>
      <c r="O612">
        <v>99</v>
      </c>
      <c r="P612">
        <v>9999</v>
      </c>
      <c r="Q612">
        <v>23</v>
      </c>
      <c r="R612">
        <v>42</v>
      </c>
      <c r="S612">
        <v>42</v>
      </c>
      <c r="T612">
        <v>0.23731495084190304</v>
      </c>
      <c r="U612">
        <v>0.37717339959598256</v>
      </c>
      <c r="V612">
        <v>8</v>
      </c>
      <c r="W612">
        <v>45</v>
      </c>
      <c r="X612">
        <v>237.87597379146672</v>
      </c>
      <c r="Y612">
        <v>219.55952380952368</v>
      </c>
      <c r="Z612">
        <v>219.55952380952368</v>
      </c>
      <c r="AA612">
        <v>27.563295638220779</v>
      </c>
      <c r="AB612">
        <v>0</v>
      </c>
      <c r="AD612">
        <v>0</v>
      </c>
      <c r="AE612">
        <v>0</v>
      </c>
      <c r="AF612">
        <v>0</v>
      </c>
      <c r="AG612">
        <v>0</v>
      </c>
      <c r="AH612">
        <v>3</v>
      </c>
      <c r="AI612">
        <v>0</v>
      </c>
      <c r="AJ612">
        <v>0</v>
      </c>
      <c r="AK612">
        <v>0</v>
      </c>
      <c r="AL612">
        <v>0</v>
      </c>
      <c r="AM612">
        <v>0</v>
      </c>
    </row>
    <row r="613" spans="1:39">
      <c r="A613">
        <v>10</v>
      </c>
      <c r="B613">
        <v>13</v>
      </c>
      <c r="C613">
        <v>2024</v>
      </c>
      <c r="D613">
        <v>99</v>
      </c>
      <c r="E613">
        <v>99</v>
      </c>
      <c r="F613">
        <v>99</v>
      </c>
      <c r="G613">
        <v>99</v>
      </c>
      <c r="H613">
        <v>99</v>
      </c>
      <c r="I613">
        <v>99</v>
      </c>
      <c r="J613">
        <v>999</v>
      </c>
      <c r="K613">
        <v>99</v>
      </c>
      <c r="L613">
        <v>99</v>
      </c>
      <c r="M613">
        <v>46</v>
      </c>
      <c r="N613">
        <v>99</v>
      </c>
      <c r="O613">
        <v>99</v>
      </c>
      <c r="P613">
        <v>9999</v>
      </c>
      <c r="Q613">
        <v>32</v>
      </c>
      <c r="R613">
        <v>41</v>
      </c>
      <c r="S613">
        <v>41</v>
      </c>
      <c r="T613">
        <v>0.23166459486947677</v>
      </c>
      <c r="U613">
        <v>0.33687312842297162</v>
      </c>
      <c r="V613">
        <v>8</v>
      </c>
      <c r="W613">
        <v>46</v>
      </c>
      <c r="X613">
        <v>217.64130750733287</v>
      </c>
      <c r="Y613">
        <v>200.88292682926829</v>
      </c>
      <c r="Z613">
        <v>200.88292682926829</v>
      </c>
      <c r="AA613">
        <v>25.463976491325266</v>
      </c>
      <c r="AB613">
        <v>0</v>
      </c>
      <c r="AD613">
        <v>0</v>
      </c>
      <c r="AE613">
        <v>0</v>
      </c>
      <c r="AF613">
        <v>0</v>
      </c>
      <c r="AG613">
        <v>0</v>
      </c>
      <c r="AH613">
        <v>1</v>
      </c>
      <c r="AI613">
        <v>0</v>
      </c>
      <c r="AJ613">
        <v>0</v>
      </c>
      <c r="AK613">
        <v>0</v>
      </c>
      <c r="AL613">
        <v>0</v>
      </c>
      <c r="AM613">
        <v>0</v>
      </c>
    </row>
    <row r="614" spans="1:39">
      <c r="A614">
        <v>10</v>
      </c>
      <c r="B614">
        <v>14</v>
      </c>
      <c r="C614">
        <v>2024</v>
      </c>
      <c r="D614">
        <v>99</v>
      </c>
      <c r="E614">
        <v>99</v>
      </c>
      <c r="F614">
        <v>99</v>
      </c>
      <c r="G614">
        <v>99</v>
      </c>
      <c r="H614">
        <v>99</v>
      </c>
      <c r="I614">
        <v>99</v>
      </c>
      <c r="J614">
        <v>999</v>
      </c>
      <c r="K614">
        <v>99</v>
      </c>
      <c r="L614">
        <v>99</v>
      </c>
      <c r="M614">
        <v>47</v>
      </c>
      <c r="N614">
        <v>99</v>
      </c>
      <c r="O614">
        <v>99</v>
      </c>
      <c r="P614">
        <v>9999</v>
      </c>
      <c r="Q614">
        <v>24</v>
      </c>
      <c r="R614">
        <v>30</v>
      </c>
      <c r="S614">
        <v>30</v>
      </c>
      <c r="T614">
        <v>0.16951067917278784</v>
      </c>
      <c r="U614">
        <v>0.24501648679062793</v>
      </c>
      <c r="V614">
        <v>8</v>
      </c>
      <c r="W614">
        <v>47</v>
      </c>
      <c r="X614">
        <v>216.33802816901405</v>
      </c>
      <c r="Y614">
        <v>199.68</v>
      </c>
      <c r="Z614">
        <v>199.68</v>
      </c>
      <c r="AA614">
        <v>28.856765815547082</v>
      </c>
      <c r="AB614">
        <v>0</v>
      </c>
      <c r="AD614">
        <v>0</v>
      </c>
      <c r="AE614">
        <v>1</v>
      </c>
      <c r="AF614">
        <v>0</v>
      </c>
      <c r="AG614">
        <v>0</v>
      </c>
      <c r="AH614">
        <v>1</v>
      </c>
      <c r="AI614">
        <v>1</v>
      </c>
      <c r="AJ614">
        <v>0</v>
      </c>
      <c r="AK614">
        <v>0</v>
      </c>
      <c r="AL614">
        <v>0</v>
      </c>
      <c r="AM614">
        <v>0</v>
      </c>
    </row>
    <row r="615" spans="1:39">
      <c r="A615">
        <v>10</v>
      </c>
      <c r="B615">
        <v>15</v>
      </c>
      <c r="C615">
        <v>2024</v>
      </c>
      <c r="D615">
        <v>99</v>
      </c>
      <c r="E615">
        <v>99</v>
      </c>
      <c r="F615">
        <v>99</v>
      </c>
      <c r="G615">
        <v>99</v>
      </c>
      <c r="H615">
        <v>99</v>
      </c>
      <c r="I615">
        <v>99</v>
      </c>
      <c r="J615">
        <v>999</v>
      </c>
      <c r="K615">
        <v>99</v>
      </c>
      <c r="L615">
        <v>99</v>
      </c>
      <c r="M615">
        <v>48</v>
      </c>
      <c r="N615">
        <v>99</v>
      </c>
      <c r="O615">
        <v>99</v>
      </c>
      <c r="P615">
        <v>9999</v>
      </c>
      <c r="Q615">
        <v>68</v>
      </c>
      <c r="R615">
        <v>116</v>
      </c>
      <c r="S615">
        <v>116</v>
      </c>
      <c r="T615">
        <v>0.65544129280144636</v>
      </c>
      <c r="U615">
        <v>0.93239931159463652</v>
      </c>
      <c r="V615">
        <v>8</v>
      </c>
      <c r="W615">
        <v>48</v>
      </c>
      <c r="X615">
        <v>212.91328875107419</v>
      </c>
      <c r="Y615">
        <v>196.51896551724127</v>
      </c>
      <c r="Z615">
        <v>196.51896551724127</v>
      </c>
      <c r="AA615">
        <v>28.267136742505802</v>
      </c>
      <c r="AB615">
        <v>0</v>
      </c>
      <c r="AD615">
        <v>3</v>
      </c>
      <c r="AE615">
        <v>0</v>
      </c>
      <c r="AF615">
        <v>0</v>
      </c>
      <c r="AG615">
        <v>0</v>
      </c>
      <c r="AH615">
        <v>5</v>
      </c>
      <c r="AI615">
        <v>0</v>
      </c>
      <c r="AJ615">
        <v>1</v>
      </c>
      <c r="AK615">
        <v>0</v>
      </c>
      <c r="AL615">
        <v>0</v>
      </c>
      <c r="AM615">
        <v>0</v>
      </c>
    </row>
    <row r="616" spans="1:39">
      <c r="A616">
        <v>10</v>
      </c>
      <c r="B616">
        <v>16</v>
      </c>
      <c r="C616">
        <v>2024</v>
      </c>
      <c r="D616">
        <v>99</v>
      </c>
      <c r="E616">
        <v>99</v>
      </c>
      <c r="F616">
        <v>99</v>
      </c>
      <c r="G616">
        <v>99</v>
      </c>
      <c r="H616">
        <v>99</v>
      </c>
      <c r="I616">
        <v>99</v>
      </c>
      <c r="J616">
        <v>999</v>
      </c>
      <c r="K616">
        <v>99</v>
      </c>
      <c r="L616">
        <v>99</v>
      </c>
      <c r="M616">
        <v>49</v>
      </c>
      <c r="N616">
        <v>99</v>
      </c>
      <c r="O616">
        <v>99</v>
      </c>
      <c r="P616">
        <v>9999</v>
      </c>
      <c r="Q616">
        <v>75</v>
      </c>
      <c r="R616">
        <v>138</v>
      </c>
      <c r="S616">
        <v>138</v>
      </c>
      <c r="T616">
        <v>0.77974912419482401</v>
      </c>
      <c r="U616">
        <v>1.0669775945953048</v>
      </c>
      <c r="V616">
        <v>8</v>
      </c>
      <c r="W616">
        <v>49</v>
      </c>
      <c r="X616">
        <v>204.80239295303599</v>
      </c>
      <c r="Y616">
        <v>189.03260869565219</v>
      </c>
      <c r="Z616">
        <v>189.03260869565219</v>
      </c>
      <c r="AA616">
        <v>26.676546620046764</v>
      </c>
      <c r="AB616">
        <v>0</v>
      </c>
      <c r="AD616">
        <v>0</v>
      </c>
      <c r="AE616">
        <v>0</v>
      </c>
      <c r="AF616">
        <v>0</v>
      </c>
      <c r="AG616">
        <v>1</v>
      </c>
      <c r="AH616">
        <v>4</v>
      </c>
      <c r="AI616">
        <v>1</v>
      </c>
      <c r="AJ616">
        <v>1</v>
      </c>
      <c r="AK616">
        <v>0</v>
      </c>
      <c r="AL616">
        <v>0</v>
      </c>
      <c r="AM616">
        <v>0</v>
      </c>
    </row>
    <row r="617" spans="1:39">
      <c r="A617">
        <v>10</v>
      </c>
      <c r="B617">
        <v>17</v>
      </c>
      <c r="C617">
        <v>2024</v>
      </c>
      <c r="D617">
        <v>99</v>
      </c>
      <c r="E617">
        <v>99</v>
      </c>
      <c r="F617">
        <v>99</v>
      </c>
      <c r="G617">
        <v>99</v>
      </c>
      <c r="H617">
        <v>99</v>
      </c>
      <c r="I617">
        <v>99</v>
      </c>
      <c r="J617">
        <v>999</v>
      </c>
      <c r="K617">
        <v>99</v>
      </c>
      <c r="L617">
        <v>99</v>
      </c>
      <c r="M617">
        <v>50</v>
      </c>
      <c r="N617">
        <v>99</v>
      </c>
      <c r="O617">
        <v>99</v>
      </c>
      <c r="P617">
        <v>9999</v>
      </c>
      <c r="Q617">
        <v>29</v>
      </c>
      <c r="R617">
        <v>34</v>
      </c>
      <c r="S617">
        <v>34</v>
      </c>
      <c r="T617">
        <v>0.19211210306249296</v>
      </c>
      <c r="U617">
        <v>0.25778185229666339</v>
      </c>
      <c r="V617">
        <v>11</v>
      </c>
      <c r="W617">
        <v>50</v>
      </c>
      <c r="X617">
        <v>200.83168695430504</v>
      </c>
      <c r="Y617">
        <v>185.36764705882351</v>
      </c>
      <c r="Z617">
        <v>185.36764705882351</v>
      </c>
      <c r="AA617">
        <v>27.771459329448039</v>
      </c>
      <c r="AB617">
        <v>0</v>
      </c>
      <c r="AD617">
        <v>0</v>
      </c>
      <c r="AE617">
        <v>0</v>
      </c>
      <c r="AF617">
        <v>0</v>
      </c>
      <c r="AG617">
        <v>0</v>
      </c>
      <c r="AH617">
        <v>1</v>
      </c>
      <c r="AI617">
        <v>0</v>
      </c>
      <c r="AJ617">
        <v>0</v>
      </c>
      <c r="AK617">
        <v>0</v>
      </c>
      <c r="AL617">
        <v>0</v>
      </c>
      <c r="AM617">
        <v>0</v>
      </c>
    </row>
    <row r="618" spans="1:39">
      <c r="A618">
        <v>10</v>
      </c>
      <c r="B618">
        <v>18</v>
      </c>
      <c r="C618">
        <v>2024</v>
      </c>
      <c r="D618">
        <v>99</v>
      </c>
      <c r="E618">
        <v>99</v>
      </c>
      <c r="F618">
        <v>99</v>
      </c>
      <c r="G618">
        <v>99</v>
      </c>
      <c r="H618">
        <v>99</v>
      </c>
      <c r="I618">
        <v>99</v>
      </c>
      <c r="J618">
        <v>999</v>
      </c>
      <c r="K618">
        <v>99</v>
      </c>
      <c r="L618">
        <v>99</v>
      </c>
      <c r="M618">
        <v>51</v>
      </c>
      <c r="N618">
        <v>99</v>
      </c>
      <c r="O618">
        <v>99</v>
      </c>
      <c r="P618">
        <v>9999</v>
      </c>
      <c r="Q618">
        <v>113</v>
      </c>
      <c r="R618">
        <v>274</v>
      </c>
      <c r="S618">
        <v>274</v>
      </c>
      <c r="T618">
        <v>1.5481975364447953</v>
      </c>
      <c r="U618">
        <v>2.0435096501214121</v>
      </c>
      <c r="V618">
        <v>11</v>
      </c>
      <c r="W618">
        <v>51</v>
      </c>
      <c r="X618">
        <v>197.55359783631604</v>
      </c>
      <c r="Y618">
        <v>182.34197080291955</v>
      </c>
      <c r="Z618">
        <v>182.34197080291955</v>
      </c>
      <c r="AA618">
        <v>25.813822991371257</v>
      </c>
      <c r="AB618">
        <v>0</v>
      </c>
      <c r="AD618">
        <v>9</v>
      </c>
      <c r="AE618">
        <v>0</v>
      </c>
      <c r="AF618">
        <v>0</v>
      </c>
      <c r="AG618">
        <v>0</v>
      </c>
      <c r="AH618">
        <v>6</v>
      </c>
      <c r="AI618">
        <v>1</v>
      </c>
      <c r="AJ618">
        <v>1</v>
      </c>
      <c r="AK618">
        <v>1</v>
      </c>
      <c r="AL618">
        <v>0</v>
      </c>
      <c r="AM618">
        <v>0</v>
      </c>
    </row>
    <row r="619" spans="1:39">
      <c r="A619">
        <v>10</v>
      </c>
      <c r="B619">
        <v>19</v>
      </c>
      <c r="C619">
        <v>2024</v>
      </c>
      <c r="D619">
        <v>99</v>
      </c>
      <c r="E619">
        <v>99</v>
      </c>
      <c r="F619">
        <v>99</v>
      </c>
      <c r="G619">
        <v>99</v>
      </c>
      <c r="H619">
        <v>99</v>
      </c>
      <c r="I619">
        <v>99</v>
      </c>
      <c r="J619">
        <v>999</v>
      </c>
      <c r="K619">
        <v>99</v>
      </c>
      <c r="L619">
        <v>99</v>
      </c>
      <c r="M619">
        <v>52</v>
      </c>
      <c r="N619">
        <v>99</v>
      </c>
      <c r="O619">
        <v>99</v>
      </c>
      <c r="P619">
        <v>9999</v>
      </c>
      <c r="Q619">
        <v>123</v>
      </c>
      <c r="R619">
        <v>263</v>
      </c>
      <c r="S619">
        <v>263</v>
      </c>
      <c r="T619">
        <v>1.4860436207481076</v>
      </c>
      <c r="U619">
        <v>1.8597840963996564</v>
      </c>
      <c r="V619">
        <v>11</v>
      </c>
      <c r="W619">
        <v>52</v>
      </c>
      <c r="X619">
        <v>187.31199716579673</v>
      </c>
      <c r="Y619">
        <v>172.88897338403049</v>
      </c>
      <c r="Z619">
        <v>172.88897338403049</v>
      </c>
      <c r="AA619">
        <v>26.557997229021996</v>
      </c>
      <c r="AB619">
        <v>0</v>
      </c>
      <c r="AD619">
        <v>3</v>
      </c>
      <c r="AE619">
        <v>1</v>
      </c>
      <c r="AF619">
        <v>0</v>
      </c>
      <c r="AG619">
        <v>0</v>
      </c>
      <c r="AH619">
        <v>9</v>
      </c>
      <c r="AI619">
        <v>0</v>
      </c>
      <c r="AJ619">
        <v>1</v>
      </c>
      <c r="AK619">
        <v>3</v>
      </c>
      <c r="AL619">
        <v>0</v>
      </c>
      <c r="AM619">
        <v>0</v>
      </c>
    </row>
    <row r="620" spans="1:39">
      <c r="A620">
        <v>10</v>
      </c>
      <c r="B620">
        <v>20</v>
      </c>
      <c r="C620">
        <v>2024</v>
      </c>
      <c r="D620">
        <v>99</v>
      </c>
      <c r="E620">
        <v>99</v>
      </c>
      <c r="F620">
        <v>99</v>
      </c>
      <c r="G620">
        <v>99</v>
      </c>
      <c r="H620">
        <v>99</v>
      </c>
      <c r="I620">
        <v>99</v>
      </c>
      <c r="J620">
        <v>999</v>
      </c>
      <c r="K620">
        <v>99</v>
      </c>
      <c r="L620">
        <v>99</v>
      </c>
      <c r="M620">
        <v>53</v>
      </c>
      <c r="N620">
        <v>99</v>
      </c>
      <c r="O620">
        <v>99</v>
      </c>
      <c r="P620">
        <v>9999</v>
      </c>
      <c r="Q620">
        <v>89</v>
      </c>
      <c r="R620">
        <v>156</v>
      </c>
      <c r="S620">
        <v>156</v>
      </c>
      <c r="T620">
        <v>0.881455531698497</v>
      </c>
      <c r="U620">
        <v>1.0938744364945963</v>
      </c>
      <c r="V620">
        <v>10.929487179487182</v>
      </c>
      <c r="W620">
        <v>53</v>
      </c>
      <c r="X620">
        <v>185.73839486623888</v>
      </c>
      <c r="Y620">
        <v>171.43653846153845</v>
      </c>
      <c r="Z620">
        <v>171.43653846153845</v>
      </c>
      <c r="AA620">
        <v>29.074777787669696</v>
      </c>
      <c r="AB620">
        <v>0</v>
      </c>
      <c r="AD620">
        <v>1</v>
      </c>
      <c r="AE620">
        <v>0</v>
      </c>
      <c r="AF620">
        <v>0</v>
      </c>
      <c r="AG620">
        <v>0</v>
      </c>
      <c r="AH620">
        <v>5</v>
      </c>
      <c r="AI620">
        <v>0</v>
      </c>
      <c r="AJ620">
        <v>1</v>
      </c>
      <c r="AK620">
        <v>0</v>
      </c>
      <c r="AL620">
        <v>0</v>
      </c>
      <c r="AM620">
        <v>3</v>
      </c>
    </row>
    <row r="621" spans="1:39">
      <c r="A621">
        <v>10</v>
      </c>
      <c r="B621">
        <v>21</v>
      </c>
      <c r="C621">
        <v>2024</v>
      </c>
      <c r="D621">
        <v>99</v>
      </c>
      <c r="E621">
        <v>99</v>
      </c>
      <c r="F621">
        <v>99</v>
      </c>
      <c r="G621">
        <v>99</v>
      </c>
      <c r="H621">
        <v>99</v>
      </c>
      <c r="I621">
        <v>99</v>
      </c>
      <c r="J621">
        <v>999</v>
      </c>
      <c r="K621">
        <v>99</v>
      </c>
      <c r="L621">
        <v>99</v>
      </c>
      <c r="M621">
        <v>54</v>
      </c>
      <c r="N621">
        <v>99</v>
      </c>
      <c r="O621">
        <v>99</v>
      </c>
      <c r="P621">
        <v>9999</v>
      </c>
      <c r="Q621">
        <v>167</v>
      </c>
      <c r="R621">
        <v>571</v>
      </c>
      <c r="S621">
        <v>571</v>
      </c>
      <c r="T621">
        <v>3.2263532602553959</v>
      </c>
      <c r="U621">
        <v>3.8728343819188744</v>
      </c>
      <c r="V621">
        <v>11</v>
      </c>
      <c r="W621">
        <v>54</v>
      </c>
      <c r="X621">
        <v>179.66009718556538</v>
      </c>
      <c r="Y621">
        <v>165.82626970227676</v>
      </c>
      <c r="Z621">
        <v>165.82626970227676</v>
      </c>
      <c r="AA621">
        <v>27.316464308857167</v>
      </c>
      <c r="AB621">
        <v>0</v>
      </c>
      <c r="AD621">
        <v>6</v>
      </c>
      <c r="AE621">
        <v>4</v>
      </c>
      <c r="AF621">
        <v>0</v>
      </c>
      <c r="AG621">
        <v>0</v>
      </c>
      <c r="AH621">
        <v>24</v>
      </c>
      <c r="AI621">
        <v>5</v>
      </c>
      <c r="AJ621">
        <v>2</v>
      </c>
      <c r="AK621">
        <v>2</v>
      </c>
      <c r="AL621">
        <v>0</v>
      </c>
      <c r="AM621">
        <v>0</v>
      </c>
    </row>
    <row r="622" spans="1:39">
      <c r="A622">
        <v>10</v>
      </c>
      <c r="B622">
        <v>22</v>
      </c>
      <c r="C622">
        <v>2024</v>
      </c>
      <c r="D622">
        <v>99</v>
      </c>
      <c r="E622">
        <v>99</v>
      </c>
      <c r="F622">
        <v>99</v>
      </c>
      <c r="G622">
        <v>99</v>
      </c>
      <c r="H622">
        <v>99</v>
      </c>
      <c r="I622">
        <v>99</v>
      </c>
      <c r="J622">
        <v>999</v>
      </c>
      <c r="K622">
        <v>99</v>
      </c>
      <c r="L622">
        <v>99</v>
      </c>
      <c r="M622">
        <v>55</v>
      </c>
      <c r="N622">
        <v>99</v>
      </c>
      <c r="O622">
        <v>99</v>
      </c>
      <c r="P622">
        <v>9999</v>
      </c>
      <c r="Q622">
        <v>163</v>
      </c>
      <c r="R622">
        <v>605</v>
      </c>
      <c r="S622">
        <v>605</v>
      </c>
      <c r="T622">
        <v>3.4184653633178899</v>
      </c>
      <c r="U622">
        <v>4.0246240260375812</v>
      </c>
      <c r="V622">
        <v>14</v>
      </c>
      <c r="W622">
        <v>55</v>
      </c>
      <c r="X622">
        <v>176.20927088276619</v>
      </c>
      <c r="Y622">
        <v>162.64115702479344</v>
      </c>
      <c r="Z622">
        <v>162.64115702479344</v>
      </c>
      <c r="AA622">
        <v>24.560433987809475</v>
      </c>
      <c r="AB622">
        <v>0</v>
      </c>
      <c r="AD622">
        <v>12</v>
      </c>
      <c r="AE622">
        <v>0</v>
      </c>
      <c r="AF622">
        <v>0</v>
      </c>
      <c r="AG622">
        <v>1</v>
      </c>
      <c r="AH622">
        <v>18</v>
      </c>
      <c r="AI622">
        <v>3</v>
      </c>
      <c r="AJ622">
        <v>3</v>
      </c>
      <c r="AK622">
        <v>0</v>
      </c>
      <c r="AL622">
        <v>0</v>
      </c>
      <c r="AM622">
        <v>0</v>
      </c>
    </row>
    <row r="623" spans="1:39">
      <c r="A623">
        <v>10</v>
      </c>
      <c r="B623">
        <v>23</v>
      </c>
      <c r="C623">
        <v>2024</v>
      </c>
      <c r="D623">
        <v>99</v>
      </c>
      <c r="E623">
        <v>99</v>
      </c>
      <c r="F623">
        <v>99</v>
      </c>
      <c r="G623">
        <v>99</v>
      </c>
      <c r="H623">
        <v>99</v>
      </c>
      <c r="I623">
        <v>99</v>
      </c>
      <c r="J623">
        <v>999</v>
      </c>
      <c r="K623">
        <v>99</v>
      </c>
      <c r="L623">
        <v>99</v>
      </c>
      <c r="M623">
        <v>56</v>
      </c>
      <c r="N623">
        <v>99</v>
      </c>
      <c r="O623">
        <v>99</v>
      </c>
      <c r="P623">
        <v>9999</v>
      </c>
      <c r="Q623">
        <v>105</v>
      </c>
      <c r="R623">
        <v>302</v>
      </c>
      <c r="S623">
        <v>302</v>
      </c>
      <c r="T623">
        <v>1.7064075036727315</v>
      </c>
      <c r="U623">
        <v>1.9662834834698737</v>
      </c>
      <c r="V623">
        <v>13.953642384105956</v>
      </c>
      <c r="W623">
        <v>56</v>
      </c>
      <c r="X623">
        <v>172.46382010862945</v>
      </c>
      <c r="Y623">
        <v>159.18410596026496</v>
      </c>
      <c r="Z623">
        <v>159.18410596026496</v>
      </c>
      <c r="AA623">
        <v>26.960655888211207</v>
      </c>
      <c r="AB623">
        <v>0</v>
      </c>
      <c r="AD623">
        <v>5</v>
      </c>
      <c r="AE623">
        <v>0</v>
      </c>
      <c r="AF623">
        <v>0</v>
      </c>
      <c r="AG623">
        <v>0</v>
      </c>
      <c r="AH623">
        <v>7</v>
      </c>
      <c r="AI623">
        <v>2</v>
      </c>
      <c r="AJ623">
        <v>6</v>
      </c>
      <c r="AK623">
        <v>1</v>
      </c>
      <c r="AL623">
        <v>0</v>
      </c>
      <c r="AM623">
        <v>0</v>
      </c>
    </row>
    <row r="624" spans="1:39">
      <c r="A624">
        <v>10</v>
      </c>
      <c r="B624">
        <v>24</v>
      </c>
      <c r="C624">
        <v>2024</v>
      </c>
      <c r="D624">
        <v>99</v>
      </c>
      <c r="E624">
        <v>99</v>
      </c>
      <c r="F624">
        <v>99</v>
      </c>
      <c r="G624">
        <v>99</v>
      </c>
      <c r="H624">
        <v>99</v>
      </c>
      <c r="I624">
        <v>99</v>
      </c>
      <c r="J624">
        <v>999</v>
      </c>
      <c r="K624">
        <v>99</v>
      </c>
      <c r="L624">
        <v>99</v>
      </c>
      <c r="M624">
        <v>57</v>
      </c>
      <c r="N624">
        <v>99</v>
      </c>
      <c r="O624">
        <v>99</v>
      </c>
      <c r="P624">
        <v>9999</v>
      </c>
      <c r="Q624">
        <v>208</v>
      </c>
      <c r="R624">
        <v>1674</v>
      </c>
      <c r="S624">
        <v>1674</v>
      </c>
      <c r="T624">
        <v>9.4586958978415652</v>
      </c>
      <c r="U624">
        <v>10.224288821691321</v>
      </c>
      <c r="V624">
        <v>13.991636798088416</v>
      </c>
      <c r="W624">
        <v>57</v>
      </c>
      <c r="X624">
        <v>161.7843352736582</v>
      </c>
      <c r="Y624">
        <v>149.32694145758663</v>
      </c>
      <c r="Z624">
        <v>149.32694145758663</v>
      </c>
      <c r="AA624">
        <v>26.98342398983479</v>
      </c>
      <c r="AB624">
        <v>0</v>
      </c>
      <c r="AD624">
        <v>25</v>
      </c>
      <c r="AE624">
        <v>7</v>
      </c>
      <c r="AF624">
        <v>0</v>
      </c>
      <c r="AG624">
        <v>2</v>
      </c>
      <c r="AH624">
        <v>65</v>
      </c>
      <c r="AI624">
        <v>19</v>
      </c>
      <c r="AJ624">
        <v>11</v>
      </c>
      <c r="AK624">
        <v>3</v>
      </c>
      <c r="AL624">
        <v>0</v>
      </c>
      <c r="AM624">
        <v>0</v>
      </c>
    </row>
    <row r="625" spans="1:39">
      <c r="A625">
        <v>10</v>
      </c>
      <c r="B625">
        <v>25</v>
      </c>
      <c r="C625">
        <v>2024</v>
      </c>
      <c r="D625">
        <v>99</v>
      </c>
      <c r="E625">
        <v>99</v>
      </c>
      <c r="F625">
        <v>99</v>
      </c>
      <c r="G625">
        <v>99</v>
      </c>
      <c r="H625">
        <v>99</v>
      </c>
      <c r="I625">
        <v>99</v>
      </c>
      <c r="J625">
        <v>999</v>
      </c>
      <c r="K625">
        <v>99</v>
      </c>
      <c r="L625">
        <v>99</v>
      </c>
      <c r="M625">
        <v>58</v>
      </c>
      <c r="N625">
        <v>99</v>
      </c>
      <c r="O625">
        <v>99</v>
      </c>
      <c r="P625">
        <v>9999</v>
      </c>
      <c r="Q625">
        <v>203</v>
      </c>
      <c r="R625">
        <v>1513</v>
      </c>
      <c r="S625">
        <v>1513</v>
      </c>
      <c r="T625">
        <v>8.5489885862809398</v>
      </c>
      <c r="U625">
        <v>8.9363857376878268</v>
      </c>
      <c r="V625">
        <v>13.981493721083938</v>
      </c>
      <c r="W625">
        <v>58</v>
      </c>
      <c r="X625">
        <v>156.45224235749541</v>
      </c>
      <c r="Y625">
        <v>144.40541969596859</v>
      </c>
      <c r="Z625">
        <v>144.40541969596859</v>
      </c>
      <c r="AA625">
        <v>26.404899948326111</v>
      </c>
      <c r="AB625">
        <v>0</v>
      </c>
      <c r="AD625">
        <v>35</v>
      </c>
      <c r="AE625">
        <v>1</v>
      </c>
      <c r="AF625">
        <v>0</v>
      </c>
      <c r="AG625">
        <v>5</v>
      </c>
      <c r="AH625">
        <v>68</v>
      </c>
      <c r="AI625">
        <v>12</v>
      </c>
      <c r="AJ625">
        <v>12</v>
      </c>
      <c r="AK625">
        <v>8</v>
      </c>
      <c r="AL625">
        <v>0</v>
      </c>
      <c r="AM625">
        <v>0</v>
      </c>
    </row>
    <row r="626" spans="1:39">
      <c r="A626">
        <v>10</v>
      </c>
      <c r="B626">
        <v>26</v>
      </c>
      <c r="C626">
        <v>2024</v>
      </c>
      <c r="D626">
        <v>99</v>
      </c>
      <c r="E626">
        <v>99</v>
      </c>
      <c r="F626">
        <v>99</v>
      </c>
      <c r="G626">
        <v>99</v>
      </c>
      <c r="H626">
        <v>99</v>
      </c>
      <c r="I626">
        <v>99</v>
      </c>
      <c r="J626">
        <v>999</v>
      </c>
      <c r="K626">
        <v>99</v>
      </c>
      <c r="L626">
        <v>99</v>
      </c>
      <c r="M626">
        <v>59</v>
      </c>
      <c r="N626">
        <v>99</v>
      </c>
      <c r="O626">
        <v>99</v>
      </c>
      <c r="P626">
        <v>9999</v>
      </c>
      <c r="Q626">
        <v>189</v>
      </c>
      <c r="R626">
        <v>1126</v>
      </c>
      <c r="S626">
        <v>1126</v>
      </c>
      <c r="T626">
        <v>6.3623008249519719</v>
      </c>
      <c r="U626">
        <v>6.4974524281537027</v>
      </c>
      <c r="V626">
        <v>13.987566607460035</v>
      </c>
      <c r="W626">
        <v>59</v>
      </c>
      <c r="X626">
        <v>152.84932714197467</v>
      </c>
      <c r="Y626">
        <v>141.07992895204248</v>
      </c>
      <c r="Z626">
        <v>141.07992895204248</v>
      </c>
      <c r="AA626">
        <v>25.776211829222962</v>
      </c>
      <c r="AB626">
        <v>0</v>
      </c>
      <c r="AD626">
        <v>25</v>
      </c>
      <c r="AE626">
        <v>0</v>
      </c>
      <c r="AF626">
        <v>0</v>
      </c>
      <c r="AG626">
        <v>4</v>
      </c>
      <c r="AH626">
        <v>44</v>
      </c>
      <c r="AI626">
        <v>9</v>
      </c>
      <c r="AJ626">
        <v>6</v>
      </c>
      <c r="AK626">
        <v>5</v>
      </c>
      <c r="AL626">
        <v>0</v>
      </c>
      <c r="AM626">
        <v>0</v>
      </c>
    </row>
    <row r="627" spans="1:39">
      <c r="A627">
        <v>10</v>
      </c>
      <c r="B627">
        <v>27</v>
      </c>
      <c r="C627">
        <v>2024</v>
      </c>
      <c r="D627">
        <v>99</v>
      </c>
      <c r="E627">
        <v>99</v>
      </c>
      <c r="F627">
        <v>99</v>
      </c>
      <c r="G627">
        <v>99</v>
      </c>
      <c r="H627">
        <v>99</v>
      </c>
      <c r="I627">
        <v>99</v>
      </c>
      <c r="J627">
        <v>999</v>
      </c>
      <c r="K627">
        <v>99</v>
      </c>
      <c r="L627">
        <v>99</v>
      </c>
      <c r="M627">
        <v>60</v>
      </c>
      <c r="N627">
        <v>99</v>
      </c>
      <c r="O627">
        <v>99</v>
      </c>
      <c r="P627">
        <v>9999</v>
      </c>
      <c r="Q627">
        <v>224</v>
      </c>
      <c r="R627">
        <v>1804</v>
      </c>
      <c r="S627">
        <v>1804</v>
      </c>
      <c r="T627">
        <v>10.193242174256982</v>
      </c>
      <c r="U627">
        <v>10.0896491864053</v>
      </c>
      <c r="V627">
        <v>0</v>
      </c>
      <c r="W627">
        <v>60</v>
      </c>
      <c r="X627">
        <v>148.14887105337124</v>
      </c>
      <c r="Y627">
        <v>136.74140798226173</v>
      </c>
      <c r="Z627">
        <v>136.74140798226173</v>
      </c>
      <c r="AA627">
        <v>25.082246272252352</v>
      </c>
      <c r="AB627">
        <v>0</v>
      </c>
      <c r="AD627">
        <v>41</v>
      </c>
      <c r="AE627">
        <v>2</v>
      </c>
      <c r="AF627">
        <v>0</v>
      </c>
      <c r="AG627">
        <v>3</v>
      </c>
      <c r="AH627">
        <v>72</v>
      </c>
      <c r="AI627">
        <v>27</v>
      </c>
      <c r="AJ627">
        <v>9</v>
      </c>
      <c r="AK627">
        <v>20</v>
      </c>
      <c r="AL627">
        <v>0</v>
      </c>
      <c r="AM627">
        <v>0</v>
      </c>
    </row>
    <row r="628" spans="1:39">
      <c r="A628">
        <v>10</v>
      </c>
      <c r="B628">
        <v>28</v>
      </c>
      <c r="C628">
        <v>2024</v>
      </c>
      <c r="D628">
        <v>99</v>
      </c>
      <c r="E628">
        <v>99</v>
      </c>
      <c r="F628">
        <v>99</v>
      </c>
      <c r="G628">
        <v>99</v>
      </c>
      <c r="H628">
        <v>99</v>
      </c>
      <c r="I628">
        <v>99</v>
      </c>
      <c r="J628">
        <v>999</v>
      </c>
      <c r="K628">
        <v>99</v>
      </c>
      <c r="L628">
        <v>99</v>
      </c>
      <c r="M628">
        <v>61</v>
      </c>
      <c r="N628">
        <v>99</v>
      </c>
      <c r="O628">
        <v>99</v>
      </c>
      <c r="P628">
        <v>9999</v>
      </c>
      <c r="Q628">
        <v>222</v>
      </c>
      <c r="R628">
        <v>2119</v>
      </c>
      <c r="S628">
        <v>2119</v>
      </c>
      <c r="T628">
        <v>11.973104305571249</v>
      </c>
      <c r="U628">
        <v>11.579716230955684</v>
      </c>
      <c r="V628">
        <v>0</v>
      </c>
      <c r="W628">
        <v>61</v>
      </c>
      <c r="X628">
        <v>144.75240012332316</v>
      </c>
      <c r="Y628">
        <v>133.60646531382736</v>
      </c>
      <c r="Z628">
        <v>133.60646531382736</v>
      </c>
      <c r="AA628">
        <v>24.783363985762193</v>
      </c>
      <c r="AB628">
        <v>0</v>
      </c>
      <c r="AD628">
        <v>43</v>
      </c>
      <c r="AE628">
        <v>8</v>
      </c>
      <c r="AF628">
        <v>0</v>
      </c>
      <c r="AG628">
        <v>6</v>
      </c>
      <c r="AH628">
        <v>54</v>
      </c>
      <c r="AI628">
        <v>20</v>
      </c>
      <c r="AJ628">
        <v>4</v>
      </c>
      <c r="AK628">
        <v>20</v>
      </c>
      <c r="AL628">
        <v>0</v>
      </c>
      <c r="AM628">
        <v>0</v>
      </c>
    </row>
    <row r="629" spans="1:39">
      <c r="A629">
        <v>10</v>
      </c>
      <c r="B629">
        <v>29</v>
      </c>
      <c r="C629">
        <v>2024</v>
      </c>
      <c r="D629">
        <v>99</v>
      </c>
      <c r="E629">
        <v>99</v>
      </c>
      <c r="F629">
        <v>99</v>
      </c>
      <c r="G629">
        <v>99</v>
      </c>
      <c r="H629">
        <v>99</v>
      </c>
      <c r="I629">
        <v>99</v>
      </c>
      <c r="J629">
        <v>999</v>
      </c>
      <c r="K629">
        <v>99</v>
      </c>
      <c r="L629">
        <v>99</v>
      </c>
      <c r="M629">
        <v>62</v>
      </c>
      <c r="N629">
        <v>99</v>
      </c>
      <c r="O629">
        <v>99</v>
      </c>
      <c r="P629">
        <v>9999</v>
      </c>
      <c r="Q629">
        <v>166</v>
      </c>
      <c r="R629">
        <v>836</v>
      </c>
      <c r="S629">
        <v>836</v>
      </c>
      <c r="T629">
        <v>4.7236975929483558</v>
      </c>
      <c r="U629">
        <v>4.4518772510920348</v>
      </c>
      <c r="V629">
        <v>0</v>
      </c>
      <c r="W629">
        <v>62</v>
      </c>
      <c r="X629">
        <v>141.05734887795677</v>
      </c>
      <c r="Y629">
        <v>130.19593301435401</v>
      </c>
      <c r="Z629">
        <v>130.19593301435401</v>
      </c>
      <c r="AA629">
        <v>22.343704522415216</v>
      </c>
      <c r="AB629">
        <v>0</v>
      </c>
      <c r="AD629">
        <v>10</v>
      </c>
      <c r="AE629">
        <v>2</v>
      </c>
      <c r="AF629">
        <v>0</v>
      </c>
      <c r="AG629">
        <v>1</v>
      </c>
      <c r="AH629">
        <v>29</v>
      </c>
      <c r="AI629">
        <v>6</v>
      </c>
      <c r="AJ629">
        <v>5</v>
      </c>
      <c r="AK629">
        <v>8</v>
      </c>
      <c r="AL629">
        <v>0</v>
      </c>
      <c r="AM629">
        <v>0</v>
      </c>
    </row>
    <row r="630" spans="1:39">
      <c r="A630">
        <v>10</v>
      </c>
      <c r="B630">
        <v>30</v>
      </c>
      <c r="C630">
        <v>2024</v>
      </c>
      <c r="D630">
        <v>99</v>
      </c>
      <c r="E630">
        <v>99</v>
      </c>
      <c r="F630">
        <v>99</v>
      </c>
      <c r="G630">
        <v>99</v>
      </c>
      <c r="H630">
        <v>99</v>
      </c>
      <c r="I630">
        <v>99</v>
      </c>
      <c r="J630">
        <v>999</v>
      </c>
      <c r="K630">
        <v>99</v>
      </c>
      <c r="L630">
        <v>99</v>
      </c>
      <c r="M630">
        <v>63</v>
      </c>
      <c r="N630">
        <v>99</v>
      </c>
      <c r="O630">
        <v>99</v>
      </c>
      <c r="P630">
        <v>9999</v>
      </c>
      <c r="Q630">
        <v>202</v>
      </c>
      <c r="R630">
        <v>1952</v>
      </c>
      <c r="S630">
        <v>1952</v>
      </c>
      <c r="T630">
        <v>11.02949485817607</v>
      </c>
      <c r="U630">
        <v>10.333238210023344</v>
      </c>
      <c r="V630">
        <v>0</v>
      </c>
      <c r="W630">
        <v>63</v>
      </c>
      <c r="X630">
        <v>140.2217688222652</v>
      </c>
      <c r="Y630">
        <v>129.4246926229508</v>
      </c>
      <c r="Z630">
        <v>129.4246926229508</v>
      </c>
      <c r="AA630">
        <v>23.560284224376609</v>
      </c>
      <c r="AB630">
        <v>0</v>
      </c>
      <c r="AD630">
        <v>33</v>
      </c>
      <c r="AE630">
        <v>7</v>
      </c>
      <c r="AF630">
        <v>0</v>
      </c>
      <c r="AG630">
        <v>2</v>
      </c>
      <c r="AH630">
        <v>67</v>
      </c>
      <c r="AI630">
        <v>15</v>
      </c>
      <c r="AJ630">
        <v>1</v>
      </c>
      <c r="AK630">
        <v>9</v>
      </c>
      <c r="AL630">
        <v>0</v>
      </c>
      <c r="AM630">
        <v>0</v>
      </c>
    </row>
    <row r="631" spans="1:39">
      <c r="A631">
        <v>10</v>
      </c>
      <c r="B631">
        <v>31</v>
      </c>
      <c r="C631">
        <v>2024</v>
      </c>
      <c r="D631">
        <v>99</v>
      </c>
      <c r="E631">
        <v>99</v>
      </c>
      <c r="F631">
        <v>99</v>
      </c>
      <c r="G631">
        <v>99</v>
      </c>
      <c r="H631">
        <v>99</v>
      </c>
      <c r="I631">
        <v>99</v>
      </c>
      <c r="J631">
        <v>999</v>
      </c>
      <c r="K631">
        <v>99</v>
      </c>
      <c r="L631">
        <v>99</v>
      </c>
      <c r="M631">
        <v>64</v>
      </c>
      <c r="N631">
        <v>99</v>
      </c>
      <c r="O631">
        <v>99</v>
      </c>
      <c r="P631">
        <v>9999</v>
      </c>
      <c r="Q631">
        <v>189</v>
      </c>
      <c r="R631">
        <v>1810</v>
      </c>
      <c r="S631">
        <v>1810</v>
      </c>
      <c r="T631">
        <v>10.227144310091536</v>
      </c>
      <c r="U631">
        <v>9.0456950594272634</v>
      </c>
      <c r="V631">
        <v>0</v>
      </c>
      <c r="W631">
        <v>64</v>
      </c>
      <c r="X631">
        <v>132.37994050148757</v>
      </c>
      <c r="Y631">
        <v>122.1866850828731</v>
      </c>
      <c r="Z631">
        <v>122.1866850828731</v>
      </c>
      <c r="AA631">
        <v>21.23292227788755</v>
      </c>
      <c r="AB631">
        <v>0</v>
      </c>
      <c r="AD631">
        <v>49</v>
      </c>
      <c r="AE631">
        <v>2</v>
      </c>
      <c r="AF631">
        <v>0</v>
      </c>
      <c r="AG631">
        <v>4</v>
      </c>
      <c r="AH631">
        <v>50</v>
      </c>
      <c r="AI631">
        <v>14</v>
      </c>
      <c r="AJ631">
        <v>0</v>
      </c>
      <c r="AK631">
        <v>7</v>
      </c>
      <c r="AL631">
        <v>0</v>
      </c>
      <c r="AM631">
        <v>0</v>
      </c>
    </row>
    <row r="632" spans="1:39">
      <c r="A632">
        <v>10</v>
      </c>
      <c r="B632">
        <v>32</v>
      </c>
      <c r="C632">
        <v>2024</v>
      </c>
      <c r="D632">
        <v>99</v>
      </c>
      <c r="E632">
        <v>99</v>
      </c>
      <c r="F632">
        <v>99</v>
      </c>
      <c r="G632">
        <v>99</v>
      </c>
      <c r="H632">
        <v>99</v>
      </c>
      <c r="I632">
        <v>99</v>
      </c>
      <c r="J632">
        <v>999</v>
      </c>
      <c r="K632">
        <v>99</v>
      </c>
      <c r="L632">
        <v>99</v>
      </c>
      <c r="M632">
        <v>65</v>
      </c>
      <c r="N632">
        <v>99</v>
      </c>
      <c r="O632">
        <v>99</v>
      </c>
      <c r="P632">
        <v>9999</v>
      </c>
      <c r="Q632">
        <v>178</v>
      </c>
      <c r="R632">
        <v>2201</v>
      </c>
      <c r="S632">
        <v>2201</v>
      </c>
      <c r="T632">
        <v>12.436433495310204</v>
      </c>
      <c r="U632">
        <v>10.254130573287606</v>
      </c>
      <c r="V632">
        <v>0</v>
      </c>
      <c r="W632">
        <v>65</v>
      </c>
      <c r="X632">
        <v>123.40638033632912</v>
      </c>
      <c r="Y632">
        <v>113.90408905043157</v>
      </c>
      <c r="Z632">
        <v>113.90408905043157</v>
      </c>
      <c r="AA632">
        <v>20.610923328950161</v>
      </c>
      <c r="AB632">
        <v>0</v>
      </c>
      <c r="AD632">
        <v>66</v>
      </c>
      <c r="AE632">
        <v>1</v>
      </c>
      <c r="AF632">
        <v>0</v>
      </c>
      <c r="AG632">
        <v>8</v>
      </c>
      <c r="AH632">
        <v>70</v>
      </c>
      <c r="AI632">
        <v>17</v>
      </c>
      <c r="AJ632">
        <v>0</v>
      </c>
      <c r="AK632">
        <v>20</v>
      </c>
      <c r="AL632">
        <v>0</v>
      </c>
      <c r="AM632">
        <v>1</v>
      </c>
    </row>
    <row r="633" spans="1:39">
      <c r="A633">
        <v>10</v>
      </c>
      <c r="B633">
        <v>33</v>
      </c>
      <c r="C633">
        <v>2024</v>
      </c>
      <c r="D633">
        <v>99</v>
      </c>
      <c r="E633">
        <v>99</v>
      </c>
      <c r="F633">
        <v>99</v>
      </c>
      <c r="G633">
        <v>99</v>
      </c>
      <c r="H633">
        <v>99</v>
      </c>
      <c r="I633">
        <v>99</v>
      </c>
      <c r="J633">
        <v>999</v>
      </c>
      <c r="K633">
        <v>99</v>
      </c>
      <c r="L633">
        <v>99</v>
      </c>
      <c r="M633">
        <v>66</v>
      </c>
      <c r="N633">
        <v>99</v>
      </c>
      <c r="O633">
        <v>99</v>
      </c>
      <c r="P633">
        <v>9999</v>
      </c>
    </row>
    <row r="634" spans="1:39">
      <c r="A634">
        <v>10</v>
      </c>
      <c r="B634">
        <v>34</v>
      </c>
      <c r="C634">
        <v>2024</v>
      </c>
      <c r="D634">
        <v>99</v>
      </c>
      <c r="E634">
        <v>99</v>
      </c>
      <c r="F634">
        <v>99</v>
      </c>
      <c r="G634">
        <v>99</v>
      </c>
      <c r="H634">
        <v>99</v>
      </c>
      <c r="I634">
        <v>99</v>
      </c>
      <c r="J634">
        <v>999</v>
      </c>
      <c r="K634">
        <v>99</v>
      </c>
      <c r="L634">
        <v>99</v>
      </c>
      <c r="M634">
        <v>67</v>
      </c>
      <c r="N634">
        <v>99</v>
      </c>
      <c r="O634">
        <v>99</v>
      </c>
      <c r="P634">
        <v>9999</v>
      </c>
    </row>
    <row r="635" spans="1:39">
      <c r="A635">
        <v>10</v>
      </c>
      <c r="B635">
        <v>35</v>
      </c>
      <c r="C635">
        <v>2024</v>
      </c>
      <c r="D635">
        <v>99</v>
      </c>
      <c r="E635">
        <v>99</v>
      </c>
      <c r="F635">
        <v>99</v>
      </c>
      <c r="G635">
        <v>99</v>
      </c>
      <c r="H635">
        <v>99</v>
      </c>
      <c r="I635">
        <v>99</v>
      </c>
      <c r="J635">
        <v>999</v>
      </c>
      <c r="K635">
        <v>99</v>
      </c>
      <c r="L635">
        <v>99</v>
      </c>
      <c r="M635">
        <v>68</v>
      </c>
      <c r="N635">
        <v>99</v>
      </c>
      <c r="O635">
        <v>99</v>
      </c>
      <c r="P635">
        <v>9999</v>
      </c>
    </row>
    <row r="636" spans="1:39">
      <c r="A636">
        <v>10</v>
      </c>
      <c r="B636">
        <v>36</v>
      </c>
      <c r="C636">
        <v>2023</v>
      </c>
      <c r="D636">
        <v>99</v>
      </c>
      <c r="E636">
        <v>99</v>
      </c>
      <c r="F636">
        <v>99</v>
      </c>
      <c r="G636">
        <v>99</v>
      </c>
      <c r="H636">
        <v>99</v>
      </c>
      <c r="I636">
        <v>99</v>
      </c>
      <c r="J636">
        <v>999</v>
      </c>
      <c r="K636">
        <v>99</v>
      </c>
      <c r="L636">
        <v>99</v>
      </c>
      <c r="M636">
        <v>0</v>
      </c>
      <c r="N636">
        <v>99</v>
      </c>
      <c r="O636">
        <v>99</v>
      </c>
      <c r="P636">
        <v>9999</v>
      </c>
      <c r="Q636">
        <v>38</v>
      </c>
      <c r="R636">
        <v>64</v>
      </c>
      <c r="S636">
        <v>0</v>
      </c>
      <c r="T636">
        <v>0.35431545147539178</v>
      </c>
      <c r="U636">
        <v>0</v>
      </c>
      <c r="V636">
        <v>2.953125</v>
      </c>
      <c r="X636">
        <v>141.28013271939329</v>
      </c>
      <c r="Y636">
        <v>0</v>
      </c>
      <c r="AD636">
        <v>6</v>
      </c>
      <c r="AE636">
        <v>0</v>
      </c>
      <c r="AF636">
        <v>0</v>
      </c>
      <c r="AG636">
        <v>0</v>
      </c>
      <c r="AH636">
        <v>4</v>
      </c>
      <c r="AI636">
        <v>0</v>
      </c>
      <c r="AJ636">
        <v>0</v>
      </c>
      <c r="AK636">
        <v>1</v>
      </c>
      <c r="AL636">
        <v>0</v>
      </c>
      <c r="AM636">
        <v>0</v>
      </c>
    </row>
    <row r="637" spans="1:39">
      <c r="A637">
        <v>10</v>
      </c>
      <c r="B637">
        <v>37</v>
      </c>
      <c r="C637">
        <v>2023</v>
      </c>
      <c r="D637">
        <v>99</v>
      </c>
      <c r="E637">
        <v>99</v>
      </c>
      <c r="F637">
        <v>99</v>
      </c>
      <c r="G637">
        <v>99</v>
      </c>
      <c r="H637">
        <v>99</v>
      </c>
      <c r="I637">
        <v>99</v>
      </c>
      <c r="J637">
        <v>999</v>
      </c>
      <c r="K637">
        <v>99</v>
      </c>
      <c r="L637">
        <v>99</v>
      </c>
      <c r="M637">
        <v>35</v>
      </c>
      <c r="N637">
        <v>99</v>
      </c>
      <c r="O637">
        <v>99</v>
      </c>
      <c r="P637">
        <v>9999</v>
      </c>
    </row>
    <row r="638" spans="1:39">
      <c r="A638">
        <v>10</v>
      </c>
      <c r="B638">
        <v>38</v>
      </c>
      <c r="C638">
        <v>2023</v>
      </c>
      <c r="D638">
        <v>99</v>
      </c>
      <c r="E638">
        <v>99</v>
      </c>
      <c r="F638">
        <v>99</v>
      </c>
      <c r="G638">
        <v>99</v>
      </c>
      <c r="H638">
        <v>99</v>
      </c>
      <c r="I638">
        <v>99</v>
      </c>
      <c r="J638">
        <v>999</v>
      </c>
      <c r="K638">
        <v>99</v>
      </c>
      <c r="L638">
        <v>99</v>
      </c>
      <c r="M638">
        <v>36</v>
      </c>
      <c r="N638">
        <v>99</v>
      </c>
      <c r="O638">
        <v>99</v>
      </c>
      <c r="P638">
        <v>9999</v>
      </c>
    </row>
    <row r="639" spans="1:39">
      <c r="A639">
        <v>10</v>
      </c>
      <c r="B639">
        <v>39</v>
      </c>
      <c r="C639">
        <v>2023</v>
      </c>
      <c r="D639">
        <v>99</v>
      </c>
      <c r="E639">
        <v>99</v>
      </c>
      <c r="F639">
        <v>99</v>
      </c>
      <c r="G639">
        <v>99</v>
      </c>
      <c r="H639">
        <v>99</v>
      </c>
      <c r="I639">
        <v>99</v>
      </c>
      <c r="J639">
        <v>999</v>
      </c>
      <c r="K639">
        <v>99</v>
      </c>
      <c r="L639">
        <v>99</v>
      </c>
      <c r="M639">
        <v>37</v>
      </c>
      <c r="N639">
        <v>99</v>
      </c>
      <c r="O639">
        <v>99</v>
      </c>
      <c r="P639">
        <v>9999</v>
      </c>
    </row>
    <row r="640" spans="1:39">
      <c r="A640">
        <v>10</v>
      </c>
      <c r="B640">
        <v>40</v>
      </c>
      <c r="C640">
        <v>2023</v>
      </c>
      <c r="D640">
        <v>99</v>
      </c>
      <c r="E640">
        <v>99</v>
      </c>
      <c r="F640">
        <v>99</v>
      </c>
      <c r="G640">
        <v>99</v>
      </c>
      <c r="H640">
        <v>99</v>
      </c>
      <c r="I640">
        <v>99</v>
      </c>
      <c r="J640">
        <v>999</v>
      </c>
      <c r="K640">
        <v>99</v>
      </c>
      <c r="L640">
        <v>99</v>
      </c>
      <c r="M640">
        <v>38</v>
      </c>
      <c r="N640">
        <v>99</v>
      </c>
      <c r="O640">
        <v>99</v>
      </c>
      <c r="P640">
        <v>9999</v>
      </c>
    </row>
    <row r="641" spans="1:39">
      <c r="A641">
        <v>10</v>
      </c>
      <c r="B641">
        <v>41</v>
      </c>
      <c r="C641">
        <v>2023</v>
      </c>
      <c r="D641">
        <v>99</v>
      </c>
      <c r="E641">
        <v>99</v>
      </c>
      <c r="F641">
        <v>99</v>
      </c>
      <c r="G641">
        <v>99</v>
      </c>
      <c r="H641">
        <v>99</v>
      </c>
      <c r="I641">
        <v>99</v>
      </c>
      <c r="J641">
        <v>999</v>
      </c>
      <c r="K641">
        <v>99</v>
      </c>
      <c r="L641">
        <v>99</v>
      </c>
      <c r="M641">
        <v>39</v>
      </c>
      <c r="N641">
        <v>99</v>
      </c>
      <c r="O641">
        <v>99</v>
      </c>
      <c r="P641">
        <v>9999</v>
      </c>
      <c r="Q641">
        <v>4</v>
      </c>
      <c r="R641">
        <v>5</v>
      </c>
      <c r="S641">
        <v>5</v>
      </c>
      <c r="T641">
        <v>2.7680894646514981E-2</v>
      </c>
      <c r="U641">
        <v>4.7060142056413089E-2</v>
      </c>
      <c r="V641">
        <v>2</v>
      </c>
      <c r="W641">
        <v>39</v>
      </c>
      <c r="X641">
        <v>253.30444203683641</v>
      </c>
      <c r="Y641">
        <v>233.80000000000004</v>
      </c>
      <c r="Z641">
        <v>233.80000000000004</v>
      </c>
      <c r="AA641">
        <v>23.486251297301404</v>
      </c>
      <c r="AB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</row>
    <row r="642" spans="1:39">
      <c r="A642">
        <v>10</v>
      </c>
      <c r="B642">
        <v>42</v>
      </c>
      <c r="C642">
        <v>2023</v>
      </c>
      <c r="D642">
        <v>99</v>
      </c>
      <c r="E642">
        <v>99</v>
      </c>
      <c r="F642">
        <v>99</v>
      </c>
      <c r="G642">
        <v>99</v>
      </c>
      <c r="H642">
        <v>99</v>
      </c>
      <c r="I642">
        <v>99</v>
      </c>
      <c r="J642">
        <v>999</v>
      </c>
      <c r="K642">
        <v>99</v>
      </c>
      <c r="L642">
        <v>99</v>
      </c>
      <c r="M642">
        <v>40</v>
      </c>
      <c r="N642">
        <v>99</v>
      </c>
      <c r="O642">
        <v>99</v>
      </c>
      <c r="P642">
        <v>9999</v>
      </c>
      <c r="Q642">
        <v>3</v>
      </c>
      <c r="R642">
        <v>3</v>
      </c>
      <c r="S642">
        <v>3</v>
      </c>
      <c r="T642">
        <v>1.6608536787908988E-2</v>
      </c>
      <c r="U642">
        <v>2.8727217597481942E-2</v>
      </c>
      <c r="V642">
        <v>5</v>
      </c>
      <c r="W642">
        <v>40</v>
      </c>
      <c r="X642">
        <v>257.7103647526182</v>
      </c>
      <c r="Y642">
        <v>237.86666666666673</v>
      </c>
      <c r="Z642">
        <v>237.86666666666673</v>
      </c>
      <c r="AA642">
        <v>29.007738431130637</v>
      </c>
      <c r="AB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</row>
    <row r="643" spans="1:39">
      <c r="A643">
        <v>10</v>
      </c>
      <c r="B643">
        <v>43</v>
      </c>
      <c r="C643">
        <v>2023</v>
      </c>
      <c r="D643">
        <v>99</v>
      </c>
      <c r="E643">
        <v>99</v>
      </c>
      <c r="F643">
        <v>99</v>
      </c>
      <c r="G643">
        <v>99</v>
      </c>
      <c r="H643">
        <v>99</v>
      </c>
      <c r="I643">
        <v>99</v>
      </c>
      <c r="J643">
        <v>999</v>
      </c>
      <c r="K643">
        <v>99</v>
      </c>
      <c r="L643">
        <v>99</v>
      </c>
      <c r="M643">
        <v>41</v>
      </c>
      <c r="N643">
        <v>99</v>
      </c>
      <c r="O643">
        <v>99</v>
      </c>
      <c r="P643">
        <v>9999</v>
      </c>
      <c r="Q643">
        <v>1</v>
      </c>
      <c r="R643">
        <v>1</v>
      </c>
      <c r="S643">
        <v>1</v>
      </c>
      <c r="T643">
        <v>5.5361789293029958E-3</v>
      </c>
      <c r="U643">
        <v>8.6149447391551739E-3</v>
      </c>
      <c r="V643">
        <v>5</v>
      </c>
      <c r="W643">
        <v>41</v>
      </c>
      <c r="X643">
        <v>231.85265438786561</v>
      </c>
      <c r="Y643">
        <v>214</v>
      </c>
      <c r="Z643">
        <v>214</v>
      </c>
      <c r="AA643">
        <v>0</v>
      </c>
      <c r="AB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</row>
    <row r="644" spans="1:39">
      <c r="A644">
        <v>10</v>
      </c>
      <c r="B644">
        <v>44</v>
      </c>
      <c r="C644">
        <v>2023</v>
      </c>
      <c r="D644">
        <v>99</v>
      </c>
      <c r="E644">
        <v>99</v>
      </c>
      <c r="F644">
        <v>99</v>
      </c>
      <c r="G644">
        <v>99</v>
      </c>
      <c r="H644">
        <v>99</v>
      </c>
      <c r="I644">
        <v>99</v>
      </c>
      <c r="J644">
        <v>999</v>
      </c>
      <c r="K644">
        <v>99</v>
      </c>
      <c r="L644">
        <v>99</v>
      </c>
      <c r="M644">
        <v>42</v>
      </c>
      <c r="N644">
        <v>99</v>
      </c>
      <c r="O644">
        <v>99</v>
      </c>
      <c r="P644">
        <v>9999</v>
      </c>
      <c r="Q644">
        <v>11</v>
      </c>
      <c r="R644">
        <v>11</v>
      </c>
      <c r="S644">
        <v>11</v>
      </c>
      <c r="T644">
        <v>6.0897968222332954E-2</v>
      </c>
      <c r="U644">
        <v>9.8866555069585027E-2</v>
      </c>
      <c r="V644">
        <v>5</v>
      </c>
      <c r="W644">
        <v>42</v>
      </c>
      <c r="X644">
        <v>241.88909681867423</v>
      </c>
      <c r="Y644">
        <v>223.26363636363641</v>
      </c>
      <c r="Z644">
        <v>223.26363636363641</v>
      </c>
      <c r="AA644">
        <v>28.599659016634408</v>
      </c>
      <c r="AB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</row>
    <row r="645" spans="1:39">
      <c r="A645">
        <v>10</v>
      </c>
      <c r="B645">
        <v>45</v>
      </c>
      <c r="C645">
        <v>2023</v>
      </c>
      <c r="D645">
        <v>99</v>
      </c>
      <c r="E645">
        <v>99</v>
      </c>
      <c r="F645">
        <v>99</v>
      </c>
      <c r="G645">
        <v>99</v>
      </c>
      <c r="H645">
        <v>99</v>
      </c>
      <c r="I645">
        <v>99</v>
      </c>
      <c r="J645">
        <v>999</v>
      </c>
      <c r="K645">
        <v>99</v>
      </c>
      <c r="L645">
        <v>99</v>
      </c>
      <c r="M645">
        <v>43</v>
      </c>
      <c r="N645">
        <v>99</v>
      </c>
      <c r="O645">
        <v>99</v>
      </c>
      <c r="P645">
        <v>9999</v>
      </c>
      <c r="Q645">
        <v>7</v>
      </c>
      <c r="R645">
        <v>9</v>
      </c>
      <c r="S645">
        <v>9</v>
      </c>
      <c r="T645">
        <v>4.9825610363726958E-2</v>
      </c>
      <c r="U645">
        <v>7.5529716446742723E-2</v>
      </c>
      <c r="V645">
        <v>5</v>
      </c>
      <c r="W645">
        <v>43</v>
      </c>
      <c r="X645">
        <v>225.85771036475256</v>
      </c>
      <c r="Y645">
        <v>208.46666666666673</v>
      </c>
      <c r="Z645">
        <v>208.46666666666673</v>
      </c>
      <c r="AA645">
        <v>38.276944032203474</v>
      </c>
      <c r="AB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</row>
    <row r="646" spans="1:39">
      <c r="A646">
        <v>10</v>
      </c>
      <c r="B646">
        <v>46</v>
      </c>
      <c r="C646">
        <v>2023</v>
      </c>
      <c r="D646">
        <v>99</v>
      </c>
      <c r="E646">
        <v>99</v>
      </c>
      <c r="F646">
        <v>99</v>
      </c>
      <c r="G646">
        <v>99</v>
      </c>
      <c r="H646">
        <v>99</v>
      </c>
      <c r="I646">
        <v>99</v>
      </c>
      <c r="J646">
        <v>999</v>
      </c>
      <c r="K646">
        <v>99</v>
      </c>
      <c r="L646">
        <v>99</v>
      </c>
      <c r="M646">
        <v>44</v>
      </c>
      <c r="N646">
        <v>99</v>
      </c>
      <c r="O646">
        <v>99</v>
      </c>
      <c r="P646">
        <v>9999</v>
      </c>
      <c r="Q646">
        <v>4</v>
      </c>
      <c r="R646">
        <v>4</v>
      </c>
      <c r="S646">
        <v>4</v>
      </c>
      <c r="T646">
        <v>2.2144715717211983E-2</v>
      </c>
      <c r="U646">
        <v>3.2289940071384887E-2</v>
      </c>
      <c r="V646">
        <v>5</v>
      </c>
      <c r="W646">
        <v>44</v>
      </c>
      <c r="X646">
        <v>217.25352112676049</v>
      </c>
      <c r="Y646">
        <v>200.52500000000001</v>
      </c>
      <c r="Z646">
        <v>200.52500000000001</v>
      </c>
      <c r="AA646">
        <v>24.802658627655223</v>
      </c>
      <c r="AB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</row>
    <row r="647" spans="1:39">
      <c r="A647">
        <v>10</v>
      </c>
      <c r="B647">
        <v>47</v>
      </c>
      <c r="C647">
        <v>2023</v>
      </c>
      <c r="D647">
        <v>99</v>
      </c>
      <c r="E647">
        <v>99</v>
      </c>
      <c r="F647">
        <v>99</v>
      </c>
      <c r="G647">
        <v>99</v>
      </c>
      <c r="H647">
        <v>99</v>
      </c>
      <c r="I647">
        <v>99</v>
      </c>
      <c r="J647">
        <v>999</v>
      </c>
      <c r="K647">
        <v>99</v>
      </c>
      <c r="L647">
        <v>99</v>
      </c>
      <c r="M647">
        <v>45</v>
      </c>
      <c r="N647">
        <v>99</v>
      </c>
      <c r="O647">
        <v>99</v>
      </c>
      <c r="P647">
        <v>9999</v>
      </c>
      <c r="Q647">
        <v>40</v>
      </c>
      <c r="R647">
        <v>49</v>
      </c>
      <c r="S647">
        <v>49</v>
      </c>
      <c r="T647">
        <v>0.27127276753584689</v>
      </c>
      <c r="U647">
        <v>0.40218909771497058</v>
      </c>
      <c r="V647">
        <v>8</v>
      </c>
      <c r="W647">
        <v>45</v>
      </c>
      <c r="X647">
        <v>220.899020496606</v>
      </c>
      <c r="Y647">
        <v>203.88979591836735</v>
      </c>
      <c r="Z647">
        <v>203.88979591836735</v>
      </c>
      <c r="AA647">
        <v>30.054734048629513</v>
      </c>
      <c r="AB647">
        <v>0</v>
      </c>
      <c r="AD647">
        <v>0</v>
      </c>
      <c r="AE647">
        <v>0</v>
      </c>
      <c r="AF647">
        <v>0</v>
      </c>
      <c r="AG647">
        <v>0</v>
      </c>
      <c r="AH647">
        <v>3</v>
      </c>
      <c r="AI647">
        <v>1</v>
      </c>
      <c r="AJ647">
        <v>0</v>
      </c>
      <c r="AK647">
        <v>0</v>
      </c>
      <c r="AL647">
        <v>0</v>
      </c>
      <c r="AM647">
        <v>0</v>
      </c>
    </row>
    <row r="648" spans="1:39">
      <c r="A648">
        <v>10</v>
      </c>
      <c r="B648">
        <v>48</v>
      </c>
      <c r="C648">
        <v>2023</v>
      </c>
      <c r="D648">
        <v>99</v>
      </c>
      <c r="E648">
        <v>99</v>
      </c>
      <c r="F648">
        <v>99</v>
      </c>
      <c r="G648">
        <v>99</v>
      </c>
      <c r="H648">
        <v>99</v>
      </c>
      <c r="I648">
        <v>99</v>
      </c>
      <c r="J648">
        <v>999</v>
      </c>
      <c r="K648">
        <v>99</v>
      </c>
      <c r="L648">
        <v>99</v>
      </c>
      <c r="M648">
        <v>46</v>
      </c>
      <c r="N648">
        <v>99</v>
      </c>
      <c r="O648">
        <v>99</v>
      </c>
      <c r="P648">
        <v>9999</v>
      </c>
      <c r="Q648">
        <v>27</v>
      </c>
      <c r="R648">
        <v>31</v>
      </c>
      <c r="S648">
        <v>31</v>
      </c>
      <c r="T648">
        <v>0.17162154680839276</v>
      </c>
      <c r="U648">
        <v>0.24954354882745369</v>
      </c>
      <c r="V648">
        <v>8</v>
      </c>
      <c r="W648">
        <v>46</v>
      </c>
      <c r="X648">
        <v>216.64278474819139</v>
      </c>
      <c r="Y648">
        <v>199.96129032258065</v>
      </c>
      <c r="Z648">
        <v>199.96129032258065</v>
      </c>
      <c r="AA648">
        <v>29.999555667885495</v>
      </c>
      <c r="AB648">
        <v>0</v>
      </c>
      <c r="AD648">
        <v>1</v>
      </c>
      <c r="AE648">
        <v>0</v>
      </c>
      <c r="AF648">
        <v>0</v>
      </c>
      <c r="AG648">
        <v>0</v>
      </c>
      <c r="AH648">
        <v>1</v>
      </c>
      <c r="AI648">
        <v>0</v>
      </c>
      <c r="AJ648">
        <v>0</v>
      </c>
      <c r="AK648">
        <v>0</v>
      </c>
      <c r="AL648">
        <v>0</v>
      </c>
      <c r="AM648">
        <v>1</v>
      </c>
    </row>
    <row r="649" spans="1:39">
      <c r="A649">
        <v>10</v>
      </c>
      <c r="B649">
        <v>49</v>
      </c>
      <c r="C649">
        <v>2023</v>
      </c>
      <c r="D649">
        <v>99</v>
      </c>
      <c r="E649">
        <v>99</v>
      </c>
      <c r="F649">
        <v>99</v>
      </c>
      <c r="G649">
        <v>99</v>
      </c>
      <c r="H649">
        <v>99</v>
      </c>
      <c r="I649">
        <v>99</v>
      </c>
      <c r="J649">
        <v>999</v>
      </c>
      <c r="K649">
        <v>99</v>
      </c>
      <c r="L649">
        <v>99</v>
      </c>
      <c r="M649">
        <v>47</v>
      </c>
      <c r="N649">
        <v>99</v>
      </c>
      <c r="O649">
        <v>99</v>
      </c>
      <c r="P649">
        <v>9999</v>
      </c>
      <c r="Q649">
        <v>22</v>
      </c>
      <c r="R649">
        <v>29</v>
      </c>
      <c r="S649">
        <v>29</v>
      </c>
      <c r="T649">
        <v>0.16054918894978687</v>
      </c>
      <c r="U649">
        <v>0.22583634809432993</v>
      </c>
      <c r="V649">
        <v>8</v>
      </c>
      <c r="W649">
        <v>47</v>
      </c>
      <c r="X649">
        <v>209.58269510964996</v>
      </c>
      <c r="Y649">
        <v>193.44482758620697</v>
      </c>
      <c r="Z649">
        <v>193.44482758620697</v>
      </c>
      <c r="AA649">
        <v>30.772441614231756</v>
      </c>
      <c r="AB649">
        <v>0</v>
      </c>
      <c r="AD649">
        <v>1</v>
      </c>
      <c r="AE649">
        <v>0</v>
      </c>
      <c r="AF649">
        <v>0</v>
      </c>
      <c r="AG649">
        <v>0</v>
      </c>
      <c r="AH649">
        <v>2</v>
      </c>
      <c r="AI649">
        <v>0</v>
      </c>
      <c r="AJ649">
        <v>1</v>
      </c>
      <c r="AK649">
        <v>0</v>
      </c>
      <c r="AL649">
        <v>0</v>
      </c>
      <c r="AM649">
        <v>0</v>
      </c>
    </row>
    <row r="650" spans="1:39">
      <c r="A650">
        <v>10</v>
      </c>
      <c r="B650">
        <v>50</v>
      </c>
      <c r="C650">
        <v>2023</v>
      </c>
      <c r="D650">
        <v>99</v>
      </c>
      <c r="E650">
        <v>99</v>
      </c>
      <c r="F650">
        <v>99</v>
      </c>
      <c r="G650">
        <v>99</v>
      </c>
      <c r="H650">
        <v>99</v>
      </c>
      <c r="I650">
        <v>99</v>
      </c>
      <c r="J650">
        <v>999</v>
      </c>
      <c r="K650">
        <v>99</v>
      </c>
      <c r="L650">
        <v>99</v>
      </c>
      <c r="M650">
        <v>48</v>
      </c>
      <c r="N650">
        <v>99</v>
      </c>
      <c r="O650">
        <v>99</v>
      </c>
      <c r="P650">
        <v>9999</v>
      </c>
      <c r="Q650">
        <v>67</v>
      </c>
      <c r="R650">
        <v>120</v>
      </c>
      <c r="S650">
        <v>120</v>
      </c>
      <c r="T650">
        <v>0.66434147151635947</v>
      </c>
      <c r="U650">
        <v>0.91125584397191772</v>
      </c>
      <c r="V650">
        <v>8</v>
      </c>
      <c r="W650">
        <v>48</v>
      </c>
      <c r="X650">
        <v>204.37071144817625</v>
      </c>
      <c r="Y650">
        <v>188.63416666666672</v>
      </c>
      <c r="Z650">
        <v>188.63416666666672</v>
      </c>
      <c r="AA650">
        <v>27.038538840678619</v>
      </c>
      <c r="AB650">
        <v>0</v>
      </c>
      <c r="AD650">
        <v>0</v>
      </c>
      <c r="AE650">
        <v>0</v>
      </c>
      <c r="AF650">
        <v>0</v>
      </c>
      <c r="AG650">
        <v>0</v>
      </c>
      <c r="AH650">
        <v>3</v>
      </c>
      <c r="AI650">
        <v>2</v>
      </c>
      <c r="AJ650">
        <v>2</v>
      </c>
      <c r="AK650">
        <v>0</v>
      </c>
      <c r="AL650">
        <v>0</v>
      </c>
      <c r="AM650">
        <v>0</v>
      </c>
    </row>
    <row r="651" spans="1:39">
      <c r="A651">
        <v>10</v>
      </c>
      <c r="B651">
        <v>51</v>
      </c>
      <c r="C651">
        <v>2023</v>
      </c>
      <c r="D651">
        <v>99</v>
      </c>
      <c r="E651">
        <v>99</v>
      </c>
      <c r="F651">
        <v>99</v>
      </c>
      <c r="G651">
        <v>99</v>
      </c>
      <c r="H651">
        <v>99</v>
      </c>
      <c r="I651">
        <v>99</v>
      </c>
      <c r="J651">
        <v>999</v>
      </c>
      <c r="K651">
        <v>99</v>
      </c>
      <c r="L651">
        <v>99</v>
      </c>
      <c r="M651">
        <v>49</v>
      </c>
      <c r="N651">
        <v>99</v>
      </c>
      <c r="O651">
        <v>99</v>
      </c>
      <c r="P651">
        <v>9999</v>
      </c>
      <c r="Q651">
        <v>69</v>
      </c>
      <c r="R651">
        <v>114</v>
      </c>
      <c r="S651">
        <v>114</v>
      </c>
      <c r="T651">
        <v>0.63112439794054165</v>
      </c>
      <c r="U651">
        <v>0.83891848788879675</v>
      </c>
      <c r="V651">
        <v>8</v>
      </c>
      <c r="W651">
        <v>49</v>
      </c>
      <c r="X651">
        <v>198.04983748645725</v>
      </c>
      <c r="Y651">
        <v>182.79999999999995</v>
      </c>
      <c r="Z651">
        <v>182.79999999999995</v>
      </c>
      <c r="AA651">
        <v>26.874869236728362</v>
      </c>
      <c r="AB651">
        <v>0</v>
      </c>
      <c r="AD651">
        <v>0</v>
      </c>
      <c r="AE651">
        <v>0</v>
      </c>
      <c r="AF651">
        <v>0</v>
      </c>
      <c r="AG651">
        <v>1</v>
      </c>
      <c r="AH651">
        <v>2</v>
      </c>
      <c r="AI651">
        <v>0</v>
      </c>
      <c r="AJ651">
        <v>0</v>
      </c>
      <c r="AK651">
        <v>0</v>
      </c>
      <c r="AL651">
        <v>0</v>
      </c>
      <c r="AM651">
        <v>0</v>
      </c>
    </row>
    <row r="652" spans="1:39">
      <c r="A652">
        <v>10</v>
      </c>
      <c r="B652">
        <v>52</v>
      </c>
      <c r="C652">
        <v>2023</v>
      </c>
      <c r="D652">
        <v>99</v>
      </c>
      <c r="E652">
        <v>99</v>
      </c>
      <c r="F652">
        <v>99</v>
      </c>
      <c r="G652">
        <v>99</v>
      </c>
      <c r="H652">
        <v>99</v>
      </c>
      <c r="I652">
        <v>99</v>
      </c>
      <c r="J652">
        <v>999</v>
      </c>
      <c r="K652">
        <v>99</v>
      </c>
      <c r="L652">
        <v>99</v>
      </c>
      <c r="M652">
        <v>50</v>
      </c>
      <c r="N652">
        <v>99</v>
      </c>
      <c r="O652">
        <v>99</v>
      </c>
      <c r="P652">
        <v>9999</v>
      </c>
      <c r="Q652">
        <v>24</v>
      </c>
      <c r="R652">
        <v>25</v>
      </c>
      <c r="S652">
        <v>25</v>
      </c>
      <c r="T652">
        <v>0.1384044732325749</v>
      </c>
      <c r="U652">
        <v>0.18677119680986179</v>
      </c>
      <c r="V652">
        <v>11</v>
      </c>
      <c r="W652">
        <v>50</v>
      </c>
      <c r="X652">
        <v>201.06175514626219</v>
      </c>
      <c r="Y652">
        <v>185.57999999999996</v>
      </c>
      <c r="Z652">
        <v>185.57999999999996</v>
      </c>
      <c r="AA652">
        <v>23.050622551246192</v>
      </c>
      <c r="AB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</row>
    <row r="653" spans="1:39">
      <c r="A653">
        <v>10</v>
      </c>
      <c r="B653">
        <v>53</v>
      </c>
      <c r="C653">
        <v>2023</v>
      </c>
      <c r="D653">
        <v>99</v>
      </c>
      <c r="E653">
        <v>99</v>
      </c>
      <c r="F653">
        <v>99</v>
      </c>
      <c r="G653">
        <v>99</v>
      </c>
      <c r="H653">
        <v>99</v>
      </c>
      <c r="I653">
        <v>99</v>
      </c>
      <c r="J653">
        <v>999</v>
      </c>
      <c r="K653">
        <v>99</v>
      </c>
      <c r="L653">
        <v>99</v>
      </c>
      <c r="M653">
        <v>51</v>
      </c>
      <c r="N653">
        <v>99</v>
      </c>
      <c r="O653">
        <v>99</v>
      </c>
      <c r="P653">
        <v>9999</v>
      </c>
      <c r="Q653">
        <v>137</v>
      </c>
      <c r="R653">
        <v>344</v>
      </c>
      <c r="S653">
        <v>344</v>
      </c>
      <c r="T653">
        <v>1.9044455516802312</v>
      </c>
      <c r="U653">
        <v>2.4968243461880921</v>
      </c>
      <c r="V653">
        <v>11</v>
      </c>
      <c r="W653">
        <v>51</v>
      </c>
      <c r="X653">
        <v>195.33907379878548</v>
      </c>
      <c r="Y653">
        <v>180.29796511627899</v>
      </c>
      <c r="Z653">
        <v>180.29796511627899</v>
      </c>
      <c r="AA653">
        <v>27.166221147606059</v>
      </c>
      <c r="AB653">
        <v>0</v>
      </c>
      <c r="AD653">
        <v>5</v>
      </c>
      <c r="AE653">
        <v>0</v>
      </c>
      <c r="AF653">
        <v>0</v>
      </c>
      <c r="AG653">
        <v>0</v>
      </c>
      <c r="AH653">
        <v>10</v>
      </c>
      <c r="AI653">
        <v>2</v>
      </c>
      <c r="AJ653">
        <v>1</v>
      </c>
      <c r="AK653">
        <v>0</v>
      </c>
      <c r="AL653">
        <v>0</v>
      </c>
      <c r="AM653">
        <v>0</v>
      </c>
    </row>
    <row r="654" spans="1:39">
      <c r="A654">
        <v>10</v>
      </c>
      <c r="B654">
        <v>54</v>
      </c>
      <c r="C654">
        <v>2023</v>
      </c>
      <c r="D654">
        <v>99</v>
      </c>
      <c r="E654">
        <v>99</v>
      </c>
      <c r="F654">
        <v>99</v>
      </c>
      <c r="G654">
        <v>99</v>
      </c>
      <c r="H654">
        <v>99</v>
      </c>
      <c r="I654">
        <v>99</v>
      </c>
      <c r="J654">
        <v>999</v>
      </c>
      <c r="K654">
        <v>99</v>
      </c>
      <c r="L654">
        <v>99</v>
      </c>
      <c r="M654">
        <v>52</v>
      </c>
      <c r="N654">
        <v>99</v>
      </c>
      <c r="O654">
        <v>99</v>
      </c>
      <c r="P654">
        <v>9999</v>
      </c>
      <c r="Q654">
        <v>122</v>
      </c>
      <c r="R654">
        <v>271</v>
      </c>
      <c r="S654">
        <v>271</v>
      </c>
      <c r="T654">
        <v>1.5003044898411124</v>
      </c>
      <c r="U654">
        <v>1.8801029960925979</v>
      </c>
      <c r="V654">
        <v>11</v>
      </c>
      <c r="W654">
        <v>52</v>
      </c>
      <c r="X654">
        <v>186.71186928554016</v>
      </c>
      <c r="Y654">
        <v>172.33505535055343</v>
      </c>
      <c r="Z654">
        <v>172.33505535055343</v>
      </c>
      <c r="AA654">
        <v>26.786599404436913</v>
      </c>
      <c r="AB654">
        <v>0</v>
      </c>
      <c r="AD654">
        <v>4</v>
      </c>
      <c r="AE654">
        <v>1</v>
      </c>
      <c r="AF654">
        <v>0</v>
      </c>
      <c r="AG654">
        <v>0</v>
      </c>
      <c r="AH654">
        <v>6</v>
      </c>
      <c r="AI654">
        <v>0</v>
      </c>
      <c r="AJ654">
        <v>0</v>
      </c>
      <c r="AK654">
        <v>1</v>
      </c>
      <c r="AL654">
        <v>0</v>
      </c>
      <c r="AM654">
        <v>0</v>
      </c>
    </row>
    <row r="655" spans="1:39">
      <c r="A655">
        <v>10</v>
      </c>
      <c r="B655">
        <v>55</v>
      </c>
      <c r="C655">
        <v>2023</v>
      </c>
      <c r="D655">
        <v>99</v>
      </c>
      <c r="E655">
        <v>99</v>
      </c>
      <c r="F655">
        <v>99</v>
      </c>
      <c r="G655">
        <v>99</v>
      </c>
      <c r="H655">
        <v>99</v>
      </c>
      <c r="I655">
        <v>99</v>
      </c>
      <c r="J655">
        <v>999</v>
      </c>
      <c r="K655">
        <v>99</v>
      </c>
      <c r="L655">
        <v>99</v>
      </c>
      <c r="M655">
        <v>53</v>
      </c>
      <c r="N655">
        <v>99</v>
      </c>
      <c r="O655">
        <v>99</v>
      </c>
      <c r="P655">
        <v>9999</v>
      </c>
      <c r="Q655">
        <v>78</v>
      </c>
      <c r="R655">
        <v>121</v>
      </c>
      <c r="S655">
        <v>121</v>
      </c>
      <c r="T655">
        <v>0.6698776504456625</v>
      </c>
      <c r="U655">
        <v>0.83005395129271309</v>
      </c>
      <c r="V655">
        <v>10.909090909090908</v>
      </c>
      <c r="W655">
        <v>53</v>
      </c>
      <c r="X655">
        <v>184.62075696390673</v>
      </c>
      <c r="Y655">
        <v>170.40495867768598</v>
      </c>
      <c r="Z655">
        <v>170.40495867768598</v>
      </c>
      <c r="AA655">
        <v>29.894085352254503</v>
      </c>
      <c r="AB655">
        <v>0</v>
      </c>
      <c r="AD655">
        <v>2</v>
      </c>
      <c r="AE655">
        <v>0</v>
      </c>
      <c r="AF655">
        <v>0</v>
      </c>
      <c r="AG655">
        <v>0</v>
      </c>
      <c r="AH655">
        <v>5</v>
      </c>
      <c r="AI655">
        <v>1</v>
      </c>
      <c r="AJ655">
        <v>2</v>
      </c>
      <c r="AK655">
        <v>1</v>
      </c>
      <c r="AL655">
        <v>0</v>
      </c>
      <c r="AM655">
        <v>0</v>
      </c>
    </row>
    <row r="656" spans="1:39">
      <c r="A656">
        <v>10</v>
      </c>
      <c r="B656">
        <v>56</v>
      </c>
      <c r="C656">
        <v>2023</v>
      </c>
      <c r="D656">
        <v>99</v>
      </c>
      <c r="E656">
        <v>99</v>
      </c>
      <c r="F656">
        <v>99</v>
      </c>
      <c r="G656">
        <v>99</v>
      </c>
      <c r="H656">
        <v>99</v>
      </c>
      <c r="I656">
        <v>99</v>
      </c>
      <c r="J656">
        <v>999</v>
      </c>
      <c r="K656">
        <v>99</v>
      </c>
      <c r="L656">
        <v>99</v>
      </c>
      <c r="M656">
        <v>54</v>
      </c>
      <c r="N656">
        <v>99</v>
      </c>
      <c r="O656">
        <v>99</v>
      </c>
      <c r="P656">
        <v>9999</v>
      </c>
      <c r="Q656">
        <v>180</v>
      </c>
      <c r="R656">
        <v>681</v>
      </c>
      <c r="S656">
        <v>681</v>
      </c>
      <c r="T656">
        <v>3.77013785085534</v>
      </c>
      <c r="U656">
        <v>4.5097826723188241</v>
      </c>
      <c r="V656">
        <v>11</v>
      </c>
      <c r="W656">
        <v>54</v>
      </c>
      <c r="X656">
        <v>178.22477619586266</v>
      </c>
      <c r="Y656">
        <v>164.50146842878124</v>
      </c>
      <c r="Z656">
        <v>164.50146842878124</v>
      </c>
      <c r="AA656">
        <v>25.727206056444167</v>
      </c>
      <c r="AB656">
        <v>0</v>
      </c>
      <c r="AD656">
        <v>8</v>
      </c>
      <c r="AE656">
        <v>1</v>
      </c>
      <c r="AF656">
        <v>0</v>
      </c>
      <c r="AG656">
        <v>0</v>
      </c>
      <c r="AH656">
        <v>20</v>
      </c>
      <c r="AI656">
        <v>3</v>
      </c>
      <c r="AJ656">
        <v>5</v>
      </c>
      <c r="AK656">
        <v>1</v>
      </c>
      <c r="AL656">
        <v>0</v>
      </c>
      <c r="AM656">
        <v>0</v>
      </c>
    </row>
    <row r="657" spans="1:39">
      <c r="A657">
        <v>10</v>
      </c>
      <c r="B657">
        <v>57</v>
      </c>
      <c r="C657">
        <v>2023</v>
      </c>
      <c r="D657">
        <v>99</v>
      </c>
      <c r="E657">
        <v>99</v>
      </c>
      <c r="F657">
        <v>99</v>
      </c>
      <c r="G657">
        <v>99</v>
      </c>
      <c r="H657">
        <v>99</v>
      </c>
      <c r="I657">
        <v>99</v>
      </c>
      <c r="J657">
        <v>999</v>
      </c>
      <c r="K657">
        <v>99</v>
      </c>
      <c r="L657">
        <v>99</v>
      </c>
      <c r="M657">
        <v>55</v>
      </c>
      <c r="N657">
        <v>99</v>
      </c>
      <c r="O657">
        <v>99</v>
      </c>
      <c r="P657">
        <v>9999</v>
      </c>
      <c r="Q657">
        <v>176</v>
      </c>
      <c r="R657">
        <v>621</v>
      </c>
      <c r="S657">
        <v>621</v>
      </c>
      <c r="T657">
        <v>3.4379671150971598</v>
      </c>
      <c r="U657">
        <v>4.0088236357369471</v>
      </c>
      <c r="V657">
        <v>13.995169082125605</v>
      </c>
      <c r="W657">
        <v>55</v>
      </c>
      <c r="X657">
        <v>173.73404305431237</v>
      </c>
      <c r="Y657">
        <v>160.35652173913036</v>
      </c>
      <c r="Z657">
        <v>160.35652173913036</v>
      </c>
      <c r="AA657">
        <v>27.301312281902405</v>
      </c>
      <c r="AB657">
        <v>0</v>
      </c>
      <c r="AD657">
        <v>11</v>
      </c>
      <c r="AE657">
        <v>2</v>
      </c>
      <c r="AF657">
        <v>0</v>
      </c>
      <c r="AG657">
        <v>0</v>
      </c>
      <c r="AH657">
        <v>32</v>
      </c>
      <c r="AI657">
        <v>4</v>
      </c>
      <c r="AJ657">
        <v>4</v>
      </c>
      <c r="AK657">
        <v>2</v>
      </c>
      <c r="AL657">
        <v>0</v>
      </c>
      <c r="AM657">
        <v>0</v>
      </c>
    </row>
    <row r="658" spans="1:39">
      <c r="A658">
        <v>10</v>
      </c>
      <c r="B658">
        <v>58</v>
      </c>
      <c r="C658">
        <v>2023</v>
      </c>
      <c r="D658">
        <v>99</v>
      </c>
      <c r="E658">
        <v>99</v>
      </c>
      <c r="F658">
        <v>99</v>
      </c>
      <c r="G658">
        <v>99</v>
      </c>
      <c r="H658">
        <v>99</v>
      </c>
      <c r="I658">
        <v>99</v>
      </c>
      <c r="J658">
        <v>999</v>
      </c>
      <c r="K658">
        <v>99</v>
      </c>
      <c r="L658">
        <v>99</v>
      </c>
      <c r="M658">
        <v>56</v>
      </c>
      <c r="N658">
        <v>99</v>
      </c>
      <c r="O658">
        <v>99</v>
      </c>
      <c r="P658">
        <v>9999</v>
      </c>
      <c r="Q658">
        <v>95</v>
      </c>
      <c r="R658">
        <v>337</v>
      </c>
      <c r="S658">
        <v>337</v>
      </c>
      <c r="T658">
        <v>1.8656922991751097</v>
      </c>
      <c r="U658">
        <v>2.1168448980646724</v>
      </c>
      <c r="V658">
        <v>14</v>
      </c>
      <c r="W658">
        <v>56</v>
      </c>
      <c r="X658">
        <v>169.05137742685301</v>
      </c>
      <c r="Y658">
        <v>156.03442136498512</v>
      </c>
      <c r="Z658">
        <v>156.03442136498512</v>
      </c>
      <c r="AA658">
        <v>26.709240041546181</v>
      </c>
      <c r="AB658">
        <v>0</v>
      </c>
      <c r="AD658">
        <v>8</v>
      </c>
      <c r="AE658">
        <v>0</v>
      </c>
      <c r="AF658">
        <v>0</v>
      </c>
      <c r="AG658">
        <v>0</v>
      </c>
      <c r="AH658">
        <v>20</v>
      </c>
      <c r="AI658">
        <v>6</v>
      </c>
      <c r="AJ658">
        <v>1</v>
      </c>
      <c r="AK658">
        <v>1</v>
      </c>
      <c r="AL658">
        <v>0</v>
      </c>
      <c r="AM658">
        <v>0</v>
      </c>
    </row>
    <row r="659" spans="1:39">
      <c r="A659">
        <v>10</v>
      </c>
      <c r="B659">
        <v>59</v>
      </c>
      <c r="C659">
        <v>2023</v>
      </c>
      <c r="D659">
        <v>99</v>
      </c>
      <c r="E659">
        <v>99</v>
      </c>
      <c r="F659">
        <v>99</v>
      </c>
      <c r="G659">
        <v>99</v>
      </c>
      <c r="H659">
        <v>99</v>
      </c>
      <c r="I659">
        <v>99</v>
      </c>
      <c r="J659">
        <v>999</v>
      </c>
      <c r="K659">
        <v>99</v>
      </c>
      <c r="L659">
        <v>99</v>
      </c>
      <c r="M659">
        <v>57</v>
      </c>
      <c r="N659">
        <v>99</v>
      </c>
      <c r="O659">
        <v>99</v>
      </c>
      <c r="P659">
        <v>9999</v>
      </c>
      <c r="Q659">
        <v>211</v>
      </c>
      <c r="R659">
        <v>1687</v>
      </c>
      <c r="S659">
        <v>1687</v>
      </c>
      <c r="T659">
        <v>9.3395338537341566</v>
      </c>
      <c r="U659">
        <v>10.12337325487993</v>
      </c>
      <c r="V659">
        <v>13.991701244813278</v>
      </c>
      <c r="W659">
        <v>57</v>
      </c>
      <c r="X659">
        <v>161.49896506392361</v>
      </c>
      <c r="Y659">
        <v>149.06354475400153</v>
      </c>
      <c r="Z659">
        <v>149.06354475400153</v>
      </c>
      <c r="AA659">
        <v>26.502881121994736</v>
      </c>
      <c r="AB659">
        <v>0</v>
      </c>
      <c r="AD659">
        <v>35</v>
      </c>
      <c r="AE659">
        <v>3</v>
      </c>
      <c r="AF659">
        <v>0</v>
      </c>
      <c r="AG659">
        <v>1</v>
      </c>
      <c r="AH659">
        <v>70</v>
      </c>
      <c r="AI659">
        <v>18</v>
      </c>
      <c r="AJ659">
        <v>10</v>
      </c>
      <c r="AK659">
        <v>4</v>
      </c>
      <c r="AL659">
        <v>0</v>
      </c>
      <c r="AM659">
        <v>0</v>
      </c>
    </row>
    <row r="660" spans="1:39">
      <c r="A660">
        <v>10</v>
      </c>
      <c r="B660">
        <v>60</v>
      </c>
      <c r="C660">
        <v>2023</v>
      </c>
      <c r="D660">
        <v>99</v>
      </c>
      <c r="E660">
        <v>99</v>
      </c>
      <c r="F660">
        <v>99</v>
      </c>
      <c r="G660">
        <v>99</v>
      </c>
      <c r="H660">
        <v>99</v>
      </c>
      <c r="I660">
        <v>99</v>
      </c>
      <c r="J660">
        <v>999</v>
      </c>
      <c r="K660">
        <v>99</v>
      </c>
      <c r="L660">
        <v>99</v>
      </c>
      <c r="M660">
        <v>58</v>
      </c>
      <c r="N660">
        <v>99</v>
      </c>
      <c r="O660">
        <v>99</v>
      </c>
      <c r="P660">
        <v>9999</v>
      </c>
      <c r="Q660">
        <v>193</v>
      </c>
      <c r="R660">
        <v>1279</v>
      </c>
      <c r="S660">
        <v>1279</v>
      </c>
      <c r="T660">
        <v>7.0807728505785317</v>
      </c>
      <c r="U660">
        <v>7.3691673704217822</v>
      </c>
      <c r="V660">
        <v>14</v>
      </c>
      <c r="W660">
        <v>58</v>
      </c>
      <c r="X660">
        <v>155.06273946076186</v>
      </c>
      <c r="Y660">
        <v>143.12290852228321</v>
      </c>
      <c r="Z660">
        <v>143.12290852228321</v>
      </c>
      <c r="AA660">
        <v>26.737026751593319</v>
      </c>
      <c r="AB660">
        <v>0</v>
      </c>
      <c r="AD660">
        <v>26</v>
      </c>
      <c r="AE660">
        <v>1</v>
      </c>
      <c r="AF660">
        <v>1</v>
      </c>
      <c r="AG660">
        <v>1</v>
      </c>
      <c r="AH660">
        <v>57</v>
      </c>
      <c r="AI660">
        <v>13</v>
      </c>
      <c r="AJ660">
        <v>8</v>
      </c>
      <c r="AK660">
        <v>15</v>
      </c>
      <c r="AL660">
        <v>1</v>
      </c>
      <c r="AM660">
        <v>0</v>
      </c>
    </row>
    <row r="661" spans="1:39">
      <c r="A661">
        <v>10</v>
      </c>
      <c r="B661">
        <v>61</v>
      </c>
      <c r="C661">
        <v>2023</v>
      </c>
      <c r="D661">
        <v>99</v>
      </c>
      <c r="E661">
        <v>99</v>
      </c>
      <c r="F661">
        <v>99</v>
      </c>
      <c r="G661">
        <v>99</v>
      </c>
      <c r="H661">
        <v>99</v>
      </c>
      <c r="I661">
        <v>99</v>
      </c>
      <c r="J661">
        <v>999</v>
      </c>
      <c r="K661">
        <v>99</v>
      </c>
      <c r="L661">
        <v>99</v>
      </c>
      <c r="M661">
        <v>59</v>
      </c>
      <c r="N661">
        <v>99</v>
      </c>
      <c r="O661">
        <v>99</v>
      </c>
      <c r="P661">
        <v>9999</v>
      </c>
      <c r="Q661">
        <v>206</v>
      </c>
      <c r="R661">
        <v>1227</v>
      </c>
      <c r="S661">
        <v>1227</v>
      </c>
      <c r="T661">
        <v>6.7928915462547748</v>
      </c>
      <c r="U661">
        <v>6.9369346593477745</v>
      </c>
      <c r="V661">
        <v>13.988590057049718</v>
      </c>
      <c r="W661">
        <v>59</v>
      </c>
      <c r="X661">
        <v>152.15373489763124</v>
      </c>
      <c r="Y661">
        <v>140.43789731051339</v>
      </c>
      <c r="Z661">
        <v>140.43789731051339</v>
      </c>
      <c r="AA661">
        <v>26.187170437013609</v>
      </c>
      <c r="AB661">
        <v>0</v>
      </c>
      <c r="AD661">
        <v>32</v>
      </c>
      <c r="AE661">
        <v>1</v>
      </c>
      <c r="AF661">
        <v>0</v>
      </c>
      <c r="AG661">
        <v>0</v>
      </c>
      <c r="AH661">
        <v>58</v>
      </c>
      <c r="AI661">
        <v>8</v>
      </c>
      <c r="AJ661">
        <v>8</v>
      </c>
      <c r="AK661">
        <v>5</v>
      </c>
      <c r="AL661">
        <v>0</v>
      </c>
      <c r="AM661">
        <v>0</v>
      </c>
    </row>
    <row r="662" spans="1:39">
      <c r="A662">
        <v>10</v>
      </c>
      <c r="B662">
        <v>62</v>
      </c>
      <c r="C662">
        <v>2023</v>
      </c>
      <c r="D662">
        <v>99</v>
      </c>
      <c r="E662">
        <v>99</v>
      </c>
      <c r="F662">
        <v>99</v>
      </c>
      <c r="G662">
        <v>99</v>
      </c>
      <c r="H662">
        <v>99</v>
      </c>
      <c r="I662">
        <v>99</v>
      </c>
      <c r="J662">
        <v>999</v>
      </c>
      <c r="K662">
        <v>99</v>
      </c>
      <c r="L662">
        <v>99</v>
      </c>
      <c r="M662">
        <v>60</v>
      </c>
      <c r="N662">
        <v>99</v>
      </c>
      <c r="O662">
        <v>99</v>
      </c>
      <c r="P662">
        <v>9999</v>
      </c>
      <c r="Q662">
        <v>225</v>
      </c>
      <c r="R662">
        <v>1887</v>
      </c>
      <c r="S662">
        <v>1887</v>
      </c>
      <c r="T662">
        <v>10.44676963959475</v>
      </c>
      <c r="U662">
        <v>10.396358309883095</v>
      </c>
      <c r="V662">
        <v>0</v>
      </c>
      <c r="W662">
        <v>60</v>
      </c>
      <c r="X662">
        <v>148.27533543357882</v>
      </c>
      <c r="Y662">
        <v>136.8581346051933</v>
      </c>
      <c r="Z662">
        <v>136.8581346051933</v>
      </c>
      <c r="AA662">
        <v>25.597991862748717</v>
      </c>
      <c r="AB662">
        <v>0</v>
      </c>
      <c r="AD662">
        <v>35</v>
      </c>
      <c r="AE662">
        <v>1</v>
      </c>
      <c r="AF662">
        <v>1</v>
      </c>
      <c r="AG662">
        <v>3</v>
      </c>
      <c r="AH662">
        <v>81</v>
      </c>
      <c r="AI662">
        <v>18</v>
      </c>
      <c r="AJ662">
        <v>15</v>
      </c>
      <c r="AK662">
        <v>17</v>
      </c>
      <c r="AL662">
        <v>0</v>
      </c>
      <c r="AM662">
        <v>0</v>
      </c>
    </row>
    <row r="663" spans="1:39">
      <c r="A663">
        <v>10</v>
      </c>
      <c r="B663">
        <v>63</v>
      </c>
      <c r="C663">
        <v>2023</v>
      </c>
      <c r="D663">
        <v>99</v>
      </c>
      <c r="E663">
        <v>99</v>
      </c>
      <c r="F663">
        <v>99</v>
      </c>
      <c r="G663">
        <v>99</v>
      </c>
      <c r="H663">
        <v>99</v>
      </c>
      <c r="I663">
        <v>99</v>
      </c>
      <c r="J663">
        <v>999</v>
      </c>
      <c r="K663">
        <v>99</v>
      </c>
      <c r="L663">
        <v>99</v>
      </c>
      <c r="M663">
        <v>61</v>
      </c>
      <c r="N663">
        <v>99</v>
      </c>
      <c r="O663">
        <v>99</v>
      </c>
      <c r="P663">
        <v>9999</v>
      </c>
      <c r="Q663">
        <v>222</v>
      </c>
      <c r="R663">
        <v>2144</v>
      </c>
      <c r="S663">
        <v>2144</v>
      </c>
      <c r="T663">
        <v>11.869567624425622</v>
      </c>
      <c r="U663">
        <v>11.603444915117436</v>
      </c>
      <c r="V663">
        <v>0</v>
      </c>
      <c r="W663">
        <v>61</v>
      </c>
      <c r="X663">
        <v>145.65377338658783</v>
      </c>
      <c r="Y663">
        <v>134.43843283582095</v>
      </c>
      <c r="Z663">
        <v>134.43843283582095</v>
      </c>
      <c r="AA663">
        <v>24.562770764280316</v>
      </c>
      <c r="AB663">
        <v>0</v>
      </c>
      <c r="AD663">
        <v>43</v>
      </c>
      <c r="AE663">
        <v>5</v>
      </c>
      <c r="AF663">
        <v>0</v>
      </c>
      <c r="AG663">
        <v>5</v>
      </c>
      <c r="AH663">
        <v>51</v>
      </c>
      <c r="AI663">
        <v>17</v>
      </c>
      <c r="AJ663">
        <v>12</v>
      </c>
      <c r="AK663">
        <v>18</v>
      </c>
      <c r="AL663">
        <v>1</v>
      </c>
      <c r="AM663">
        <v>0</v>
      </c>
    </row>
    <row r="664" spans="1:39">
      <c r="A664">
        <v>10</v>
      </c>
      <c r="B664">
        <v>64</v>
      </c>
      <c r="C664">
        <v>2023</v>
      </c>
      <c r="D664">
        <v>99</v>
      </c>
      <c r="E664">
        <v>99</v>
      </c>
      <c r="F664">
        <v>99</v>
      </c>
      <c r="G664">
        <v>99</v>
      </c>
      <c r="H664">
        <v>99</v>
      </c>
      <c r="I664">
        <v>99</v>
      </c>
      <c r="J664">
        <v>999</v>
      </c>
      <c r="K664">
        <v>99</v>
      </c>
      <c r="L664">
        <v>99</v>
      </c>
      <c r="M664">
        <v>62</v>
      </c>
      <c r="N664">
        <v>99</v>
      </c>
      <c r="O664">
        <v>99</v>
      </c>
      <c r="P664">
        <v>9999</v>
      </c>
      <c r="Q664">
        <v>180</v>
      </c>
      <c r="R664">
        <v>911</v>
      </c>
      <c r="S664">
        <v>911</v>
      </c>
      <c r="T664">
        <v>5.0434590045950314</v>
      </c>
      <c r="U664">
        <v>4.8038823932831809</v>
      </c>
      <c r="V664">
        <v>0</v>
      </c>
      <c r="W664">
        <v>62</v>
      </c>
      <c r="X664">
        <v>141.91672028285561</v>
      </c>
      <c r="Y664">
        <v>130.9891328210758</v>
      </c>
      <c r="Z664">
        <v>130.9891328210758</v>
      </c>
      <c r="AA664">
        <v>24.897862101558086</v>
      </c>
      <c r="AB664">
        <v>0</v>
      </c>
      <c r="AD664">
        <v>14</v>
      </c>
      <c r="AE664">
        <v>1</v>
      </c>
      <c r="AF664">
        <v>0</v>
      </c>
      <c r="AG664">
        <v>3</v>
      </c>
      <c r="AH664">
        <v>29</v>
      </c>
      <c r="AI664">
        <v>8</v>
      </c>
      <c r="AJ664">
        <v>5</v>
      </c>
      <c r="AK664">
        <v>8</v>
      </c>
      <c r="AL664">
        <v>0</v>
      </c>
      <c r="AM664">
        <v>0</v>
      </c>
    </row>
    <row r="665" spans="1:39">
      <c r="A665">
        <v>10</v>
      </c>
      <c r="B665">
        <v>65</v>
      </c>
      <c r="C665">
        <v>2023</v>
      </c>
      <c r="D665">
        <v>99</v>
      </c>
      <c r="E665">
        <v>99</v>
      </c>
      <c r="F665">
        <v>99</v>
      </c>
      <c r="G665">
        <v>99</v>
      </c>
      <c r="H665">
        <v>99</v>
      </c>
      <c r="I665">
        <v>99</v>
      </c>
      <c r="J665">
        <v>999</v>
      </c>
      <c r="K665">
        <v>99</v>
      </c>
      <c r="L665">
        <v>99</v>
      </c>
      <c r="M665">
        <v>63</v>
      </c>
      <c r="N665">
        <v>99</v>
      </c>
      <c r="O665">
        <v>99</v>
      </c>
      <c r="P665">
        <v>9999</v>
      </c>
      <c r="Q665">
        <v>208</v>
      </c>
      <c r="R665">
        <v>1750</v>
      </c>
      <c r="S665">
        <v>1750</v>
      </c>
      <c r="T665">
        <v>9.6883131262802422</v>
      </c>
      <c r="U665">
        <v>9.1029652559278595</v>
      </c>
      <c r="V665">
        <v>0</v>
      </c>
      <c r="W665">
        <v>63</v>
      </c>
      <c r="X665">
        <v>139.99238507970881</v>
      </c>
      <c r="Y665">
        <v>129.21297142857128</v>
      </c>
      <c r="Z665">
        <v>129.21297142857128</v>
      </c>
      <c r="AA665">
        <v>24.538853338545486</v>
      </c>
      <c r="AB665">
        <v>0</v>
      </c>
      <c r="AD665">
        <v>33</v>
      </c>
      <c r="AE665">
        <v>3</v>
      </c>
      <c r="AF665">
        <v>0</v>
      </c>
      <c r="AG665">
        <v>1</v>
      </c>
      <c r="AH665">
        <v>74</v>
      </c>
      <c r="AI665">
        <v>19</v>
      </c>
      <c r="AJ665">
        <v>6</v>
      </c>
      <c r="AK665">
        <v>21</v>
      </c>
      <c r="AL665">
        <v>0</v>
      </c>
      <c r="AM665">
        <v>0</v>
      </c>
    </row>
    <row r="666" spans="1:39">
      <c r="A666">
        <v>10</v>
      </c>
      <c r="B666">
        <v>66</v>
      </c>
      <c r="C666">
        <v>2023</v>
      </c>
      <c r="D666">
        <v>99</v>
      </c>
      <c r="E666">
        <v>99</v>
      </c>
      <c r="F666">
        <v>99</v>
      </c>
      <c r="G666">
        <v>99</v>
      </c>
      <c r="H666">
        <v>99</v>
      </c>
      <c r="I666">
        <v>99</v>
      </c>
      <c r="J666">
        <v>999</v>
      </c>
      <c r="K666">
        <v>99</v>
      </c>
      <c r="L666">
        <v>99</v>
      </c>
      <c r="M666">
        <v>64</v>
      </c>
      <c r="N666">
        <v>99</v>
      </c>
      <c r="O666">
        <v>99</v>
      </c>
      <c r="P666">
        <v>9999</v>
      </c>
      <c r="Q666">
        <v>202</v>
      </c>
      <c r="R666">
        <v>2240</v>
      </c>
      <c r="S666">
        <v>2240</v>
      </c>
      <c r="T666">
        <v>12.401040801638709</v>
      </c>
      <c r="U666">
        <v>10.984239723477964</v>
      </c>
      <c r="V666">
        <v>0</v>
      </c>
      <c r="W666">
        <v>64</v>
      </c>
      <c r="X666">
        <v>131.97192772016703</v>
      </c>
      <c r="Y666">
        <v>121.81008928571399</v>
      </c>
      <c r="Z666">
        <v>121.81008928571399</v>
      </c>
      <c r="AA666">
        <v>21.448776105424987</v>
      </c>
      <c r="AB666">
        <v>0</v>
      </c>
      <c r="AD666">
        <v>46</v>
      </c>
      <c r="AE666">
        <v>5</v>
      </c>
      <c r="AF666">
        <v>0</v>
      </c>
      <c r="AG666">
        <v>0</v>
      </c>
      <c r="AH666">
        <v>71</v>
      </c>
      <c r="AI666">
        <v>6</v>
      </c>
      <c r="AJ666">
        <v>2</v>
      </c>
      <c r="AK666">
        <v>12</v>
      </c>
      <c r="AL666">
        <v>0</v>
      </c>
      <c r="AM666">
        <v>1</v>
      </c>
    </row>
    <row r="667" spans="1:39">
      <c r="A667">
        <v>10</v>
      </c>
      <c r="B667">
        <v>67</v>
      </c>
      <c r="C667">
        <v>2023</v>
      </c>
      <c r="D667">
        <v>99</v>
      </c>
      <c r="E667">
        <v>99</v>
      </c>
      <c r="F667">
        <v>99</v>
      </c>
      <c r="G667">
        <v>99</v>
      </c>
      <c r="H667">
        <v>99</v>
      </c>
      <c r="I667">
        <v>99</v>
      </c>
      <c r="J667">
        <v>999</v>
      </c>
      <c r="K667">
        <v>99</v>
      </c>
      <c r="L667">
        <v>99</v>
      </c>
      <c r="M667">
        <v>65</v>
      </c>
      <c r="N667">
        <v>99</v>
      </c>
      <c r="O667">
        <v>99</v>
      </c>
      <c r="P667">
        <v>9999</v>
      </c>
      <c r="Q667">
        <v>189</v>
      </c>
      <c r="R667">
        <v>2098</v>
      </c>
      <c r="S667">
        <v>2098</v>
      </c>
      <c r="T667">
        <v>11.614903393677684</v>
      </c>
      <c r="U667">
        <v>9.7315985786790495</v>
      </c>
      <c r="V667">
        <v>0</v>
      </c>
      <c r="W667">
        <v>65</v>
      </c>
      <c r="X667">
        <v>124.8355499278578</v>
      </c>
      <c r="Y667">
        <v>115.22321258341287</v>
      </c>
      <c r="Z667">
        <v>115.22321258341287</v>
      </c>
      <c r="AA667">
        <v>20.832932968411516</v>
      </c>
      <c r="AB667">
        <v>0</v>
      </c>
      <c r="AD667">
        <v>49</v>
      </c>
      <c r="AE667">
        <v>3</v>
      </c>
      <c r="AF667">
        <v>0</v>
      </c>
      <c r="AG667">
        <v>8</v>
      </c>
      <c r="AH667">
        <v>65</v>
      </c>
      <c r="AI667">
        <v>13</v>
      </c>
      <c r="AJ667">
        <v>0</v>
      </c>
      <c r="AK667">
        <v>18</v>
      </c>
      <c r="AL667">
        <v>0</v>
      </c>
      <c r="AM667">
        <v>0</v>
      </c>
    </row>
    <row r="668" spans="1:39">
      <c r="A668">
        <v>10</v>
      </c>
      <c r="B668">
        <v>68</v>
      </c>
      <c r="C668">
        <v>2023</v>
      </c>
      <c r="D668">
        <v>99</v>
      </c>
      <c r="E668">
        <v>99</v>
      </c>
      <c r="F668">
        <v>99</v>
      </c>
      <c r="G668">
        <v>99</v>
      </c>
      <c r="H668">
        <v>99</v>
      </c>
      <c r="I668">
        <v>99</v>
      </c>
      <c r="J668">
        <v>999</v>
      </c>
      <c r="K668">
        <v>99</v>
      </c>
      <c r="L668">
        <v>99</v>
      </c>
      <c r="M668">
        <v>66</v>
      </c>
      <c r="N668">
        <v>99</v>
      </c>
      <c r="O668">
        <v>99</v>
      </c>
      <c r="P668">
        <v>9999</v>
      </c>
    </row>
    <row r="669" spans="1:39">
      <c r="A669">
        <v>10</v>
      </c>
      <c r="B669">
        <v>69</v>
      </c>
      <c r="C669">
        <v>2023</v>
      </c>
      <c r="D669">
        <v>99</v>
      </c>
      <c r="E669">
        <v>99</v>
      </c>
      <c r="F669">
        <v>99</v>
      </c>
      <c r="G669">
        <v>99</v>
      </c>
      <c r="H669">
        <v>99</v>
      </c>
      <c r="I669">
        <v>99</v>
      </c>
      <c r="J669">
        <v>999</v>
      </c>
      <c r="K669">
        <v>99</v>
      </c>
      <c r="L669">
        <v>99</v>
      </c>
      <c r="M669">
        <v>67</v>
      </c>
      <c r="N669">
        <v>99</v>
      </c>
      <c r="O669">
        <v>99</v>
      </c>
      <c r="P669">
        <v>9999</v>
      </c>
    </row>
    <row r="670" spans="1:39">
      <c r="A670">
        <v>10</v>
      </c>
      <c r="B670">
        <v>70</v>
      </c>
      <c r="C670">
        <v>2023</v>
      </c>
      <c r="D670">
        <v>99</v>
      </c>
      <c r="E670">
        <v>99</v>
      </c>
      <c r="F670">
        <v>99</v>
      </c>
      <c r="G670">
        <v>99</v>
      </c>
      <c r="H670">
        <v>99</v>
      </c>
      <c r="I670">
        <v>99</v>
      </c>
      <c r="J670">
        <v>999</v>
      </c>
      <c r="K670">
        <v>99</v>
      </c>
      <c r="L670">
        <v>99</v>
      </c>
      <c r="M670">
        <v>68</v>
      </c>
      <c r="N670">
        <v>99</v>
      </c>
      <c r="O670">
        <v>99</v>
      </c>
      <c r="P670">
        <v>9999</v>
      </c>
    </row>
    <row r="671" spans="1:39">
      <c r="A671">
        <v>10</v>
      </c>
      <c r="B671">
        <v>71</v>
      </c>
      <c r="C671">
        <v>2022</v>
      </c>
      <c r="D671">
        <v>99</v>
      </c>
      <c r="E671">
        <v>99</v>
      </c>
      <c r="F671">
        <v>99</v>
      </c>
      <c r="G671">
        <v>99</v>
      </c>
      <c r="H671">
        <v>99</v>
      </c>
      <c r="I671">
        <v>99</v>
      </c>
      <c r="J671">
        <v>999</v>
      </c>
      <c r="K671">
        <v>99</v>
      </c>
      <c r="L671">
        <v>99</v>
      </c>
      <c r="M671">
        <v>0</v>
      </c>
      <c r="N671">
        <v>99</v>
      </c>
      <c r="O671">
        <v>99</v>
      </c>
      <c r="P671">
        <v>9999</v>
      </c>
      <c r="Q671">
        <v>43</v>
      </c>
      <c r="R671">
        <v>61</v>
      </c>
      <c r="S671">
        <v>0</v>
      </c>
      <c r="T671">
        <v>0.33692350179508423</v>
      </c>
      <c r="U671">
        <v>0</v>
      </c>
      <c r="V671">
        <v>0.40983606557377056</v>
      </c>
      <c r="X671">
        <v>137.84700637621441</v>
      </c>
      <c r="Y671">
        <v>0</v>
      </c>
      <c r="AD671">
        <v>8</v>
      </c>
      <c r="AE671">
        <v>0</v>
      </c>
      <c r="AF671">
        <v>0</v>
      </c>
      <c r="AG671">
        <v>2</v>
      </c>
      <c r="AH671">
        <v>6</v>
      </c>
      <c r="AI671">
        <v>0</v>
      </c>
      <c r="AJ671">
        <v>0</v>
      </c>
      <c r="AK671">
        <v>0</v>
      </c>
      <c r="AL671">
        <v>0</v>
      </c>
      <c r="AM671">
        <v>0</v>
      </c>
    </row>
    <row r="672" spans="1:39">
      <c r="A672">
        <v>10</v>
      </c>
      <c r="B672">
        <v>72</v>
      </c>
      <c r="C672">
        <v>2022</v>
      </c>
      <c r="D672">
        <v>99</v>
      </c>
      <c r="E672">
        <v>99</v>
      </c>
      <c r="F672">
        <v>99</v>
      </c>
      <c r="G672">
        <v>99</v>
      </c>
      <c r="H672">
        <v>99</v>
      </c>
      <c r="I672">
        <v>99</v>
      </c>
      <c r="J672">
        <v>999</v>
      </c>
      <c r="K672">
        <v>99</v>
      </c>
      <c r="L672">
        <v>99</v>
      </c>
      <c r="M672">
        <v>35</v>
      </c>
      <c r="N672">
        <v>99</v>
      </c>
      <c r="O672">
        <v>99</v>
      </c>
      <c r="P672">
        <v>9999</v>
      </c>
    </row>
    <row r="673" spans="1:39">
      <c r="A673">
        <v>10</v>
      </c>
      <c r="B673">
        <v>73</v>
      </c>
      <c r="C673">
        <v>2022</v>
      </c>
      <c r="D673">
        <v>99</v>
      </c>
      <c r="E673">
        <v>99</v>
      </c>
      <c r="F673">
        <v>99</v>
      </c>
      <c r="G673">
        <v>99</v>
      </c>
      <c r="H673">
        <v>99</v>
      </c>
      <c r="I673">
        <v>99</v>
      </c>
      <c r="J673">
        <v>999</v>
      </c>
      <c r="K673">
        <v>99</v>
      </c>
      <c r="L673">
        <v>99</v>
      </c>
      <c r="M673">
        <v>36</v>
      </c>
      <c r="N673">
        <v>99</v>
      </c>
      <c r="O673">
        <v>99</v>
      </c>
      <c r="P673">
        <v>9999</v>
      </c>
    </row>
    <row r="674" spans="1:39">
      <c r="A674">
        <v>10</v>
      </c>
      <c r="B674">
        <v>74</v>
      </c>
      <c r="C674">
        <v>2022</v>
      </c>
      <c r="D674">
        <v>99</v>
      </c>
      <c r="E674">
        <v>99</v>
      </c>
      <c r="F674">
        <v>99</v>
      </c>
      <c r="G674">
        <v>99</v>
      </c>
      <c r="H674">
        <v>99</v>
      </c>
      <c r="I674">
        <v>99</v>
      </c>
      <c r="J674">
        <v>999</v>
      </c>
      <c r="K674">
        <v>99</v>
      </c>
      <c r="L674">
        <v>99</v>
      </c>
      <c r="M674">
        <v>37</v>
      </c>
      <c r="N674">
        <v>99</v>
      </c>
      <c r="O674">
        <v>99</v>
      </c>
      <c r="P674">
        <v>9999</v>
      </c>
    </row>
    <row r="675" spans="1:39">
      <c r="A675">
        <v>10</v>
      </c>
      <c r="B675">
        <v>75</v>
      </c>
      <c r="C675">
        <v>2022</v>
      </c>
      <c r="D675">
        <v>99</v>
      </c>
      <c r="E675">
        <v>99</v>
      </c>
      <c r="F675">
        <v>99</v>
      </c>
      <c r="G675">
        <v>99</v>
      </c>
      <c r="H675">
        <v>99</v>
      </c>
      <c r="I675">
        <v>99</v>
      </c>
      <c r="J675">
        <v>999</v>
      </c>
      <c r="K675">
        <v>99</v>
      </c>
      <c r="L675">
        <v>99</v>
      </c>
      <c r="M675">
        <v>38</v>
      </c>
      <c r="N675">
        <v>99</v>
      </c>
      <c r="O675">
        <v>99</v>
      </c>
      <c r="P675">
        <v>9999</v>
      </c>
    </row>
    <row r="676" spans="1:39">
      <c r="A676">
        <v>10</v>
      </c>
      <c r="B676">
        <v>76</v>
      </c>
      <c r="C676">
        <v>2022</v>
      </c>
      <c r="D676">
        <v>99</v>
      </c>
      <c r="E676">
        <v>99</v>
      </c>
      <c r="F676">
        <v>99</v>
      </c>
      <c r="G676">
        <v>99</v>
      </c>
      <c r="H676">
        <v>99</v>
      </c>
      <c r="I676">
        <v>99</v>
      </c>
      <c r="J676">
        <v>999</v>
      </c>
      <c r="K676">
        <v>99</v>
      </c>
      <c r="L676">
        <v>99</v>
      </c>
      <c r="M676">
        <v>39</v>
      </c>
      <c r="N676">
        <v>99</v>
      </c>
      <c r="O676">
        <v>99</v>
      </c>
      <c r="P676">
        <v>9999</v>
      </c>
      <c r="Q676">
        <v>6</v>
      </c>
      <c r="R676">
        <v>7</v>
      </c>
      <c r="S676">
        <v>7</v>
      </c>
      <c r="T676">
        <v>3.866335266500967E-2</v>
      </c>
      <c r="U676">
        <v>7.0635174964910494E-2</v>
      </c>
      <c r="V676">
        <v>2</v>
      </c>
      <c r="W676">
        <v>39</v>
      </c>
      <c r="X676">
        <v>272.94536449466034</v>
      </c>
      <c r="Y676">
        <v>251.92857142857153</v>
      </c>
      <c r="Z676">
        <v>251.92857142857153</v>
      </c>
      <c r="AA676">
        <v>16.667394541928552</v>
      </c>
      <c r="AB676">
        <v>0</v>
      </c>
      <c r="AD676">
        <v>1</v>
      </c>
      <c r="AE676">
        <v>0</v>
      </c>
      <c r="AF676">
        <v>0</v>
      </c>
      <c r="AG676">
        <v>0</v>
      </c>
      <c r="AH676">
        <v>1</v>
      </c>
      <c r="AI676">
        <v>0</v>
      </c>
      <c r="AJ676">
        <v>0</v>
      </c>
      <c r="AK676">
        <v>0</v>
      </c>
      <c r="AL676">
        <v>0</v>
      </c>
      <c r="AM676">
        <v>0</v>
      </c>
    </row>
    <row r="677" spans="1:39">
      <c r="A677">
        <v>10</v>
      </c>
      <c r="B677">
        <v>77</v>
      </c>
      <c r="C677">
        <v>2022</v>
      </c>
      <c r="D677">
        <v>99</v>
      </c>
      <c r="E677">
        <v>99</v>
      </c>
      <c r="F677">
        <v>99</v>
      </c>
      <c r="G677">
        <v>99</v>
      </c>
      <c r="H677">
        <v>99</v>
      </c>
      <c r="I677">
        <v>99</v>
      </c>
      <c r="J677">
        <v>999</v>
      </c>
      <c r="K677">
        <v>99</v>
      </c>
      <c r="L677">
        <v>99</v>
      </c>
      <c r="M677">
        <v>40</v>
      </c>
      <c r="N677">
        <v>99</v>
      </c>
      <c r="O677">
        <v>99</v>
      </c>
      <c r="P677">
        <v>9999</v>
      </c>
      <c r="Q677">
        <v>5</v>
      </c>
      <c r="R677">
        <v>5</v>
      </c>
      <c r="S677">
        <v>5</v>
      </c>
      <c r="T677">
        <v>2.7616680475006913E-2</v>
      </c>
      <c r="U677">
        <v>4.4956575208741474E-2</v>
      </c>
      <c r="V677">
        <v>5</v>
      </c>
      <c r="W677">
        <v>40</v>
      </c>
      <c r="X677">
        <v>243.20693391115927</v>
      </c>
      <c r="Y677">
        <v>224.48</v>
      </c>
      <c r="Z677">
        <v>224.48</v>
      </c>
      <c r="AA677">
        <v>24.56333853530478</v>
      </c>
      <c r="AB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</row>
    <row r="678" spans="1:39">
      <c r="A678">
        <v>10</v>
      </c>
      <c r="B678">
        <v>78</v>
      </c>
      <c r="C678">
        <v>2022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999</v>
      </c>
      <c r="K678">
        <v>99</v>
      </c>
      <c r="L678">
        <v>99</v>
      </c>
      <c r="M678">
        <v>41</v>
      </c>
      <c r="N678">
        <v>99</v>
      </c>
      <c r="O678">
        <v>99</v>
      </c>
      <c r="P678">
        <v>9999</v>
      </c>
      <c r="Q678">
        <v>1</v>
      </c>
      <c r="R678">
        <v>1</v>
      </c>
      <c r="S678">
        <v>1</v>
      </c>
      <c r="T678">
        <v>5.523336095001382E-3</v>
      </c>
      <c r="U678">
        <v>1.0482123781296898E-2</v>
      </c>
      <c r="V678">
        <v>5</v>
      </c>
      <c r="W678">
        <v>41</v>
      </c>
      <c r="X678">
        <v>283.53196099674966</v>
      </c>
      <c r="Y678">
        <v>261.7</v>
      </c>
      <c r="Z678">
        <v>261.7</v>
      </c>
      <c r="AA678">
        <v>0</v>
      </c>
      <c r="AB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</row>
    <row r="679" spans="1:39">
      <c r="A679">
        <v>10</v>
      </c>
      <c r="B679">
        <v>79</v>
      </c>
      <c r="C679">
        <v>2022</v>
      </c>
      <c r="D679">
        <v>99</v>
      </c>
      <c r="E679">
        <v>99</v>
      </c>
      <c r="F679">
        <v>99</v>
      </c>
      <c r="G679">
        <v>99</v>
      </c>
      <c r="H679">
        <v>99</v>
      </c>
      <c r="I679">
        <v>99</v>
      </c>
      <c r="J679">
        <v>999</v>
      </c>
      <c r="K679">
        <v>99</v>
      </c>
      <c r="L679">
        <v>99</v>
      </c>
      <c r="M679">
        <v>42</v>
      </c>
      <c r="N679">
        <v>99</v>
      </c>
      <c r="O679">
        <v>99</v>
      </c>
      <c r="P679">
        <v>9999</v>
      </c>
      <c r="Q679">
        <v>19</v>
      </c>
      <c r="R679">
        <v>24</v>
      </c>
      <c r="S679">
        <v>24</v>
      </c>
      <c r="T679">
        <v>0.13256006628003317</v>
      </c>
      <c r="U679">
        <v>0.20335720675409569</v>
      </c>
      <c r="V679">
        <v>5</v>
      </c>
      <c r="W679">
        <v>42</v>
      </c>
      <c r="X679">
        <v>229.19284940411711</v>
      </c>
      <c r="Y679">
        <v>211.54499999999999</v>
      </c>
      <c r="Z679">
        <v>211.54499999999999</v>
      </c>
      <c r="AA679">
        <v>30.786862593212685</v>
      </c>
      <c r="AB679">
        <v>0</v>
      </c>
      <c r="AD679">
        <v>0</v>
      </c>
      <c r="AE679">
        <v>0</v>
      </c>
      <c r="AF679">
        <v>0</v>
      </c>
      <c r="AG679">
        <v>0</v>
      </c>
      <c r="AH679">
        <v>1</v>
      </c>
      <c r="AI679">
        <v>0</v>
      </c>
      <c r="AJ679">
        <v>0</v>
      </c>
      <c r="AK679">
        <v>0</v>
      </c>
      <c r="AL679">
        <v>0</v>
      </c>
      <c r="AM679">
        <v>0</v>
      </c>
    </row>
    <row r="680" spans="1:39">
      <c r="A680">
        <v>10</v>
      </c>
      <c r="B680">
        <v>80</v>
      </c>
      <c r="C680">
        <v>2022</v>
      </c>
      <c r="D680">
        <v>99</v>
      </c>
      <c r="E680">
        <v>99</v>
      </c>
      <c r="F680">
        <v>99</v>
      </c>
      <c r="G680">
        <v>99</v>
      </c>
      <c r="H680">
        <v>99</v>
      </c>
      <c r="I680">
        <v>99</v>
      </c>
      <c r="J680">
        <v>999</v>
      </c>
      <c r="K680">
        <v>99</v>
      </c>
      <c r="L680">
        <v>99</v>
      </c>
      <c r="M680">
        <v>43</v>
      </c>
      <c r="N680">
        <v>99</v>
      </c>
      <c r="O680">
        <v>99</v>
      </c>
      <c r="P680">
        <v>9999</v>
      </c>
      <c r="Q680">
        <v>5</v>
      </c>
      <c r="R680">
        <v>5</v>
      </c>
      <c r="S680">
        <v>5</v>
      </c>
      <c r="T680">
        <v>2.7616680475006913E-2</v>
      </c>
      <c r="U680">
        <v>4.198056528535455E-2</v>
      </c>
      <c r="V680">
        <v>5</v>
      </c>
      <c r="W680">
        <v>43</v>
      </c>
      <c r="X680">
        <v>227.10725893824485</v>
      </c>
      <c r="Y680">
        <v>209.62000000000003</v>
      </c>
      <c r="Z680">
        <v>209.62000000000003</v>
      </c>
      <c r="AA680">
        <v>20.218348102651404</v>
      </c>
      <c r="AB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</row>
    <row r="681" spans="1:39">
      <c r="A681">
        <v>10</v>
      </c>
      <c r="B681">
        <v>81</v>
      </c>
      <c r="C681">
        <v>2022</v>
      </c>
      <c r="D681">
        <v>99</v>
      </c>
      <c r="E681">
        <v>99</v>
      </c>
      <c r="F681">
        <v>99</v>
      </c>
      <c r="G681">
        <v>99</v>
      </c>
      <c r="H681">
        <v>99</v>
      </c>
      <c r="I681">
        <v>99</v>
      </c>
      <c r="J681">
        <v>999</v>
      </c>
      <c r="K681">
        <v>99</v>
      </c>
      <c r="L681">
        <v>99</v>
      </c>
      <c r="M681">
        <v>44</v>
      </c>
      <c r="N681">
        <v>99</v>
      </c>
      <c r="O681">
        <v>99</v>
      </c>
      <c r="P681">
        <v>9999</v>
      </c>
      <c r="Q681">
        <v>4</v>
      </c>
      <c r="R681">
        <v>4</v>
      </c>
      <c r="S681">
        <v>4</v>
      </c>
      <c r="T681">
        <v>2.2093344380005528E-2</v>
      </c>
      <c r="U681">
        <v>3.131419324500543E-2</v>
      </c>
      <c r="V681">
        <v>5</v>
      </c>
      <c r="W681">
        <v>44</v>
      </c>
      <c r="X681">
        <v>211.75514626218859</v>
      </c>
      <c r="Y681">
        <v>195.45000000000005</v>
      </c>
      <c r="Z681">
        <v>195.45000000000005</v>
      </c>
      <c r="AA681">
        <v>8.9040721021335987</v>
      </c>
      <c r="AB681">
        <v>0</v>
      </c>
      <c r="AD681">
        <v>1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</row>
    <row r="682" spans="1:39">
      <c r="A682">
        <v>10</v>
      </c>
      <c r="B682">
        <v>82</v>
      </c>
      <c r="C682">
        <v>2022</v>
      </c>
      <c r="D682">
        <v>99</v>
      </c>
      <c r="E682">
        <v>99</v>
      </c>
      <c r="F682">
        <v>99</v>
      </c>
      <c r="G682">
        <v>99</v>
      </c>
      <c r="H682">
        <v>99</v>
      </c>
      <c r="I682">
        <v>99</v>
      </c>
      <c r="J682">
        <v>999</v>
      </c>
      <c r="K682">
        <v>99</v>
      </c>
      <c r="L682">
        <v>99</v>
      </c>
      <c r="M682">
        <v>45</v>
      </c>
      <c r="N682">
        <v>99</v>
      </c>
      <c r="O682">
        <v>99</v>
      </c>
      <c r="P682">
        <v>9999</v>
      </c>
      <c r="Q682">
        <v>47</v>
      </c>
      <c r="R682">
        <v>75</v>
      </c>
      <c r="S682">
        <v>75</v>
      </c>
      <c r="T682">
        <v>0.41425020712510358</v>
      </c>
      <c r="U682">
        <v>0.59824688742807053</v>
      </c>
      <c r="V682">
        <v>8</v>
      </c>
      <c r="W682">
        <v>45</v>
      </c>
      <c r="X682">
        <v>215.76049115204043</v>
      </c>
      <c r="Y682">
        <v>199.14693333333329</v>
      </c>
      <c r="Z682">
        <v>199.14693333333329</v>
      </c>
      <c r="AA682">
        <v>31.156585648338229</v>
      </c>
      <c r="AB682">
        <v>0</v>
      </c>
      <c r="AD682">
        <v>1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</row>
    <row r="683" spans="1:39">
      <c r="A683">
        <v>10</v>
      </c>
      <c r="B683">
        <v>83</v>
      </c>
      <c r="C683">
        <v>2022</v>
      </c>
      <c r="D683">
        <v>99</v>
      </c>
      <c r="E683">
        <v>99</v>
      </c>
      <c r="F683">
        <v>99</v>
      </c>
      <c r="G683">
        <v>99</v>
      </c>
      <c r="H683">
        <v>99</v>
      </c>
      <c r="I683">
        <v>99</v>
      </c>
      <c r="J683">
        <v>999</v>
      </c>
      <c r="K683">
        <v>99</v>
      </c>
      <c r="L683">
        <v>99</v>
      </c>
      <c r="M683">
        <v>46</v>
      </c>
      <c r="N683">
        <v>99</v>
      </c>
      <c r="O683">
        <v>99</v>
      </c>
      <c r="P683">
        <v>9999</v>
      </c>
      <c r="Q683">
        <v>32</v>
      </c>
      <c r="R683">
        <v>39</v>
      </c>
      <c r="S683">
        <v>39</v>
      </c>
      <c r="T683">
        <v>0.21541010770505389</v>
      </c>
      <c r="U683">
        <v>0.29626318976209642</v>
      </c>
      <c r="V683">
        <v>8</v>
      </c>
      <c r="W683">
        <v>46</v>
      </c>
      <c r="X683">
        <v>205.47823429730255</v>
      </c>
      <c r="Y683">
        <v>189.6564102564102</v>
      </c>
      <c r="Z683">
        <v>189.6564102564102</v>
      </c>
      <c r="AA683">
        <v>25.791837258424454</v>
      </c>
      <c r="AB683">
        <v>0</v>
      </c>
      <c r="AD683">
        <v>1</v>
      </c>
      <c r="AE683">
        <v>1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</row>
    <row r="684" spans="1:39">
      <c r="A684">
        <v>10</v>
      </c>
      <c r="B684">
        <v>84</v>
      </c>
      <c r="C684">
        <v>2022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999</v>
      </c>
      <c r="K684">
        <v>99</v>
      </c>
      <c r="L684">
        <v>99</v>
      </c>
      <c r="M684">
        <v>47</v>
      </c>
      <c r="N684">
        <v>99</v>
      </c>
      <c r="O684">
        <v>99</v>
      </c>
      <c r="P684">
        <v>9999</v>
      </c>
      <c r="Q684">
        <v>20</v>
      </c>
      <c r="R684">
        <v>22</v>
      </c>
      <c r="S684">
        <v>22</v>
      </c>
      <c r="T684">
        <v>0.12151339409003038</v>
      </c>
      <c r="U684">
        <v>0.16494224582109529</v>
      </c>
      <c r="V684">
        <v>8</v>
      </c>
      <c r="W684">
        <v>47</v>
      </c>
      <c r="X684">
        <v>202.79720279720277</v>
      </c>
      <c r="Y684">
        <v>187.18181818181819</v>
      </c>
      <c r="Z684">
        <v>187.18181818181819</v>
      </c>
      <c r="AA684">
        <v>33.2319484336114</v>
      </c>
      <c r="AB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</row>
    <row r="685" spans="1:39">
      <c r="A685">
        <v>10</v>
      </c>
      <c r="B685">
        <v>85</v>
      </c>
      <c r="C685">
        <v>2022</v>
      </c>
      <c r="D685">
        <v>99</v>
      </c>
      <c r="E685">
        <v>99</v>
      </c>
      <c r="F685">
        <v>99</v>
      </c>
      <c r="G685">
        <v>99</v>
      </c>
      <c r="H685">
        <v>99</v>
      </c>
      <c r="I685">
        <v>99</v>
      </c>
      <c r="J685">
        <v>999</v>
      </c>
      <c r="K685">
        <v>99</v>
      </c>
      <c r="L685">
        <v>99</v>
      </c>
      <c r="M685">
        <v>48</v>
      </c>
      <c r="N685">
        <v>99</v>
      </c>
      <c r="O685">
        <v>99</v>
      </c>
      <c r="P685">
        <v>9999</v>
      </c>
      <c r="Q685">
        <v>93</v>
      </c>
      <c r="R685">
        <v>192</v>
      </c>
      <c r="S685">
        <v>192</v>
      </c>
      <c r="T685">
        <v>1.0604805302402651</v>
      </c>
      <c r="U685">
        <v>1.4235376974701739</v>
      </c>
      <c r="V685">
        <v>8</v>
      </c>
      <c r="W685">
        <v>48</v>
      </c>
      <c r="X685">
        <v>200.54899106175523</v>
      </c>
      <c r="Y685">
        <v>185.10671875</v>
      </c>
      <c r="Z685">
        <v>185.10671875</v>
      </c>
      <c r="AA685">
        <v>27.146748887682264</v>
      </c>
      <c r="AB685">
        <v>0</v>
      </c>
      <c r="AD685">
        <v>0</v>
      </c>
      <c r="AE685">
        <v>0</v>
      </c>
      <c r="AF685">
        <v>0</v>
      </c>
      <c r="AG685">
        <v>0</v>
      </c>
      <c r="AH685">
        <v>4</v>
      </c>
      <c r="AI685">
        <v>0</v>
      </c>
      <c r="AJ685">
        <v>0</v>
      </c>
      <c r="AK685">
        <v>1</v>
      </c>
      <c r="AL685">
        <v>0</v>
      </c>
      <c r="AM685">
        <v>1</v>
      </c>
    </row>
    <row r="686" spans="1:39">
      <c r="A686">
        <v>10</v>
      </c>
      <c r="B686">
        <v>86</v>
      </c>
      <c r="C686">
        <v>2022</v>
      </c>
      <c r="D686">
        <v>99</v>
      </c>
      <c r="E686">
        <v>99</v>
      </c>
      <c r="F686">
        <v>99</v>
      </c>
      <c r="G686">
        <v>99</v>
      </c>
      <c r="H686">
        <v>99</v>
      </c>
      <c r="I686">
        <v>99</v>
      </c>
      <c r="J686">
        <v>999</v>
      </c>
      <c r="K686">
        <v>99</v>
      </c>
      <c r="L686">
        <v>99</v>
      </c>
      <c r="M686">
        <v>49</v>
      </c>
      <c r="N686">
        <v>99</v>
      </c>
      <c r="O686">
        <v>99</v>
      </c>
      <c r="P686">
        <v>9999</v>
      </c>
      <c r="Q686">
        <v>76</v>
      </c>
      <c r="R686">
        <v>132</v>
      </c>
      <c r="S686">
        <v>132</v>
      </c>
      <c r="T686">
        <v>0.72908036454018221</v>
      </c>
      <c r="U686">
        <v>0.93675820299084078</v>
      </c>
      <c r="V686">
        <v>7.9545454545454541</v>
      </c>
      <c r="W686">
        <v>49</v>
      </c>
      <c r="X686">
        <v>191.95804195804195</v>
      </c>
      <c r="Y686">
        <v>177.17727272727276</v>
      </c>
      <c r="Z686">
        <v>177.17727272727276</v>
      </c>
      <c r="AA686">
        <v>27.697397840003593</v>
      </c>
      <c r="AB686">
        <v>0</v>
      </c>
      <c r="AD686">
        <v>0</v>
      </c>
      <c r="AE686">
        <v>1</v>
      </c>
      <c r="AF686">
        <v>0</v>
      </c>
      <c r="AG686">
        <v>0</v>
      </c>
      <c r="AH686">
        <v>3</v>
      </c>
      <c r="AI686">
        <v>0</v>
      </c>
      <c r="AJ686">
        <v>0</v>
      </c>
      <c r="AK686">
        <v>0</v>
      </c>
      <c r="AL686">
        <v>0</v>
      </c>
      <c r="AM686">
        <v>0</v>
      </c>
    </row>
    <row r="687" spans="1:39">
      <c r="A687">
        <v>10</v>
      </c>
      <c r="B687">
        <v>87</v>
      </c>
      <c r="C687">
        <v>2022</v>
      </c>
      <c r="D687">
        <v>99</v>
      </c>
      <c r="E687">
        <v>99</v>
      </c>
      <c r="F687">
        <v>99</v>
      </c>
      <c r="G687">
        <v>99</v>
      </c>
      <c r="H687">
        <v>99</v>
      </c>
      <c r="I687">
        <v>99</v>
      </c>
      <c r="J687">
        <v>999</v>
      </c>
      <c r="K687">
        <v>99</v>
      </c>
      <c r="L687">
        <v>99</v>
      </c>
      <c r="M687">
        <v>50</v>
      </c>
      <c r="N687">
        <v>99</v>
      </c>
      <c r="O687">
        <v>99</v>
      </c>
      <c r="P687">
        <v>9999</v>
      </c>
      <c r="Q687">
        <v>30</v>
      </c>
      <c r="R687">
        <v>38</v>
      </c>
      <c r="S687">
        <v>38</v>
      </c>
      <c r="T687">
        <v>0.20988677161005248</v>
      </c>
      <c r="U687">
        <v>0.25842420490848089</v>
      </c>
      <c r="V687">
        <v>11</v>
      </c>
      <c r="W687">
        <v>50</v>
      </c>
      <c r="X687">
        <v>183.9510748702742</v>
      </c>
      <c r="Y687">
        <v>169.7868421052631</v>
      </c>
      <c r="Z687">
        <v>169.7868421052631</v>
      </c>
      <c r="AA687">
        <v>28.487302536694724</v>
      </c>
      <c r="AB687">
        <v>0</v>
      </c>
      <c r="AD687">
        <v>0</v>
      </c>
      <c r="AE687">
        <v>0</v>
      </c>
      <c r="AF687">
        <v>0</v>
      </c>
      <c r="AG687">
        <v>0</v>
      </c>
      <c r="AH687">
        <v>1</v>
      </c>
      <c r="AI687">
        <v>0</v>
      </c>
      <c r="AJ687">
        <v>0</v>
      </c>
      <c r="AK687">
        <v>0</v>
      </c>
      <c r="AL687">
        <v>0</v>
      </c>
      <c r="AM687">
        <v>0</v>
      </c>
    </row>
    <row r="688" spans="1:39">
      <c r="A688">
        <v>10</v>
      </c>
      <c r="B688">
        <v>88</v>
      </c>
      <c r="C688">
        <v>2022</v>
      </c>
      <c r="D688">
        <v>99</v>
      </c>
      <c r="E688">
        <v>99</v>
      </c>
      <c r="F688">
        <v>99</v>
      </c>
      <c r="G688">
        <v>99</v>
      </c>
      <c r="H688">
        <v>99</v>
      </c>
      <c r="I688">
        <v>99</v>
      </c>
      <c r="J688">
        <v>999</v>
      </c>
      <c r="K688">
        <v>99</v>
      </c>
      <c r="L688">
        <v>99</v>
      </c>
      <c r="M688">
        <v>51</v>
      </c>
      <c r="N688">
        <v>99</v>
      </c>
      <c r="O688">
        <v>99</v>
      </c>
      <c r="P688">
        <v>9999</v>
      </c>
      <c r="Q688">
        <v>153</v>
      </c>
      <c r="R688">
        <v>465</v>
      </c>
      <c r="S688">
        <v>465</v>
      </c>
      <c r="T688">
        <v>2.568351284175642</v>
      </c>
      <c r="U688">
        <v>3.2015646394201909</v>
      </c>
      <c r="V688">
        <v>11</v>
      </c>
      <c r="W688">
        <v>51</v>
      </c>
      <c r="X688">
        <v>186.23532426985412</v>
      </c>
      <c r="Y688">
        <v>171.89520430107541</v>
      </c>
      <c r="Z688">
        <v>171.89520430107541</v>
      </c>
      <c r="AA688">
        <v>29.323065925663801</v>
      </c>
      <c r="AB688">
        <v>0</v>
      </c>
      <c r="AD688">
        <v>12</v>
      </c>
      <c r="AE688">
        <v>1</v>
      </c>
      <c r="AF688">
        <v>0</v>
      </c>
      <c r="AG688">
        <v>1</v>
      </c>
      <c r="AH688">
        <v>12</v>
      </c>
      <c r="AI688">
        <v>1</v>
      </c>
      <c r="AJ688">
        <v>0</v>
      </c>
      <c r="AK688">
        <v>1</v>
      </c>
      <c r="AL688">
        <v>0</v>
      </c>
      <c r="AM688">
        <v>0</v>
      </c>
    </row>
    <row r="689" spans="1:39">
      <c r="A689">
        <v>10</v>
      </c>
      <c r="B689">
        <v>89</v>
      </c>
      <c r="C689">
        <v>2022</v>
      </c>
      <c r="D689">
        <v>99</v>
      </c>
      <c r="E689">
        <v>99</v>
      </c>
      <c r="F689">
        <v>99</v>
      </c>
      <c r="G689">
        <v>99</v>
      </c>
      <c r="H689">
        <v>99</v>
      </c>
      <c r="I689">
        <v>99</v>
      </c>
      <c r="J689">
        <v>999</v>
      </c>
      <c r="K689">
        <v>99</v>
      </c>
      <c r="L689">
        <v>99</v>
      </c>
      <c r="M689">
        <v>52</v>
      </c>
      <c r="N689">
        <v>99</v>
      </c>
      <c r="O689">
        <v>99</v>
      </c>
      <c r="P689">
        <v>9999</v>
      </c>
      <c r="Q689">
        <v>127</v>
      </c>
      <c r="R689">
        <v>268</v>
      </c>
      <c r="S689">
        <v>268</v>
      </c>
      <c r="T689">
        <v>1.48025407346037</v>
      </c>
      <c r="U689">
        <v>1.795444811065545</v>
      </c>
      <c r="V689">
        <v>10.958955223880597</v>
      </c>
      <c r="W689">
        <v>52</v>
      </c>
      <c r="X689">
        <v>181.21327274785327</v>
      </c>
      <c r="Y689">
        <v>167.25985074626851</v>
      </c>
      <c r="Z689">
        <v>167.25985074626851</v>
      </c>
      <c r="AA689">
        <v>25.457597053511481</v>
      </c>
      <c r="AB689">
        <v>0</v>
      </c>
      <c r="AD689">
        <v>4</v>
      </c>
      <c r="AE689">
        <v>0</v>
      </c>
      <c r="AF689">
        <v>0</v>
      </c>
      <c r="AG689">
        <v>0</v>
      </c>
      <c r="AH689">
        <v>11</v>
      </c>
      <c r="AI689">
        <v>1</v>
      </c>
      <c r="AJ689">
        <v>1</v>
      </c>
      <c r="AK689">
        <v>0</v>
      </c>
      <c r="AL689">
        <v>0</v>
      </c>
      <c r="AM689">
        <v>0</v>
      </c>
    </row>
    <row r="690" spans="1:39">
      <c r="A690">
        <v>10</v>
      </c>
      <c r="B690">
        <v>90</v>
      </c>
      <c r="C690">
        <v>2022</v>
      </c>
      <c r="D690">
        <v>99</v>
      </c>
      <c r="E690">
        <v>99</v>
      </c>
      <c r="F690">
        <v>99</v>
      </c>
      <c r="G690">
        <v>99</v>
      </c>
      <c r="H690">
        <v>99</v>
      </c>
      <c r="I690">
        <v>99</v>
      </c>
      <c r="J690">
        <v>999</v>
      </c>
      <c r="K690">
        <v>99</v>
      </c>
      <c r="L690">
        <v>99</v>
      </c>
      <c r="M690">
        <v>53</v>
      </c>
      <c r="N690">
        <v>99</v>
      </c>
      <c r="O690">
        <v>99</v>
      </c>
      <c r="P690">
        <v>9999</v>
      </c>
      <c r="Q690">
        <v>63</v>
      </c>
      <c r="R690">
        <v>90</v>
      </c>
      <c r="S690">
        <v>90</v>
      </c>
      <c r="T690">
        <v>0.49710024855012441</v>
      </c>
      <c r="U690">
        <v>0.59995198490369073</v>
      </c>
      <c r="V690">
        <v>11</v>
      </c>
      <c r="W690">
        <v>53</v>
      </c>
      <c r="X690">
        <v>180.31286866498141</v>
      </c>
      <c r="Y690">
        <v>166.42877777777773</v>
      </c>
      <c r="Z690">
        <v>166.42877777777773</v>
      </c>
      <c r="AA690">
        <v>27.776549254833554</v>
      </c>
      <c r="AB690">
        <v>0</v>
      </c>
      <c r="AD690">
        <v>1</v>
      </c>
      <c r="AE690">
        <v>0</v>
      </c>
      <c r="AF690">
        <v>0</v>
      </c>
      <c r="AG690">
        <v>0</v>
      </c>
      <c r="AH690">
        <v>2</v>
      </c>
      <c r="AI690">
        <v>1</v>
      </c>
      <c r="AJ690">
        <v>0</v>
      </c>
      <c r="AK690">
        <v>1</v>
      </c>
      <c r="AL690">
        <v>0</v>
      </c>
      <c r="AM690">
        <v>0</v>
      </c>
    </row>
    <row r="691" spans="1:39">
      <c r="A691">
        <v>10</v>
      </c>
      <c r="B691">
        <v>91</v>
      </c>
      <c r="C691">
        <v>2022</v>
      </c>
      <c r="D691">
        <v>99</v>
      </c>
      <c r="E691">
        <v>99</v>
      </c>
      <c r="F691">
        <v>99</v>
      </c>
      <c r="G691">
        <v>99</v>
      </c>
      <c r="H691">
        <v>99</v>
      </c>
      <c r="I691">
        <v>99</v>
      </c>
      <c r="J691">
        <v>999</v>
      </c>
      <c r="K691">
        <v>99</v>
      </c>
      <c r="L691">
        <v>99</v>
      </c>
      <c r="M691">
        <v>54</v>
      </c>
      <c r="N691">
        <v>99</v>
      </c>
      <c r="O691">
        <v>99</v>
      </c>
      <c r="P691">
        <v>9999</v>
      </c>
      <c r="Q691">
        <v>189</v>
      </c>
      <c r="R691">
        <v>716</v>
      </c>
      <c r="S691">
        <v>716</v>
      </c>
      <c r="T691">
        <v>3.9547086440209887</v>
      </c>
      <c r="U691">
        <v>4.6606842805705844</v>
      </c>
      <c r="V691">
        <v>10.984636871508382</v>
      </c>
      <c r="W691">
        <v>54</v>
      </c>
      <c r="X691">
        <v>176.07163609071702</v>
      </c>
      <c r="Y691">
        <v>162.51412011173173</v>
      </c>
      <c r="Z691">
        <v>162.51412011173173</v>
      </c>
      <c r="AA691">
        <v>25.265780824080217</v>
      </c>
      <c r="AB691">
        <v>0</v>
      </c>
      <c r="AD691">
        <v>9</v>
      </c>
      <c r="AE691">
        <v>2</v>
      </c>
      <c r="AF691">
        <v>0</v>
      </c>
      <c r="AG691">
        <v>1</v>
      </c>
      <c r="AH691">
        <v>13</v>
      </c>
      <c r="AI691">
        <v>3</v>
      </c>
      <c r="AJ691">
        <v>1</v>
      </c>
      <c r="AK691">
        <v>0</v>
      </c>
      <c r="AL691">
        <v>0</v>
      </c>
      <c r="AM691">
        <v>1</v>
      </c>
    </row>
    <row r="692" spans="1:39">
      <c r="A692">
        <v>10</v>
      </c>
      <c r="B692">
        <v>92</v>
      </c>
      <c r="C692">
        <v>2022</v>
      </c>
      <c r="D692">
        <v>99</v>
      </c>
      <c r="E692">
        <v>99</v>
      </c>
      <c r="F692">
        <v>99</v>
      </c>
      <c r="G692">
        <v>99</v>
      </c>
      <c r="H692">
        <v>99</v>
      </c>
      <c r="I692">
        <v>99</v>
      </c>
      <c r="J692">
        <v>999</v>
      </c>
      <c r="K692">
        <v>99</v>
      </c>
      <c r="L692">
        <v>99</v>
      </c>
      <c r="M692">
        <v>55</v>
      </c>
      <c r="N692">
        <v>99</v>
      </c>
      <c r="O692">
        <v>99</v>
      </c>
      <c r="P692">
        <v>9999</v>
      </c>
      <c r="Q692">
        <v>161</v>
      </c>
      <c r="R692">
        <v>459</v>
      </c>
      <c r="S692">
        <v>459</v>
      </c>
      <c r="T692">
        <v>2.5352112676056344</v>
      </c>
      <c r="U692">
        <v>3.0115754449397194</v>
      </c>
      <c r="V692">
        <v>14</v>
      </c>
      <c r="W692">
        <v>55</v>
      </c>
      <c r="X692">
        <v>177.47361662854627</v>
      </c>
      <c r="Y692">
        <v>163.80814814814821</v>
      </c>
      <c r="Z692">
        <v>163.80814814814821</v>
      </c>
      <c r="AA692">
        <v>27.109828408766656</v>
      </c>
      <c r="AB692">
        <v>0</v>
      </c>
      <c r="AD692">
        <v>6</v>
      </c>
      <c r="AE692">
        <v>0</v>
      </c>
      <c r="AF692">
        <v>0</v>
      </c>
      <c r="AG692">
        <v>0</v>
      </c>
      <c r="AH692">
        <v>13</v>
      </c>
      <c r="AI692">
        <v>0</v>
      </c>
      <c r="AJ692">
        <v>3</v>
      </c>
      <c r="AK692">
        <v>0</v>
      </c>
      <c r="AL692">
        <v>0</v>
      </c>
      <c r="AM692">
        <v>0</v>
      </c>
    </row>
    <row r="693" spans="1:39">
      <c r="A693">
        <v>10</v>
      </c>
      <c r="B693">
        <v>93</v>
      </c>
      <c r="C693">
        <v>2022</v>
      </c>
      <c r="D693">
        <v>99</v>
      </c>
      <c r="E693">
        <v>99</v>
      </c>
      <c r="F693">
        <v>99</v>
      </c>
      <c r="G693">
        <v>99</v>
      </c>
      <c r="H693">
        <v>99</v>
      </c>
      <c r="I693">
        <v>99</v>
      </c>
      <c r="J693">
        <v>999</v>
      </c>
      <c r="K693">
        <v>99</v>
      </c>
      <c r="L693">
        <v>99</v>
      </c>
      <c r="M693">
        <v>56</v>
      </c>
      <c r="N693">
        <v>99</v>
      </c>
      <c r="O693">
        <v>99</v>
      </c>
      <c r="P693">
        <v>9999</v>
      </c>
      <c r="Q693">
        <v>98</v>
      </c>
      <c r="R693">
        <v>347</v>
      </c>
      <c r="S693">
        <v>347</v>
      </c>
      <c r="T693">
        <v>1.9165976249654788</v>
      </c>
      <c r="U693">
        <v>2.2200641499566762</v>
      </c>
      <c r="V693">
        <v>14</v>
      </c>
      <c r="W693">
        <v>56</v>
      </c>
      <c r="X693">
        <v>173.0568469562665</v>
      </c>
      <c r="Y693">
        <v>159.73146974063388</v>
      </c>
      <c r="Z693">
        <v>159.73146974063388</v>
      </c>
      <c r="AA693">
        <v>24.928365308927479</v>
      </c>
      <c r="AB693">
        <v>0</v>
      </c>
      <c r="AD693">
        <v>15</v>
      </c>
      <c r="AE693">
        <v>0</v>
      </c>
      <c r="AF693">
        <v>0</v>
      </c>
      <c r="AG693">
        <v>1</v>
      </c>
      <c r="AH693">
        <v>25</v>
      </c>
      <c r="AI693">
        <v>2</v>
      </c>
      <c r="AJ693">
        <v>4</v>
      </c>
      <c r="AK693">
        <v>2</v>
      </c>
      <c r="AL693">
        <v>0</v>
      </c>
      <c r="AM693">
        <v>0</v>
      </c>
    </row>
    <row r="694" spans="1:39">
      <c r="A694">
        <v>10</v>
      </c>
      <c r="B694">
        <v>94</v>
      </c>
      <c r="C694">
        <v>2022</v>
      </c>
      <c r="D694">
        <v>99</v>
      </c>
      <c r="E694">
        <v>99</v>
      </c>
      <c r="F694">
        <v>99</v>
      </c>
      <c r="G694">
        <v>99</v>
      </c>
      <c r="H694">
        <v>99</v>
      </c>
      <c r="I694">
        <v>99</v>
      </c>
      <c r="J694">
        <v>999</v>
      </c>
      <c r="K694">
        <v>99</v>
      </c>
      <c r="L694">
        <v>99</v>
      </c>
      <c r="M694">
        <v>57</v>
      </c>
      <c r="N694">
        <v>99</v>
      </c>
      <c r="O694">
        <v>99</v>
      </c>
      <c r="P694">
        <v>9999</v>
      </c>
      <c r="Q694">
        <v>237</v>
      </c>
      <c r="R694">
        <v>2222</v>
      </c>
      <c r="S694">
        <v>2222</v>
      </c>
      <c r="T694">
        <v>12.272852803093064</v>
      </c>
      <c r="U694">
        <v>13.140705997512352</v>
      </c>
      <c r="V694">
        <v>13.981098109810979</v>
      </c>
      <c r="W694">
        <v>57</v>
      </c>
      <c r="X694">
        <v>159.96588824646261</v>
      </c>
      <c r="Y694">
        <v>147.64851485148523</v>
      </c>
      <c r="Z694">
        <v>147.64851485148523</v>
      </c>
      <c r="AA694">
        <v>25.535182364502457</v>
      </c>
      <c r="AB694">
        <v>0</v>
      </c>
      <c r="AD694">
        <v>42</v>
      </c>
      <c r="AE694">
        <v>2</v>
      </c>
      <c r="AF694">
        <v>0</v>
      </c>
      <c r="AG694">
        <v>3</v>
      </c>
      <c r="AH694">
        <v>83</v>
      </c>
      <c r="AI694">
        <v>22</v>
      </c>
      <c r="AJ694">
        <v>12</v>
      </c>
      <c r="AK694">
        <v>17</v>
      </c>
      <c r="AL694">
        <v>0</v>
      </c>
      <c r="AM694">
        <v>0</v>
      </c>
    </row>
    <row r="695" spans="1:39">
      <c r="A695">
        <v>10</v>
      </c>
      <c r="B695">
        <v>95</v>
      </c>
      <c r="C695">
        <v>2022</v>
      </c>
      <c r="D695">
        <v>99</v>
      </c>
      <c r="E695">
        <v>99</v>
      </c>
      <c r="F695">
        <v>99</v>
      </c>
      <c r="G695">
        <v>99</v>
      </c>
      <c r="H695">
        <v>99</v>
      </c>
      <c r="I695">
        <v>99</v>
      </c>
      <c r="J695">
        <v>999</v>
      </c>
      <c r="K695">
        <v>99</v>
      </c>
      <c r="L695">
        <v>99</v>
      </c>
      <c r="M695">
        <v>58</v>
      </c>
      <c r="N695">
        <v>99</v>
      </c>
      <c r="O695">
        <v>99</v>
      </c>
      <c r="P695">
        <v>9999</v>
      </c>
      <c r="Q695">
        <v>203</v>
      </c>
      <c r="R695">
        <v>1250</v>
      </c>
      <c r="S695">
        <v>1250</v>
      </c>
      <c r="T695">
        <v>6.9041701187517264</v>
      </c>
      <c r="U695">
        <v>7.0882848684442878</v>
      </c>
      <c r="V695">
        <v>13.988799999999999</v>
      </c>
      <c r="W695">
        <v>58</v>
      </c>
      <c r="X695">
        <v>153.385352112676</v>
      </c>
      <c r="Y695">
        <v>141.5746799999998</v>
      </c>
      <c r="Z695">
        <v>141.5746799999998</v>
      </c>
      <c r="AA695">
        <v>26.63765743036836</v>
      </c>
      <c r="AB695">
        <v>0</v>
      </c>
      <c r="AD695">
        <v>35</v>
      </c>
      <c r="AE695">
        <v>1</v>
      </c>
      <c r="AF695">
        <v>0</v>
      </c>
      <c r="AG695">
        <v>3</v>
      </c>
      <c r="AH695">
        <v>62</v>
      </c>
      <c r="AI695">
        <v>10</v>
      </c>
      <c r="AJ695">
        <v>7</v>
      </c>
      <c r="AK695">
        <v>14</v>
      </c>
      <c r="AL695">
        <v>0</v>
      </c>
      <c r="AM695">
        <v>0</v>
      </c>
    </row>
    <row r="696" spans="1:39">
      <c r="A696">
        <v>10</v>
      </c>
      <c r="B696">
        <v>96</v>
      </c>
      <c r="C696">
        <v>2022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999</v>
      </c>
      <c r="K696">
        <v>99</v>
      </c>
      <c r="L696">
        <v>99</v>
      </c>
      <c r="M696">
        <v>59</v>
      </c>
      <c r="N696">
        <v>99</v>
      </c>
      <c r="O696">
        <v>99</v>
      </c>
      <c r="P696">
        <v>9999</v>
      </c>
      <c r="Q696">
        <v>195</v>
      </c>
      <c r="R696">
        <v>1083</v>
      </c>
      <c r="S696">
        <v>1083</v>
      </c>
      <c r="T696">
        <v>5.9817729908864958</v>
      </c>
      <c r="U696">
        <v>6.0994813387475313</v>
      </c>
      <c r="V696">
        <v>13.987072945521701</v>
      </c>
      <c r="W696">
        <v>59</v>
      </c>
      <c r="X696">
        <v>152.34113538393504</v>
      </c>
      <c r="Y696">
        <v>140.61086795937217</v>
      </c>
      <c r="Z696">
        <v>140.61086795937217</v>
      </c>
      <c r="AA696">
        <v>26.764978729898338</v>
      </c>
      <c r="AB696">
        <v>0</v>
      </c>
      <c r="AD696">
        <v>26</v>
      </c>
      <c r="AE696">
        <v>3</v>
      </c>
      <c r="AF696">
        <v>0</v>
      </c>
      <c r="AG696">
        <v>1</v>
      </c>
      <c r="AH696">
        <v>63</v>
      </c>
      <c r="AI696">
        <v>18</v>
      </c>
      <c r="AJ696">
        <v>9</v>
      </c>
      <c r="AK696">
        <v>12</v>
      </c>
      <c r="AL696">
        <v>0</v>
      </c>
      <c r="AM696">
        <v>0</v>
      </c>
    </row>
    <row r="697" spans="1:39">
      <c r="A697">
        <v>10</v>
      </c>
      <c r="B697">
        <v>97</v>
      </c>
      <c r="C697">
        <v>2022</v>
      </c>
      <c r="D697">
        <v>99</v>
      </c>
      <c r="E697">
        <v>99</v>
      </c>
      <c r="F697">
        <v>99</v>
      </c>
      <c r="G697">
        <v>99</v>
      </c>
      <c r="H697">
        <v>99</v>
      </c>
      <c r="I697">
        <v>99</v>
      </c>
      <c r="J697">
        <v>999</v>
      </c>
      <c r="K697">
        <v>99</v>
      </c>
      <c r="L697">
        <v>99</v>
      </c>
      <c r="M697">
        <v>60</v>
      </c>
      <c r="N697">
        <v>99</v>
      </c>
      <c r="O697">
        <v>99</v>
      </c>
      <c r="P697">
        <v>9999</v>
      </c>
      <c r="Q697">
        <v>222</v>
      </c>
      <c r="R697">
        <v>1938</v>
      </c>
      <c r="S697">
        <v>1938</v>
      </c>
      <c r="T697">
        <v>10.704225352112678</v>
      </c>
      <c r="U697">
        <v>10.635580150864552</v>
      </c>
      <c r="V697">
        <v>0</v>
      </c>
      <c r="W697">
        <v>60</v>
      </c>
      <c r="X697">
        <v>148.443145975959</v>
      </c>
      <c r="Y697">
        <v>137.01302373581009</v>
      </c>
      <c r="Z697">
        <v>137.01302373581009</v>
      </c>
      <c r="AA697">
        <v>25.624441536675544</v>
      </c>
      <c r="AB697">
        <v>0</v>
      </c>
      <c r="AD697">
        <v>48</v>
      </c>
      <c r="AE697">
        <v>4</v>
      </c>
      <c r="AF697">
        <v>0</v>
      </c>
      <c r="AG697">
        <v>3</v>
      </c>
      <c r="AH697">
        <v>85</v>
      </c>
      <c r="AI697">
        <v>24</v>
      </c>
      <c r="AJ697">
        <v>8</v>
      </c>
      <c r="AK697">
        <v>15</v>
      </c>
      <c r="AL697">
        <v>0</v>
      </c>
      <c r="AM697">
        <v>1</v>
      </c>
    </row>
    <row r="698" spans="1:39">
      <c r="A698">
        <v>10</v>
      </c>
      <c r="B698">
        <v>98</v>
      </c>
      <c r="C698">
        <v>2022</v>
      </c>
      <c r="D698">
        <v>99</v>
      </c>
      <c r="E698">
        <v>99</v>
      </c>
      <c r="F698">
        <v>99</v>
      </c>
      <c r="G698">
        <v>99</v>
      </c>
      <c r="H698">
        <v>99</v>
      </c>
      <c r="I698">
        <v>99</v>
      </c>
      <c r="J698">
        <v>999</v>
      </c>
      <c r="K698">
        <v>99</v>
      </c>
      <c r="L698">
        <v>99</v>
      </c>
      <c r="M698">
        <v>61</v>
      </c>
      <c r="N698">
        <v>99</v>
      </c>
      <c r="O698">
        <v>99</v>
      </c>
      <c r="P698">
        <v>9999</v>
      </c>
      <c r="Q698">
        <v>233</v>
      </c>
      <c r="R698">
        <v>2137</v>
      </c>
      <c r="S698">
        <v>2137</v>
      </c>
      <c r="T698">
        <v>11.803369235017952</v>
      </c>
      <c r="U698">
        <v>11.459261992957508</v>
      </c>
      <c r="V698">
        <v>0</v>
      </c>
      <c r="W698">
        <v>61</v>
      </c>
      <c r="X698">
        <v>145.04570202250923</v>
      </c>
      <c r="Y698">
        <v>133.87718296677591</v>
      </c>
      <c r="Z698">
        <v>133.87718296677591</v>
      </c>
      <c r="AA698">
        <v>23.693382410936003</v>
      </c>
      <c r="AB698">
        <v>0</v>
      </c>
      <c r="AD698">
        <v>49</v>
      </c>
      <c r="AE698">
        <v>3</v>
      </c>
      <c r="AF698">
        <v>0</v>
      </c>
      <c r="AG698">
        <v>5</v>
      </c>
      <c r="AH698">
        <v>80</v>
      </c>
      <c r="AI698">
        <v>19</v>
      </c>
      <c r="AJ698">
        <v>12</v>
      </c>
      <c r="AK698">
        <v>20</v>
      </c>
      <c r="AL698">
        <v>0</v>
      </c>
      <c r="AM698">
        <v>0</v>
      </c>
    </row>
    <row r="699" spans="1:39">
      <c r="A699">
        <v>10</v>
      </c>
      <c r="B699">
        <v>99</v>
      </c>
      <c r="C699">
        <v>2022</v>
      </c>
      <c r="D699">
        <v>99</v>
      </c>
      <c r="E699">
        <v>99</v>
      </c>
      <c r="F699">
        <v>99</v>
      </c>
      <c r="G699">
        <v>99</v>
      </c>
      <c r="H699">
        <v>99</v>
      </c>
      <c r="I699">
        <v>99</v>
      </c>
      <c r="J699">
        <v>999</v>
      </c>
      <c r="K699">
        <v>99</v>
      </c>
      <c r="L699">
        <v>99</v>
      </c>
      <c r="M699">
        <v>62</v>
      </c>
      <c r="N699">
        <v>99</v>
      </c>
      <c r="O699">
        <v>99</v>
      </c>
      <c r="P699">
        <v>9999</v>
      </c>
      <c r="Q699">
        <v>176</v>
      </c>
      <c r="R699">
        <v>873</v>
      </c>
      <c r="S699">
        <v>873</v>
      </c>
      <c r="T699">
        <v>4.8218724109362068</v>
      </c>
      <c r="U699">
        <v>4.5528714117861808</v>
      </c>
      <c r="V699">
        <v>0</v>
      </c>
      <c r="W699">
        <v>62</v>
      </c>
      <c r="X699">
        <v>141.06649590024071</v>
      </c>
      <c r="Y699">
        <v>130.20437571592211</v>
      </c>
      <c r="Z699">
        <v>130.20437571592211</v>
      </c>
      <c r="AA699">
        <v>22.949535101610486</v>
      </c>
      <c r="AB699">
        <v>0</v>
      </c>
      <c r="AD699">
        <v>23</v>
      </c>
      <c r="AE699">
        <v>0</v>
      </c>
      <c r="AF699">
        <v>0</v>
      </c>
      <c r="AG699">
        <v>1</v>
      </c>
      <c r="AH699">
        <v>48</v>
      </c>
      <c r="AI699">
        <v>11</v>
      </c>
      <c r="AJ699">
        <v>6</v>
      </c>
      <c r="AK699">
        <v>9</v>
      </c>
      <c r="AL699">
        <v>0</v>
      </c>
      <c r="AM699">
        <v>0</v>
      </c>
    </row>
    <row r="700" spans="1:39">
      <c r="A700">
        <v>10</v>
      </c>
      <c r="B700">
        <v>100</v>
      </c>
      <c r="C700">
        <v>2022</v>
      </c>
      <c r="D700">
        <v>99</v>
      </c>
      <c r="E700">
        <v>99</v>
      </c>
      <c r="F700">
        <v>99</v>
      </c>
      <c r="G700">
        <v>99</v>
      </c>
      <c r="H700">
        <v>99</v>
      </c>
      <c r="I700">
        <v>99</v>
      </c>
      <c r="J700">
        <v>999</v>
      </c>
      <c r="K700">
        <v>99</v>
      </c>
      <c r="L700">
        <v>99</v>
      </c>
      <c r="M700">
        <v>63</v>
      </c>
      <c r="N700">
        <v>99</v>
      </c>
      <c r="O700">
        <v>99</v>
      </c>
      <c r="P700">
        <v>9999</v>
      </c>
      <c r="Q700">
        <v>209</v>
      </c>
      <c r="R700">
        <v>1675</v>
      </c>
      <c r="S700">
        <v>1675</v>
      </c>
      <c r="T700">
        <v>9.2515879591273116</v>
      </c>
      <c r="U700">
        <v>8.565877800802852</v>
      </c>
      <c r="V700">
        <v>8.3582089552238781E-3</v>
      </c>
      <c r="W700">
        <v>63</v>
      </c>
      <c r="X700">
        <v>138.32790543490577</v>
      </c>
      <c r="Y700">
        <v>127.67665671641804</v>
      </c>
      <c r="Z700">
        <v>127.67665671641804</v>
      </c>
      <c r="AA700">
        <v>22.621021079366447</v>
      </c>
      <c r="AB700">
        <v>0</v>
      </c>
      <c r="AD700">
        <v>47</v>
      </c>
      <c r="AE700">
        <v>1</v>
      </c>
      <c r="AF700">
        <v>0</v>
      </c>
      <c r="AG700">
        <v>5</v>
      </c>
      <c r="AH700">
        <v>75</v>
      </c>
      <c r="AI700">
        <v>22</v>
      </c>
      <c r="AJ700">
        <v>2</v>
      </c>
      <c r="AK700">
        <v>24</v>
      </c>
      <c r="AL700">
        <v>1</v>
      </c>
      <c r="AM700">
        <v>0</v>
      </c>
    </row>
    <row r="701" spans="1:39">
      <c r="A701">
        <v>10</v>
      </c>
      <c r="B701">
        <v>101</v>
      </c>
      <c r="C701">
        <v>2022</v>
      </c>
      <c r="D701">
        <v>99</v>
      </c>
      <c r="E701">
        <v>99</v>
      </c>
      <c r="F701">
        <v>99</v>
      </c>
      <c r="G701">
        <v>99</v>
      </c>
      <c r="H701">
        <v>99</v>
      </c>
      <c r="I701">
        <v>99</v>
      </c>
      <c r="J701">
        <v>999</v>
      </c>
      <c r="K701">
        <v>99</v>
      </c>
      <c r="L701">
        <v>99</v>
      </c>
      <c r="M701">
        <v>64</v>
      </c>
      <c r="N701">
        <v>99</v>
      </c>
      <c r="O701">
        <v>99</v>
      </c>
      <c r="P701">
        <v>9999</v>
      </c>
      <c r="Q701">
        <v>204</v>
      </c>
      <c r="R701">
        <v>1851</v>
      </c>
      <c r="S701">
        <v>1851</v>
      </c>
      <c r="T701">
        <v>10.223695111847556</v>
      </c>
      <c r="U701">
        <v>8.9834031811807851</v>
      </c>
      <c r="V701">
        <v>0</v>
      </c>
      <c r="W701">
        <v>64</v>
      </c>
      <c r="X701">
        <v>131.27656685238821</v>
      </c>
      <c r="Y701">
        <v>121.16827120475436</v>
      </c>
      <c r="Z701">
        <v>121.16827120475436</v>
      </c>
      <c r="AA701">
        <v>20.634320435413475</v>
      </c>
      <c r="AB701">
        <v>0</v>
      </c>
      <c r="AD701">
        <v>52</v>
      </c>
      <c r="AE701">
        <v>4</v>
      </c>
      <c r="AF701">
        <v>0</v>
      </c>
      <c r="AG701">
        <v>8</v>
      </c>
      <c r="AH701">
        <v>69</v>
      </c>
      <c r="AI701">
        <v>19</v>
      </c>
      <c r="AJ701">
        <v>3</v>
      </c>
      <c r="AK701">
        <v>11</v>
      </c>
      <c r="AL701">
        <v>1</v>
      </c>
      <c r="AM701">
        <v>0</v>
      </c>
    </row>
    <row r="702" spans="1:39">
      <c r="A702">
        <v>10</v>
      </c>
      <c r="B702">
        <v>102</v>
      </c>
      <c r="C702">
        <v>2022</v>
      </c>
      <c r="D702">
        <v>99</v>
      </c>
      <c r="E702">
        <v>99</v>
      </c>
      <c r="F702">
        <v>99</v>
      </c>
      <c r="G702">
        <v>99</v>
      </c>
      <c r="H702">
        <v>99</v>
      </c>
      <c r="I702">
        <v>99</v>
      </c>
      <c r="J702">
        <v>999</v>
      </c>
      <c r="K702">
        <v>99</v>
      </c>
      <c r="L702">
        <v>99</v>
      </c>
      <c r="M702">
        <v>65</v>
      </c>
      <c r="N702">
        <v>99</v>
      </c>
      <c r="O702">
        <v>99</v>
      </c>
      <c r="P702">
        <v>9999</v>
      </c>
      <c r="Q702">
        <v>204</v>
      </c>
      <c r="R702">
        <v>2126</v>
      </c>
      <c r="S702">
        <v>2126</v>
      </c>
      <c r="T702">
        <v>11.742612537972937</v>
      </c>
      <c r="U702">
        <v>9.9043496792273942</v>
      </c>
      <c r="V702">
        <v>0</v>
      </c>
      <c r="W702">
        <v>65</v>
      </c>
      <c r="X702">
        <v>126.01302656375312</v>
      </c>
      <c r="Y702">
        <v>116.31002351834438</v>
      </c>
      <c r="Z702">
        <v>116.31002351834438</v>
      </c>
      <c r="AA702">
        <v>20.149731694158103</v>
      </c>
      <c r="AB702">
        <v>0</v>
      </c>
      <c r="AD702">
        <v>88</v>
      </c>
      <c r="AE702">
        <v>3</v>
      </c>
      <c r="AF702">
        <v>0</v>
      </c>
      <c r="AG702">
        <v>13</v>
      </c>
      <c r="AH702">
        <v>74</v>
      </c>
      <c r="AI702">
        <v>19</v>
      </c>
      <c r="AJ702">
        <v>3</v>
      </c>
      <c r="AK702">
        <v>27</v>
      </c>
      <c r="AL702">
        <v>0</v>
      </c>
      <c r="AM702">
        <v>1</v>
      </c>
    </row>
    <row r="703" spans="1:39">
      <c r="A703">
        <v>10</v>
      </c>
      <c r="B703">
        <v>103</v>
      </c>
      <c r="C703">
        <v>2022</v>
      </c>
      <c r="D703">
        <v>99</v>
      </c>
      <c r="E703">
        <v>99</v>
      </c>
      <c r="F703">
        <v>99</v>
      </c>
      <c r="G703">
        <v>99</v>
      </c>
      <c r="H703">
        <v>99</v>
      </c>
      <c r="I703">
        <v>99</v>
      </c>
      <c r="J703">
        <v>999</v>
      </c>
      <c r="K703">
        <v>99</v>
      </c>
      <c r="L703">
        <v>99</v>
      </c>
      <c r="M703">
        <v>66</v>
      </c>
      <c r="N703">
        <v>99</v>
      </c>
      <c r="O703">
        <v>99</v>
      </c>
      <c r="P703">
        <v>9999</v>
      </c>
    </row>
    <row r="704" spans="1:39">
      <c r="A704">
        <v>10</v>
      </c>
      <c r="B704">
        <v>104</v>
      </c>
      <c r="C704">
        <v>2022</v>
      </c>
      <c r="D704">
        <v>99</v>
      </c>
      <c r="E704">
        <v>99</v>
      </c>
      <c r="F704">
        <v>99</v>
      </c>
      <c r="G704">
        <v>99</v>
      </c>
      <c r="H704">
        <v>99</v>
      </c>
      <c r="I704">
        <v>99</v>
      </c>
      <c r="J704">
        <v>999</v>
      </c>
      <c r="K704">
        <v>99</v>
      </c>
      <c r="L704">
        <v>99</v>
      </c>
      <c r="M704">
        <v>67</v>
      </c>
      <c r="N704">
        <v>99</v>
      </c>
      <c r="O704">
        <v>99</v>
      </c>
      <c r="P704">
        <v>9999</v>
      </c>
    </row>
    <row r="705" spans="1:39">
      <c r="A705">
        <v>10</v>
      </c>
      <c r="B705">
        <v>105</v>
      </c>
      <c r="C705">
        <v>2022</v>
      </c>
      <c r="D705">
        <v>99</v>
      </c>
      <c r="E705">
        <v>99</v>
      </c>
      <c r="F705">
        <v>99</v>
      </c>
      <c r="G705">
        <v>99</v>
      </c>
      <c r="H705">
        <v>99</v>
      </c>
      <c r="I705">
        <v>99</v>
      </c>
      <c r="J705">
        <v>999</v>
      </c>
      <c r="K705">
        <v>99</v>
      </c>
      <c r="L705">
        <v>99</v>
      </c>
      <c r="M705">
        <v>68</v>
      </c>
      <c r="N705">
        <v>99</v>
      </c>
      <c r="O705">
        <v>99</v>
      </c>
      <c r="P705">
        <v>9999</v>
      </c>
    </row>
    <row r="706" spans="1:39">
      <c r="A706">
        <v>11</v>
      </c>
      <c r="B706">
        <v>1</v>
      </c>
      <c r="C706">
        <v>2024</v>
      </c>
      <c r="D706">
        <v>99</v>
      </c>
      <c r="E706">
        <v>99</v>
      </c>
      <c r="F706">
        <v>99</v>
      </c>
      <c r="G706">
        <v>99</v>
      </c>
      <c r="H706">
        <v>99</v>
      </c>
      <c r="I706">
        <v>99</v>
      </c>
      <c r="J706">
        <v>999</v>
      </c>
      <c r="K706">
        <v>99</v>
      </c>
      <c r="L706">
        <v>99</v>
      </c>
      <c r="M706">
        <v>99</v>
      </c>
      <c r="N706">
        <v>60</v>
      </c>
      <c r="O706">
        <v>99</v>
      </c>
      <c r="P706">
        <v>9999</v>
      </c>
      <c r="Q706">
        <v>19</v>
      </c>
      <c r="R706">
        <v>24</v>
      </c>
      <c r="S706">
        <v>24</v>
      </c>
      <c r="T706">
        <v>0.13560854333823028</v>
      </c>
      <c r="U706">
        <v>6.0636508691757775E-2</v>
      </c>
      <c r="V706">
        <v>2.3333333333333339</v>
      </c>
      <c r="W706">
        <v>61.66666666666665</v>
      </c>
      <c r="X706">
        <v>66.923979776092409</v>
      </c>
      <c r="Y706">
        <v>61.770833333333329</v>
      </c>
      <c r="Z706">
        <v>61.770833333333329</v>
      </c>
      <c r="AA706">
        <v>6.0540949754875824</v>
      </c>
      <c r="AB706">
        <v>2.7938424357067735</v>
      </c>
      <c r="AC706">
        <v>31.227893502635514</v>
      </c>
      <c r="AD706">
        <v>4</v>
      </c>
      <c r="AE706">
        <v>0</v>
      </c>
      <c r="AF706">
        <v>0</v>
      </c>
      <c r="AG706">
        <v>1</v>
      </c>
      <c r="AH706">
        <v>2</v>
      </c>
      <c r="AI706">
        <v>2</v>
      </c>
      <c r="AJ706">
        <v>0</v>
      </c>
      <c r="AK706">
        <v>0</v>
      </c>
      <c r="AL706">
        <v>0</v>
      </c>
      <c r="AM706">
        <v>0</v>
      </c>
    </row>
    <row r="707" spans="1:39">
      <c r="A707">
        <v>11</v>
      </c>
      <c r="B707">
        <v>2</v>
      </c>
      <c r="C707">
        <v>2024</v>
      </c>
      <c r="D707">
        <v>99</v>
      </c>
      <c r="E707">
        <v>99</v>
      </c>
      <c r="F707">
        <v>99</v>
      </c>
      <c r="G707">
        <v>99</v>
      </c>
      <c r="H707">
        <v>99</v>
      </c>
      <c r="I707">
        <v>99</v>
      </c>
      <c r="J707">
        <v>999</v>
      </c>
      <c r="K707">
        <v>99</v>
      </c>
      <c r="L707">
        <v>99</v>
      </c>
      <c r="M707">
        <v>99</v>
      </c>
      <c r="N707">
        <v>70</v>
      </c>
      <c r="O707">
        <v>99</v>
      </c>
      <c r="P707">
        <v>9999</v>
      </c>
      <c r="Q707">
        <v>35</v>
      </c>
      <c r="R707">
        <v>138</v>
      </c>
      <c r="S707">
        <v>138</v>
      </c>
      <c r="T707">
        <v>0.77974912419482401</v>
      </c>
      <c r="U707">
        <v>0.43175648279945744</v>
      </c>
      <c r="V707">
        <v>0.71014492753623193</v>
      </c>
      <c r="W707">
        <v>63.44202898550725</v>
      </c>
      <c r="X707">
        <v>82.874055929781548</v>
      </c>
      <c r="Y707">
        <v>76.492753623188449</v>
      </c>
      <c r="Z707">
        <v>76.492753623188449</v>
      </c>
      <c r="AA707">
        <v>2.8578809845590967</v>
      </c>
      <c r="AB707">
        <v>2.1902885652716328</v>
      </c>
      <c r="AC707">
        <v>3.9524352657594406</v>
      </c>
      <c r="AD707">
        <v>8</v>
      </c>
      <c r="AE707">
        <v>0</v>
      </c>
      <c r="AF707">
        <v>0</v>
      </c>
      <c r="AG707">
        <v>1</v>
      </c>
      <c r="AH707">
        <v>6</v>
      </c>
      <c r="AI707">
        <v>6</v>
      </c>
      <c r="AJ707">
        <v>0</v>
      </c>
      <c r="AK707">
        <v>8</v>
      </c>
      <c r="AL707">
        <v>0</v>
      </c>
      <c r="AM707">
        <v>0</v>
      </c>
    </row>
    <row r="708" spans="1:39">
      <c r="A708">
        <v>11</v>
      </c>
      <c r="B708">
        <v>3</v>
      </c>
      <c r="C708">
        <v>2024</v>
      </c>
      <c r="D708">
        <v>99</v>
      </c>
      <c r="E708">
        <v>99</v>
      </c>
      <c r="F708">
        <v>99</v>
      </c>
      <c r="G708">
        <v>99</v>
      </c>
      <c r="H708">
        <v>99</v>
      </c>
      <c r="I708">
        <v>99</v>
      </c>
      <c r="J708">
        <v>999</v>
      </c>
      <c r="K708">
        <v>99</v>
      </c>
      <c r="L708">
        <v>99</v>
      </c>
      <c r="M708">
        <v>99</v>
      </c>
      <c r="N708">
        <v>80</v>
      </c>
      <c r="O708">
        <v>99</v>
      </c>
      <c r="P708">
        <v>9999</v>
      </c>
      <c r="Q708">
        <v>81</v>
      </c>
      <c r="R708">
        <v>439</v>
      </c>
      <c r="S708">
        <v>438</v>
      </c>
      <c r="T708">
        <v>2.4805062718951287</v>
      </c>
      <c r="U708">
        <v>1.5383472029718059</v>
      </c>
      <c r="V708">
        <v>0.9248291571753986</v>
      </c>
      <c r="W708">
        <v>63.328767123287683</v>
      </c>
      <c r="X708">
        <v>93.040175519562069</v>
      </c>
      <c r="Y708">
        <v>85.674259681093403</v>
      </c>
      <c r="Z708">
        <v>85.86986301369862</v>
      </c>
      <c r="AA708">
        <v>2.7831038616130237</v>
      </c>
      <c r="AB708">
        <v>2.0522053702887555</v>
      </c>
      <c r="AC708">
        <v>-5.786621178915718</v>
      </c>
      <c r="AD708">
        <v>13</v>
      </c>
      <c r="AE708">
        <v>0</v>
      </c>
      <c r="AF708">
        <v>0</v>
      </c>
      <c r="AG708">
        <v>1</v>
      </c>
      <c r="AH708">
        <v>17</v>
      </c>
      <c r="AI708">
        <v>20</v>
      </c>
      <c r="AJ708">
        <v>1</v>
      </c>
      <c r="AK708">
        <v>10</v>
      </c>
      <c r="AL708">
        <v>0</v>
      </c>
      <c r="AM708">
        <v>0</v>
      </c>
    </row>
    <row r="709" spans="1:39">
      <c r="A709">
        <v>11</v>
      </c>
      <c r="B709">
        <v>4</v>
      </c>
      <c r="C709">
        <v>2024</v>
      </c>
      <c r="D709">
        <v>99</v>
      </c>
      <c r="E709">
        <v>99</v>
      </c>
      <c r="F709">
        <v>99</v>
      </c>
      <c r="G709">
        <v>99</v>
      </c>
      <c r="H709">
        <v>99</v>
      </c>
      <c r="I709">
        <v>99</v>
      </c>
      <c r="J709">
        <v>999</v>
      </c>
      <c r="K709">
        <v>99</v>
      </c>
      <c r="L709">
        <v>99</v>
      </c>
      <c r="M709">
        <v>99</v>
      </c>
      <c r="N709">
        <v>90</v>
      </c>
      <c r="O709">
        <v>99</v>
      </c>
      <c r="P709">
        <v>9999</v>
      </c>
      <c r="Q709">
        <v>136</v>
      </c>
      <c r="R709">
        <v>953</v>
      </c>
      <c r="S709">
        <v>943</v>
      </c>
      <c r="T709">
        <v>5.3847892417222276</v>
      </c>
      <c r="U709">
        <v>3.6857508131120622</v>
      </c>
      <c r="V709">
        <v>1.4249737670514162</v>
      </c>
      <c r="W709">
        <v>62.844114528101805</v>
      </c>
      <c r="X709">
        <v>103.54164700853428</v>
      </c>
      <c r="Y709">
        <v>94.55697796432321</v>
      </c>
      <c r="Z709">
        <v>95.559703075291623</v>
      </c>
      <c r="AA709">
        <v>2.802636373761306</v>
      </c>
      <c r="AB709">
        <v>2.3022154564879656</v>
      </c>
      <c r="AC709">
        <v>-8.3379770301195109</v>
      </c>
      <c r="AD709">
        <v>29</v>
      </c>
      <c r="AE709">
        <v>1</v>
      </c>
      <c r="AF709">
        <v>0</v>
      </c>
      <c r="AG709">
        <v>4</v>
      </c>
      <c r="AH709">
        <v>26</v>
      </c>
      <c r="AI709">
        <v>10</v>
      </c>
      <c r="AJ709">
        <v>6</v>
      </c>
      <c r="AK709">
        <v>16</v>
      </c>
      <c r="AL709">
        <v>0</v>
      </c>
      <c r="AM709">
        <v>0</v>
      </c>
    </row>
    <row r="710" spans="1:39">
      <c r="A710">
        <v>11</v>
      </c>
      <c r="B710">
        <v>5</v>
      </c>
      <c r="C710">
        <v>2024</v>
      </c>
      <c r="D710">
        <v>99</v>
      </c>
      <c r="E710">
        <v>99</v>
      </c>
      <c r="F710">
        <v>99</v>
      </c>
      <c r="G710">
        <v>99</v>
      </c>
      <c r="H710">
        <v>99</v>
      </c>
      <c r="I710">
        <v>99</v>
      </c>
      <c r="J710">
        <v>999</v>
      </c>
      <c r="K710">
        <v>99</v>
      </c>
      <c r="L710">
        <v>99</v>
      </c>
      <c r="M710">
        <v>99</v>
      </c>
      <c r="N710">
        <v>100</v>
      </c>
      <c r="O710">
        <v>99</v>
      </c>
      <c r="P710">
        <v>9999</v>
      </c>
      <c r="Q710">
        <v>156</v>
      </c>
      <c r="R710">
        <v>1604</v>
      </c>
      <c r="S710">
        <v>1598</v>
      </c>
      <c r="T710">
        <v>9.0631709797717264</v>
      </c>
      <c r="U710">
        <v>6.8881478714417534</v>
      </c>
      <c r="V710">
        <v>2.2793017456359101</v>
      </c>
      <c r="W710">
        <v>62.265957446808514</v>
      </c>
      <c r="X710">
        <v>114.18102900927541</v>
      </c>
      <c r="Y710">
        <v>104.99258104738142</v>
      </c>
      <c r="Z710">
        <v>105.38679599499358</v>
      </c>
      <c r="AA710">
        <v>2.8614930194031056</v>
      </c>
      <c r="AB710">
        <v>2.5461900769730543</v>
      </c>
      <c r="AC710">
        <v>-8.0778002406896192</v>
      </c>
      <c r="AD710">
        <v>43</v>
      </c>
      <c r="AE710">
        <v>0</v>
      </c>
      <c r="AF710">
        <v>0</v>
      </c>
      <c r="AG710">
        <v>5</v>
      </c>
      <c r="AH710">
        <v>56</v>
      </c>
      <c r="AI710">
        <v>14</v>
      </c>
      <c r="AJ710">
        <v>3</v>
      </c>
      <c r="AK710">
        <v>12</v>
      </c>
      <c r="AL710">
        <v>0</v>
      </c>
      <c r="AM710">
        <v>1</v>
      </c>
    </row>
    <row r="711" spans="1:39">
      <c r="A711">
        <v>11</v>
      </c>
      <c r="B711">
        <v>6</v>
      </c>
      <c r="C711">
        <v>2024</v>
      </c>
      <c r="D711">
        <v>99</v>
      </c>
      <c r="E711">
        <v>99</v>
      </c>
      <c r="F711">
        <v>99</v>
      </c>
      <c r="G711">
        <v>99</v>
      </c>
      <c r="H711">
        <v>99</v>
      </c>
      <c r="I711">
        <v>99</v>
      </c>
      <c r="J711">
        <v>999</v>
      </c>
      <c r="K711">
        <v>99</v>
      </c>
      <c r="L711">
        <v>99</v>
      </c>
      <c r="M711">
        <v>99</v>
      </c>
      <c r="N711">
        <v>110</v>
      </c>
      <c r="O711">
        <v>99</v>
      </c>
      <c r="P711">
        <v>9999</v>
      </c>
      <c r="Q711">
        <v>192</v>
      </c>
      <c r="R711">
        <v>2132</v>
      </c>
      <c r="S711">
        <v>2127</v>
      </c>
      <c r="T711">
        <v>12.046558933212795</v>
      </c>
      <c r="U711">
        <v>10.01793245497861</v>
      </c>
      <c r="V711">
        <v>2.9005628517823641</v>
      </c>
      <c r="W711">
        <v>61.672778561354008</v>
      </c>
      <c r="X711">
        <v>124.7540445443628</v>
      </c>
      <c r="Y711">
        <v>114.8818480300193</v>
      </c>
      <c r="Z711">
        <v>115.15190409026852</v>
      </c>
      <c r="AA711">
        <v>2.8741058001631759</v>
      </c>
      <c r="AB711">
        <v>2.845352191207307</v>
      </c>
      <c r="AC711">
        <v>-4.350137382772294</v>
      </c>
      <c r="AD711">
        <v>50</v>
      </c>
      <c r="AE711">
        <v>0</v>
      </c>
      <c r="AF711">
        <v>0</v>
      </c>
      <c r="AG711">
        <v>5</v>
      </c>
      <c r="AH711">
        <v>68</v>
      </c>
      <c r="AI711">
        <v>18</v>
      </c>
      <c r="AJ711">
        <v>11</v>
      </c>
      <c r="AK711">
        <v>14</v>
      </c>
      <c r="AL711">
        <v>0</v>
      </c>
      <c r="AM711">
        <v>2</v>
      </c>
    </row>
    <row r="712" spans="1:39">
      <c r="A712">
        <v>11</v>
      </c>
      <c r="B712">
        <v>7</v>
      </c>
      <c r="C712">
        <v>2024</v>
      </c>
      <c r="D712">
        <v>99</v>
      </c>
      <c r="E712">
        <v>99</v>
      </c>
      <c r="F712">
        <v>99</v>
      </c>
      <c r="G712">
        <v>99</v>
      </c>
      <c r="H712">
        <v>99</v>
      </c>
      <c r="I712">
        <v>99</v>
      </c>
      <c r="J712">
        <v>999</v>
      </c>
      <c r="K712">
        <v>99</v>
      </c>
      <c r="L712">
        <v>99</v>
      </c>
      <c r="M712">
        <v>99</v>
      </c>
      <c r="N712">
        <v>120</v>
      </c>
      <c r="O712">
        <v>99</v>
      </c>
      <c r="P712">
        <v>9999</v>
      </c>
      <c r="Q712">
        <v>204</v>
      </c>
      <c r="R712">
        <v>2344</v>
      </c>
      <c r="S712">
        <v>2340</v>
      </c>
      <c r="T712">
        <v>13.24443439936716</v>
      </c>
      <c r="U712">
        <v>11.966211087773155</v>
      </c>
      <c r="V712">
        <v>3.7551194539249151</v>
      </c>
      <c r="W712">
        <v>61.173076923076913</v>
      </c>
      <c r="X712">
        <v>135.45633211186231</v>
      </c>
      <c r="Y712">
        <v>124.81292662116044</v>
      </c>
      <c r="Z712">
        <v>125.0262820512821</v>
      </c>
      <c r="AA712">
        <v>2.9027494816025095</v>
      </c>
      <c r="AB712">
        <v>2.9669766365113608</v>
      </c>
      <c r="AC712">
        <v>-2.9590852832810355</v>
      </c>
      <c r="AD712">
        <v>49</v>
      </c>
      <c r="AE712">
        <v>4</v>
      </c>
      <c r="AF712">
        <v>0</v>
      </c>
      <c r="AG712">
        <v>2</v>
      </c>
      <c r="AH712">
        <v>73</v>
      </c>
      <c r="AI712">
        <v>19</v>
      </c>
      <c r="AJ712">
        <v>15</v>
      </c>
      <c r="AK712">
        <v>17</v>
      </c>
      <c r="AL712">
        <v>0</v>
      </c>
      <c r="AM712">
        <v>0</v>
      </c>
    </row>
    <row r="713" spans="1:39">
      <c r="A713">
        <v>11</v>
      </c>
      <c r="B713">
        <v>8</v>
      </c>
      <c r="C713">
        <v>2024</v>
      </c>
      <c r="D713">
        <v>99</v>
      </c>
      <c r="E713">
        <v>99</v>
      </c>
      <c r="F713">
        <v>99</v>
      </c>
      <c r="G713">
        <v>99</v>
      </c>
      <c r="H713">
        <v>99</v>
      </c>
      <c r="I713">
        <v>99</v>
      </c>
      <c r="J713">
        <v>999</v>
      </c>
      <c r="K713">
        <v>99</v>
      </c>
      <c r="L713">
        <v>99</v>
      </c>
      <c r="M713">
        <v>99</v>
      </c>
      <c r="N713">
        <v>130</v>
      </c>
      <c r="O713">
        <v>99</v>
      </c>
      <c r="P713">
        <v>9999</v>
      </c>
      <c r="Q713">
        <v>212</v>
      </c>
      <c r="R713">
        <v>2261</v>
      </c>
      <c r="S713">
        <v>2261</v>
      </c>
      <c r="T713">
        <v>12.775454853655781</v>
      </c>
      <c r="U713">
        <v>12.479189816076898</v>
      </c>
      <c r="V713">
        <v>4.4975674480318446</v>
      </c>
      <c r="W713">
        <v>60.651039363113682</v>
      </c>
      <c r="X713">
        <v>146.19908064725504</v>
      </c>
      <c r="Y713">
        <v>134.9417514374172</v>
      </c>
      <c r="Z713">
        <v>134.9417514374172</v>
      </c>
      <c r="AA713">
        <v>2.8591882401161439</v>
      </c>
      <c r="AB713">
        <v>3.141486678024755</v>
      </c>
      <c r="AC713">
        <v>-5.4191908642612718</v>
      </c>
      <c r="AD713">
        <v>39</v>
      </c>
      <c r="AE713">
        <v>5</v>
      </c>
      <c r="AF713">
        <v>0</v>
      </c>
      <c r="AG713">
        <v>7</v>
      </c>
      <c r="AH713">
        <v>61</v>
      </c>
      <c r="AI713">
        <v>12</v>
      </c>
      <c r="AJ713">
        <v>10</v>
      </c>
      <c r="AK713">
        <v>6</v>
      </c>
      <c r="AL713">
        <v>0</v>
      </c>
      <c r="AM713">
        <v>1</v>
      </c>
    </row>
    <row r="714" spans="1:39">
      <c r="A714">
        <v>11</v>
      </c>
      <c r="B714">
        <v>9</v>
      </c>
      <c r="C714">
        <v>2024</v>
      </c>
      <c r="D714">
        <v>99</v>
      </c>
      <c r="E714">
        <v>99</v>
      </c>
      <c r="F714">
        <v>99</v>
      </c>
      <c r="G714">
        <v>99</v>
      </c>
      <c r="H714">
        <v>99</v>
      </c>
      <c r="I714">
        <v>99</v>
      </c>
      <c r="J714">
        <v>999</v>
      </c>
      <c r="K714">
        <v>99</v>
      </c>
      <c r="L714">
        <v>99</v>
      </c>
      <c r="M714">
        <v>99</v>
      </c>
      <c r="N714">
        <v>140</v>
      </c>
      <c r="O714">
        <v>99</v>
      </c>
      <c r="P714">
        <v>9999</v>
      </c>
      <c r="Q714">
        <v>219</v>
      </c>
      <c r="R714">
        <v>2081</v>
      </c>
      <c r="S714">
        <v>2080</v>
      </c>
      <c r="T714">
        <v>11.758390778619052</v>
      </c>
      <c r="U714">
        <v>12.332938238249483</v>
      </c>
      <c r="V714">
        <v>5.7501201345506976</v>
      </c>
      <c r="W714">
        <v>59.842788461538483</v>
      </c>
      <c r="X714">
        <v>157.05722153123537</v>
      </c>
      <c r="Y714">
        <v>144.89553099471411</v>
      </c>
      <c r="Z714">
        <v>144.96519230769229</v>
      </c>
      <c r="AA714">
        <v>2.9472607819577483</v>
      </c>
      <c r="AB714">
        <v>3.3652345776994279</v>
      </c>
      <c r="AC714">
        <v>-11.826918412283476</v>
      </c>
      <c r="AD714">
        <v>40</v>
      </c>
      <c r="AE714">
        <v>2</v>
      </c>
      <c r="AF714">
        <v>0</v>
      </c>
      <c r="AG714">
        <v>1</v>
      </c>
      <c r="AH714">
        <v>74</v>
      </c>
      <c r="AI714">
        <v>12</v>
      </c>
      <c r="AJ714">
        <v>4</v>
      </c>
      <c r="AK714">
        <v>7</v>
      </c>
      <c r="AL714">
        <v>0</v>
      </c>
      <c r="AM714">
        <v>0</v>
      </c>
    </row>
    <row r="715" spans="1:39">
      <c r="A715">
        <v>11</v>
      </c>
      <c r="B715">
        <v>10</v>
      </c>
      <c r="C715">
        <v>2024</v>
      </c>
      <c r="D715">
        <v>99</v>
      </c>
      <c r="E715">
        <v>99</v>
      </c>
      <c r="F715">
        <v>99</v>
      </c>
      <c r="G715">
        <v>99</v>
      </c>
      <c r="H715">
        <v>99</v>
      </c>
      <c r="I715">
        <v>99</v>
      </c>
      <c r="J715">
        <v>999</v>
      </c>
      <c r="K715">
        <v>99</v>
      </c>
      <c r="L715">
        <v>99</v>
      </c>
      <c r="M715">
        <v>99</v>
      </c>
      <c r="N715">
        <v>150</v>
      </c>
      <c r="O715">
        <v>99</v>
      </c>
      <c r="P715">
        <v>9999</v>
      </c>
      <c r="Q715">
        <v>227</v>
      </c>
      <c r="R715">
        <v>1683</v>
      </c>
      <c r="S715">
        <v>1681</v>
      </c>
      <c r="T715">
        <v>9.5095491015934002</v>
      </c>
      <c r="U715">
        <v>10.65434789126259</v>
      </c>
      <c r="V715">
        <v>6.8449197860962574</v>
      </c>
      <c r="W715">
        <v>59.099940511600238</v>
      </c>
      <c r="X715">
        <v>167.88817368767627</v>
      </c>
      <c r="Y715">
        <v>154.77587641116989</v>
      </c>
      <c r="Z715">
        <v>154.96002379535923</v>
      </c>
      <c r="AA715">
        <v>2.8783788152442575</v>
      </c>
      <c r="AB715">
        <v>3.4236127595299606</v>
      </c>
      <c r="AC715">
        <v>-5.8253203329230736</v>
      </c>
      <c r="AD715">
        <v>22</v>
      </c>
      <c r="AE715">
        <v>7</v>
      </c>
      <c r="AF715">
        <v>0</v>
      </c>
      <c r="AG715">
        <v>7</v>
      </c>
      <c r="AH715">
        <v>60</v>
      </c>
      <c r="AI715">
        <v>11</v>
      </c>
      <c r="AJ715">
        <v>5</v>
      </c>
      <c r="AK715">
        <v>5</v>
      </c>
      <c r="AL715">
        <v>0</v>
      </c>
      <c r="AM715">
        <v>0</v>
      </c>
    </row>
    <row r="716" spans="1:39">
      <c r="A716">
        <v>11</v>
      </c>
      <c r="B716">
        <v>11</v>
      </c>
      <c r="C716">
        <v>2024</v>
      </c>
      <c r="D716">
        <v>99</v>
      </c>
      <c r="E716">
        <v>99</v>
      </c>
      <c r="F716">
        <v>99</v>
      </c>
      <c r="G716">
        <v>99</v>
      </c>
      <c r="H716">
        <v>99</v>
      </c>
      <c r="I716">
        <v>99</v>
      </c>
      <c r="J716">
        <v>999</v>
      </c>
      <c r="K716">
        <v>99</v>
      </c>
      <c r="L716">
        <v>99</v>
      </c>
      <c r="M716">
        <v>99</v>
      </c>
      <c r="N716">
        <v>160</v>
      </c>
      <c r="O716">
        <v>99</v>
      </c>
      <c r="P716">
        <v>9999</v>
      </c>
      <c r="Q716">
        <v>221</v>
      </c>
      <c r="R716">
        <v>1379</v>
      </c>
      <c r="S716">
        <v>1376</v>
      </c>
      <c r="T716">
        <v>7.7918408859758141</v>
      </c>
      <c r="U716">
        <v>9.2697863267597818</v>
      </c>
      <c r="V716">
        <v>7.5997099347353156</v>
      </c>
      <c r="W716">
        <v>58.460755813953512</v>
      </c>
      <c r="X716">
        <v>178.45220483384549</v>
      </c>
      <c r="Y716">
        <v>164.34858593183557</v>
      </c>
      <c r="Z716">
        <v>164.70690406976837</v>
      </c>
      <c r="AA716">
        <v>2.7994372891363284</v>
      </c>
      <c r="AB716">
        <v>3.5666291669855124</v>
      </c>
      <c r="AC716">
        <v>-4.2323886578309908</v>
      </c>
      <c r="AD716">
        <v>20</v>
      </c>
      <c r="AE716">
        <v>5</v>
      </c>
      <c r="AF716">
        <v>0</v>
      </c>
      <c r="AG716">
        <v>1</v>
      </c>
      <c r="AH716">
        <v>55</v>
      </c>
      <c r="AI716">
        <v>11</v>
      </c>
      <c r="AJ716">
        <v>3</v>
      </c>
      <c r="AK716">
        <v>5</v>
      </c>
      <c r="AL716">
        <v>0</v>
      </c>
      <c r="AM716">
        <v>0</v>
      </c>
    </row>
    <row r="717" spans="1:39">
      <c r="A717">
        <v>11</v>
      </c>
      <c r="B717">
        <v>12</v>
      </c>
      <c r="C717">
        <v>2024</v>
      </c>
      <c r="D717">
        <v>99</v>
      </c>
      <c r="E717">
        <v>99</v>
      </c>
      <c r="F717">
        <v>99</v>
      </c>
      <c r="G717">
        <v>99</v>
      </c>
      <c r="H717">
        <v>99</v>
      </c>
      <c r="I717">
        <v>99</v>
      </c>
      <c r="J717">
        <v>999</v>
      </c>
      <c r="K717">
        <v>99</v>
      </c>
      <c r="L717">
        <v>99</v>
      </c>
      <c r="M717">
        <v>99</v>
      </c>
      <c r="N717">
        <v>170</v>
      </c>
      <c r="O717">
        <v>99</v>
      </c>
      <c r="P717">
        <v>9999</v>
      </c>
      <c r="Q717">
        <v>206</v>
      </c>
      <c r="R717">
        <v>954</v>
      </c>
      <c r="S717">
        <v>952</v>
      </c>
      <c r="T717">
        <v>5.3904395976946553</v>
      </c>
      <c r="U717">
        <v>6.7985449037580814</v>
      </c>
      <c r="V717">
        <v>9.1907756813417194</v>
      </c>
      <c r="W717">
        <v>57.218487394957997</v>
      </c>
      <c r="X717">
        <v>189.16496884873169</v>
      </c>
      <c r="Y717">
        <v>174.2320754716977</v>
      </c>
      <c r="Z717">
        <v>174.59810924369702</v>
      </c>
      <c r="AA717">
        <v>2.9065661315886997</v>
      </c>
      <c r="AB717">
        <v>3.6717400538369223</v>
      </c>
      <c r="AC717">
        <v>-9.4460328776279336</v>
      </c>
      <c r="AD717">
        <v>19</v>
      </c>
      <c r="AE717">
        <v>5</v>
      </c>
      <c r="AF717">
        <v>0</v>
      </c>
      <c r="AG717">
        <v>0</v>
      </c>
      <c r="AH717">
        <v>35</v>
      </c>
      <c r="AI717">
        <v>7</v>
      </c>
      <c r="AJ717">
        <v>2</v>
      </c>
      <c r="AK717">
        <v>4</v>
      </c>
      <c r="AL717">
        <v>0</v>
      </c>
      <c r="AM717">
        <v>0</v>
      </c>
    </row>
    <row r="718" spans="1:39">
      <c r="A718">
        <v>11</v>
      </c>
      <c r="B718">
        <v>13</v>
      </c>
      <c r="C718">
        <v>2024</v>
      </c>
      <c r="D718">
        <v>99</v>
      </c>
      <c r="E718">
        <v>99</v>
      </c>
      <c r="F718">
        <v>99</v>
      </c>
      <c r="G718">
        <v>99</v>
      </c>
      <c r="H718">
        <v>99</v>
      </c>
      <c r="I718">
        <v>99</v>
      </c>
      <c r="J718">
        <v>999</v>
      </c>
      <c r="K718">
        <v>99</v>
      </c>
      <c r="L718">
        <v>99</v>
      </c>
      <c r="M718">
        <v>99</v>
      </c>
      <c r="N718">
        <v>180</v>
      </c>
      <c r="O718">
        <v>99</v>
      </c>
      <c r="P718">
        <v>9999</v>
      </c>
      <c r="Q718">
        <v>176</v>
      </c>
      <c r="R718">
        <v>660</v>
      </c>
      <c r="S718">
        <v>659</v>
      </c>
      <c r="T718">
        <v>3.7292349418013329</v>
      </c>
      <c r="U718">
        <v>4.9744882881963868</v>
      </c>
      <c r="V718">
        <v>9.8590909090909111</v>
      </c>
      <c r="W718">
        <v>56.150227617602432</v>
      </c>
      <c r="X718">
        <v>199.9576479858172</v>
      </c>
      <c r="Y718">
        <v>184.274393939394</v>
      </c>
      <c r="Z718">
        <v>184.55402124430964</v>
      </c>
      <c r="AA718">
        <v>2.9003366566412008</v>
      </c>
      <c r="AB718">
        <v>3.8739876970076512</v>
      </c>
      <c r="AC718">
        <v>-6.9802481700930068</v>
      </c>
      <c r="AD718">
        <v>12</v>
      </c>
      <c r="AE718">
        <v>3</v>
      </c>
      <c r="AF718">
        <v>0</v>
      </c>
      <c r="AG718">
        <v>0</v>
      </c>
      <c r="AH718">
        <v>29</v>
      </c>
      <c r="AI718">
        <v>3</v>
      </c>
      <c r="AJ718">
        <v>2</v>
      </c>
      <c r="AK718">
        <v>0</v>
      </c>
      <c r="AL718">
        <v>0</v>
      </c>
      <c r="AM718">
        <v>0</v>
      </c>
    </row>
    <row r="719" spans="1:39">
      <c r="A719">
        <v>11</v>
      </c>
      <c r="B719">
        <v>14</v>
      </c>
      <c r="C719">
        <v>2024</v>
      </c>
      <c r="D719">
        <v>99</v>
      </c>
      <c r="E719">
        <v>99</v>
      </c>
      <c r="F719">
        <v>99</v>
      </c>
      <c r="G719">
        <v>99</v>
      </c>
      <c r="H719">
        <v>99</v>
      </c>
      <c r="I719">
        <v>99</v>
      </c>
      <c r="J719">
        <v>999</v>
      </c>
      <c r="K719">
        <v>99</v>
      </c>
      <c r="L719">
        <v>99</v>
      </c>
      <c r="M719">
        <v>99</v>
      </c>
      <c r="N719">
        <v>190</v>
      </c>
      <c r="O719">
        <v>99</v>
      </c>
      <c r="P719">
        <v>9999</v>
      </c>
      <c r="Q719">
        <v>153</v>
      </c>
      <c r="R719">
        <v>401</v>
      </c>
      <c r="S719">
        <v>400</v>
      </c>
      <c r="T719">
        <v>2.2657927449429316</v>
      </c>
      <c r="U719">
        <v>3.1836028082495256</v>
      </c>
      <c r="V719">
        <v>10.379052369077311</v>
      </c>
      <c r="W719">
        <v>54.615000000000002</v>
      </c>
      <c r="X719">
        <v>210.82180788548695</v>
      </c>
      <c r="Y719">
        <v>194.10423940149624</v>
      </c>
      <c r="Z719">
        <v>194.58949999999996</v>
      </c>
      <c r="AA719">
        <v>2.8373561196992338</v>
      </c>
      <c r="AB719">
        <v>4.2891461854313038</v>
      </c>
      <c r="AC719">
        <v>-17.336245472727718</v>
      </c>
      <c r="AD719">
        <v>8</v>
      </c>
      <c r="AE719">
        <v>2</v>
      </c>
      <c r="AF719">
        <v>0</v>
      </c>
      <c r="AG719">
        <v>1</v>
      </c>
      <c r="AH719">
        <v>24</v>
      </c>
      <c r="AI719">
        <v>3</v>
      </c>
      <c r="AJ719">
        <v>0</v>
      </c>
      <c r="AK719">
        <v>2</v>
      </c>
      <c r="AL719">
        <v>0</v>
      </c>
      <c r="AM719">
        <v>0</v>
      </c>
    </row>
    <row r="720" spans="1:39">
      <c r="A720">
        <v>11</v>
      </c>
      <c r="B720">
        <v>15</v>
      </c>
      <c r="C720">
        <v>2024</v>
      </c>
      <c r="D720">
        <v>99</v>
      </c>
      <c r="E720">
        <v>99</v>
      </c>
      <c r="F720">
        <v>99</v>
      </c>
      <c r="G720">
        <v>99</v>
      </c>
      <c r="H720">
        <v>99</v>
      </c>
      <c r="I720">
        <v>99</v>
      </c>
      <c r="J720">
        <v>999</v>
      </c>
      <c r="K720">
        <v>99</v>
      </c>
      <c r="L720">
        <v>99</v>
      </c>
      <c r="M720">
        <v>99</v>
      </c>
      <c r="N720">
        <v>200</v>
      </c>
      <c r="O720">
        <v>99</v>
      </c>
      <c r="P720">
        <v>9999</v>
      </c>
      <c r="Q720">
        <v>113</v>
      </c>
      <c r="R720">
        <v>276</v>
      </c>
      <c r="S720">
        <v>276</v>
      </c>
      <c r="T720">
        <v>1.559498248389648</v>
      </c>
      <c r="U720">
        <v>2.3094554465225472</v>
      </c>
      <c r="V720">
        <v>10.391304347826088</v>
      </c>
      <c r="W720">
        <v>53.884057971014485</v>
      </c>
      <c r="X720">
        <v>221.64570477491472</v>
      </c>
      <c r="Y720">
        <v>204.57898550724656</v>
      </c>
      <c r="Z720">
        <v>204.57898550724656</v>
      </c>
      <c r="AA720">
        <v>2.9198831845300406</v>
      </c>
      <c r="AB720">
        <v>4.3888403667432998</v>
      </c>
      <c r="AC720">
        <v>-7.1693163872344066</v>
      </c>
      <c r="AD720">
        <v>7</v>
      </c>
      <c r="AE720">
        <v>1</v>
      </c>
      <c r="AF720">
        <v>0</v>
      </c>
      <c r="AG720">
        <v>1</v>
      </c>
      <c r="AH720">
        <v>12</v>
      </c>
      <c r="AI720">
        <v>5</v>
      </c>
      <c r="AJ720">
        <v>2</v>
      </c>
      <c r="AK720">
        <v>0</v>
      </c>
      <c r="AL720">
        <v>0</v>
      </c>
      <c r="AM720">
        <v>0</v>
      </c>
    </row>
    <row r="721" spans="1:39">
      <c r="A721">
        <v>11</v>
      </c>
      <c r="B721">
        <v>16</v>
      </c>
      <c r="C721">
        <v>2024</v>
      </c>
      <c r="D721">
        <v>99</v>
      </c>
      <c r="E721">
        <v>99</v>
      </c>
      <c r="F721">
        <v>99</v>
      </c>
      <c r="G721">
        <v>99</v>
      </c>
      <c r="H721">
        <v>99</v>
      </c>
      <c r="I721">
        <v>99</v>
      </c>
      <c r="J721">
        <v>999</v>
      </c>
      <c r="K721">
        <v>99</v>
      </c>
      <c r="L721">
        <v>99</v>
      </c>
      <c r="M721">
        <v>99</v>
      </c>
      <c r="N721">
        <v>210</v>
      </c>
      <c r="O721">
        <v>99</v>
      </c>
      <c r="P721">
        <v>9999</v>
      </c>
      <c r="Q721">
        <v>72</v>
      </c>
      <c r="R721">
        <v>154</v>
      </c>
      <c r="S721">
        <v>153</v>
      </c>
      <c r="T721">
        <v>0.8701548197536445</v>
      </c>
      <c r="U721">
        <v>1.3415290715554562</v>
      </c>
      <c r="V721">
        <v>10.29220779220779</v>
      </c>
      <c r="W721">
        <v>52.398692810457511</v>
      </c>
      <c r="X721">
        <v>232.26210409309004</v>
      </c>
      <c r="Y721">
        <v>212.98051948051943</v>
      </c>
      <c r="Z721">
        <v>214.37254901960787</v>
      </c>
      <c r="AA721">
        <v>2.5645454767863809</v>
      </c>
      <c r="AB721">
        <v>4.2184466820030506</v>
      </c>
      <c r="AC721">
        <v>-12.042272235124402</v>
      </c>
      <c r="AD721">
        <v>1</v>
      </c>
      <c r="AE721">
        <v>0</v>
      </c>
      <c r="AF721">
        <v>0</v>
      </c>
      <c r="AG721">
        <v>0</v>
      </c>
      <c r="AH721">
        <v>7</v>
      </c>
      <c r="AI721">
        <v>1</v>
      </c>
      <c r="AJ721">
        <v>0</v>
      </c>
      <c r="AK721">
        <v>0</v>
      </c>
      <c r="AL721">
        <v>0</v>
      </c>
      <c r="AM721">
        <v>0</v>
      </c>
    </row>
    <row r="722" spans="1:39">
      <c r="A722">
        <v>11</v>
      </c>
      <c r="B722">
        <v>17</v>
      </c>
      <c r="C722">
        <v>2024</v>
      </c>
      <c r="D722">
        <v>99</v>
      </c>
      <c r="E722">
        <v>99</v>
      </c>
      <c r="F722">
        <v>99</v>
      </c>
      <c r="G722">
        <v>99</v>
      </c>
      <c r="H722">
        <v>99</v>
      </c>
      <c r="I722">
        <v>99</v>
      </c>
      <c r="J722">
        <v>999</v>
      </c>
      <c r="K722">
        <v>99</v>
      </c>
      <c r="L722">
        <v>99</v>
      </c>
      <c r="M722">
        <v>99</v>
      </c>
      <c r="N722">
        <v>220</v>
      </c>
      <c r="O722">
        <v>99</v>
      </c>
      <c r="P722">
        <v>9999</v>
      </c>
      <c r="Q722">
        <v>50</v>
      </c>
      <c r="R722">
        <v>87</v>
      </c>
      <c r="S722">
        <v>87</v>
      </c>
      <c r="T722">
        <v>0.49158096960108488</v>
      </c>
      <c r="U722">
        <v>0.79709298147443186</v>
      </c>
      <c r="V722">
        <v>9.6666666666666643</v>
      </c>
      <c r="W722">
        <v>50.540229885057457</v>
      </c>
      <c r="X722">
        <v>242.68813588871873</v>
      </c>
      <c r="Y722">
        <v>224.00114942528745</v>
      </c>
      <c r="Z722">
        <v>224.00114942528745</v>
      </c>
      <c r="AA722">
        <v>2.8097324392132994</v>
      </c>
      <c r="AB722">
        <v>4.608349737538882</v>
      </c>
      <c r="AC722">
        <v>7.0436093733218197</v>
      </c>
      <c r="AD722">
        <v>2</v>
      </c>
      <c r="AE722">
        <v>0</v>
      </c>
      <c r="AF722">
        <v>0</v>
      </c>
      <c r="AG722">
        <v>0</v>
      </c>
      <c r="AH722">
        <v>4</v>
      </c>
      <c r="AI722">
        <v>2</v>
      </c>
      <c r="AJ722">
        <v>0</v>
      </c>
      <c r="AK722">
        <v>0</v>
      </c>
      <c r="AL722">
        <v>0</v>
      </c>
      <c r="AM722">
        <v>0</v>
      </c>
    </row>
    <row r="723" spans="1:39">
      <c r="A723">
        <v>11</v>
      </c>
      <c r="B723">
        <v>18</v>
      </c>
      <c r="C723">
        <v>2024</v>
      </c>
      <c r="D723">
        <v>99</v>
      </c>
      <c r="E723">
        <v>99</v>
      </c>
      <c r="F723">
        <v>99</v>
      </c>
      <c r="G723">
        <v>99</v>
      </c>
      <c r="H723">
        <v>99</v>
      </c>
      <c r="I723">
        <v>99</v>
      </c>
      <c r="J723">
        <v>999</v>
      </c>
      <c r="K723">
        <v>99</v>
      </c>
      <c r="L723">
        <v>99</v>
      </c>
      <c r="M723">
        <v>99</v>
      </c>
      <c r="N723">
        <v>230</v>
      </c>
      <c r="O723">
        <v>99</v>
      </c>
      <c r="P723">
        <v>9999</v>
      </c>
      <c r="Q723">
        <v>35</v>
      </c>
      <c r="R723">
        <v>128</v>
      </c>
      <c r="S723">
        <v>126</v>
      </c>
      <c r="T723">
        <v>0.72324556447056176</v>
      </c>
      <c r="U723">
        <v>1.2702418061262051</v>
      </c>
      <c r="V723">
        <v>7.84375</v>
      </c>
      <c r="W723">
        <v>47.984126984126966</v>
      </c>
      <c r="X723">
        <v>267.30430660888402</v>
      </c>
      <c r="Y723">
        <v>242.62578124999996</v>
      </c>
      <c r="Z723">
        <v>246.47698412698401</v>
      </c>
      <c r="AA723">
        <v>15.587821674478512</v>
      </c>
      <c r="AB723">
        <v>6.1230557354502979</v>
      </c>
      <c r="AC723">
        <v>-39.99428696785175</v>
      </c>
      <c r="AD723">
        <v>1</v>
      </c>
      <c r="AE723">
        <v>1</v>
      </c>
      <c r="AF723">
        <v>0</v>
      </c>
      <c r="AG723">
        <v>0</v>
      </c>
      <c r="AH723">
        <v>1</v>
      </c>
      <c r="AI723">
        <v>0</v>
      </c>
      <c r="AJ723">
        <v>0</v>
      </c>
      <c r="AK723">
        <v>1</v>
      </c>
      <c r="AL723">
        <v>0</v>
      </c>
      <c r="AM723">
        <v>0</v>
      </c>
    </row>
    <row r="724" spans="1:39">
      <c r="A724">
        <v>11</v>
      </c>
      <c r="B724">
        <v>19</v>
      </c>
      <c r="C724">
        <v>2023</v>
      </c>
      <c r="D724">
        <v>99</v>
      </c>
      <c r="E724">
        <v>99</v>
      </c>
      <c r="F724">
        <v>99</v>
      </c>
      <c r="G724">
        <v>99</v>
      </c>
      <c r="H724">
        <v>99</v>
      </c>
      <c r="I724">
        <v>99</v>
      </c>
      <c r="J724">
        <v>999</v>
      </c>
      <c r="K724">
        <v>99</v>
      </c>
      <c r="L724">
        <v>99</v>
      </c>
      <c r="M724">
        <v>99</v>
      </c>
      <c r="N724">
        <v>60</v>
      </c>
      <c r="O724">
        <v>99</v>
      </c>
      <c r="P724">
        <v>9999</v>
      </c>
      <c r="Q724">
        <v>30</v>
      </c>
      <c r="R724">
        <v>39</v>
      </c>
      <c r="S724">
        <v>38</v>
      </c>
      <c r="T724">
        <v>0.21591097824281677</v>
      </c>
      <c r="U724">
        <v>9.412028411282608E-2</v>
      </c>
      <c r="V724">
        <v>1</v>
      </c>
      <c r="W724">
        <v>62.684210526315802</v>
      </c>
      <c r="X724">
        <v>66.463871989332418</v>
      </c>
      <c r="Y724">
        <v>59.94871794871797</v>
      </c>
      <c r="Z724">
        <v>61.526315789473678</v>
      </c>
      <c r="AA724">
        <v>6.6285143294758191</v>
      </c>
      <c r="AB724">
        <v>2.7155038609505326</v>
      </c>
      <c r="AC724">
        <v>-11.796096947599873</v>
      </c>
      <c r="AD724">
        <v>5</v>
      </c>
      <c r="AE724">
        <v>0</v>
      </c>
      <c r="AF724">
        <v>0</v>
      </c>
      <c r="AG724">
        <v>0</v>
      </c>
      <c r="AH724">
        <v>2</v>
      </c>
      <c r="AI724">
        <v>0</v>
      </c>
      <c r="AJ724">
        <v>0</v>
      </c>
      <c r="AK724">
        <v>0</v>
      </c>
      <c r="AL724">
        <v>0</v>
      </c>
      <c r="AM724">
        <v>0</v>
      </c>
    </row>
    <row r="725" spans="1:39">
      <c r="A725">
        <v>11</v>
      </c>
      <c r="B725">
        <v>20</v>
      </c>
      <c r="C725">
        <v>2023</v>
      </c>
      <c r="D725">
        <v>99</v>
      </c>
      <c r="E725">
        <v>99</v>
      </c>
      <c r="F725">
        <v>99</v>
      </c>
      <c r="G725">
        <v>99</v>
      </c>
      <c r="H725">
        <v>99</v>
      </c>
      <c r="I725">
        <v>99</v>
      </c>
      <c r="J725">
        <v>999</v>
      </c>
      <c r="K725">
        <v>99</v>
      </c>
      <c r="L725">
        <v>99</v>
      </c>
      <c r="M725">
        <v>99</v>
      </c>
      <c r="N725">
        <v>70</v>
      </c>
      <c r="O725">
        <v>99</v>
      </c>
      <c r="P725">
        <v>9999</v>
      </c>
      <c r="Q725">
        <v>44</v>
      </c>
      <c r="R725">
        <v>121</v>
      </c>
      <c r="S725">
        <v>116</v>
      </c>
      <c r="T725">
        <v>0.6698776504456625</v>
      </c>
      <c r="U725">
        <v>0.3560548609342607</v>
      </c>
      <c r="V725">
        <v>0.67768595041322321</v>
      </c>
      <c r="W725">
        <v>63.620689655172413</v>
      </c>
      <c r="X725">
        <v>82.644628099173573</v>
      </c>
      <c r="Y725">
        <v>73.095867768595028</v>
      </c>
      <c r="Z725">
        <v>76.246551724137959</v>
      </c>
      <c r="AA725">
        <v>2.7147880794436254</v>
      </c>
      <c r="AB725">
        <v>2.0242289822674899</v>
      </c>
      <c r="AC725">
        <v>-3.3181209478321119</v>
      </c>
      <c r="AD725">
        <v>5</v>
      </c>
      <c r="AE725">
        <v>0</v>
      </c>
      <c r="AF725">
        <v>0</v>
      </c>
      <c r="AG725">
        <v>1</v>
      </c>
      <c r="AH725">
        <v>5</v>
      </c>
      <c r="AI725">
        <v>2</v>
      </c>
      <c r="AJ725">
        <v>0</v>
      </c>
      <c r="AK725">
        <v>2</v>
      </c>
      <c r="AL725">
        <v>0</v>
      </c>
      <c r="AM725">
        <v>0</v>
      </c>
    </row>
    <row r="726" spans="1:39">
      <c r="A726">
        <v>11</v>
      </c>
      <c r="B726">
        <v>21</v>
      </c>
      <c r="C726">
        <v>2023</v>
      </c>
      <c r="D726">
        <v>99</v>
      </c>
      <c r="E726">
        <v>99</v>
      </c>
      <c r="F726">
        <v>99</v>
      </c>
      <c r="G726">
        <v>99</v>
      </c>
      <c r="H726">
        <v>99</v>
      </c>
      <c r="I726">
        <v>99</v>
      </c>
      <c r="J726">
        <v>999</v>
      </c>
      <c r="K726">
        <v>99</v>
      </c>
      <c r="L726">
        <v>99</v>
      </c>
      <c r="M726">
        <v>99</v>
      </c>
      <c r="N726">
        <v>80</v>
      </c>
      <c r="O726">
        <v>99</v>
      </c>
      <c r="P726">
        <v>9999</v>
      </c>
      <c r="Q726">
        <v>81</v>
      </c>
      <c r="R726">
        <v>397</v>
      </c>
      <c r="S726">
        <v>393</v>
      </c>
      <c r="T726">
        <v>2.1978630349332886</v>
      </c>
      <c r="U726">
        <v>1.3599374635525436</v>
      </c>
      <c r="V726">
        <v>1.2191435768261965</v>
      </c>
      <c r="W726">
        <v>63.142493638676839</v>
      </c>
      <c r="X726">
        <v>93.123944207777114</v>
      </c>
      <c r="Y726">
        <v>85.092191435768257</v>
      </c>
      <c r="Z726">
        <v>85.958269720101782</v>
      </c>
      <c r="AA726">
        <v>2.6370696703613898</v>
      </c>
      <c r="AB726">
        <v>2.2615383290642654</v>
      </c>
      <c r="AC726">
        <v>-5.4554067581925088</v>
      </c>
      <c r="AD726">
        <v>10</v>
      </c>
      <c r="AE726">
        <v>0</v>
      </c>
      <c r="AF726">
        <v>0</v>
      </c>
      <c r="AG726">
        <v>1</v>
      </c>
      <c r="AH726">
        <v>11</v>
      </c>
      <c r="AI726">
        <v>3</v>
      </c>
      <c r="AJ726">
        <v>2</v>
      </c>
      <c r="AK726">
        <v>5</v>
      </c>
      <c r="AL726">
        <v>0</v>
      </c>
      <c r="AM726">
        <v>0</v>
      </c>
    </row>
    <row r="727" spans="1:39">
      <c r="A727">
        <v>11</v>
      </c>
      <c r="B727">
        <v>22</v>
      </c>
      <c r="C727">
        <v>2023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999</v>
      </c>
      <c r="K727">
        <v>99</v>
      </c>
      <c r="L727">
        <v>99</v>
      </c>
      <c r="M727">
        <v>99</v>
      </c>
      <c r="N727">
        <v>90</v>
      </c>
      <c r="O727">
        <v>99</v>
      </c>
      <c r="P727">
        <v>9999</v>
      </c>
      <c r="Q727">
        <v>133</v>
      </c>
      <c r="R727">
        <v>1044</v>
      </c>
      <c r="S727">
        <v>1040</v>
      </c>
      <c r="T727">
        <v>5.7797708021923251</v>
      </c>
      <c r="U727">
        <v>4.0094033329530427</v>
      </c>
      <c r="V727">
        <v>1.5977011494252871</v>
      </c>
      <c r="W727">
        <v>62.769230769230759</v>
      </c>
      <c r="X727">
        <v>103.75192504867094</v>
      </c>
      <c r="Y727">
        <v>95.398275862069056</v>
      </c>
      <c r="Z727">
        <v>95.765192307692402</v>
      </c>
      <c r="AA727">
        <v>2.7628267230242156</v>
      </c>
      <c r="AB727">
        <v>2.3181174774056124</v>
      </c>
      <c r="AC727">
        <v>-6.947484850282458</v>
      </c>
      <c r="AD727">
        <v>28</v>
      </c>
      <c r="AE727">
        <v>2</v>
      </c>
      <c r="AF727">
        <v>0</v>
      </c>
      <c r="AG727">
        <v>2</v>
      </c>
      <c r="AH727">
        <v>36</v>
      </c>
      <c r="AI727">
        <v>13</v>
      </c>
      <c r="AJ727">
        <v>13</v>
      </c>
      <c r="AK727">
        <v>17</v>
      </c>
      <c r="AL727">
        <v>0</v>
      </c>
      <c r="AM727">
        <v>1</v>
      </c>
    </row>
    <row r="728" spans="1:39">
      <c r="A728">
        <v>11</v>
      </c>
      <c r="B728">
        <v>23</v>
      </c>
      <c r="C728">
        <v>2023</v>
      </c>
      <c r="D728">
        <v>99</v>
      </c>
      <c r="E728">
        <v>99</v>
      </c>
      <c r="F728">
        <v>99</v>
      </c>
      <c r="G728">
        <v>99</v>
      </c>
      <c r="H728">
        <v>99</v>
      </c>
      <c r="I728">
        <v>99</v>
      </c>
      <c r="J728">
        <v>999</v>
      </c>
      <c r="K728">
        <v>99</v>
      </c>
      <c r="L728">
        <v>99</v>
      </c>
      <c r="M728">
        <v>99</v>
      </c>
      <c r="N728">
        <v>100</v>
      </c>
      <c r="O728">
        <v>99</v>
      </c>
      <c r="P728">
        <v>9999</v>
      </c>
      <c r="Q728">
        <v>173</v>
      </c>
      <c r="R728">
        <v>1735</v>
      </c>
      <c r="S728">
        <v>1725</v>
      </c>
      <c r="T728">
        <v>9.6052704423406983</v>
      </c>
      <c r="U728">
        <v>7.3154970698318493</v>
      </c>
      <c r="V728">
        <v>2.2951008645533144</v>
      </c>
      <c r="W728">
        <v>62.156521739130447</v>
      </c>
      <c r="X728">
        <v>114.12590818687336</v>
      </c>
      <c r="Y728">
        <v>104.7383285302593</v>
      </c>
      <c r="Z728">
        <v>105.34550724637674</v>
      </c>
      <c r="AA728">
        <v>2.8407202272287546</v>
      </c>
      <c r="AB728">
        <v>2.5516961259313482</v>
      </c>
      <c r="AC728">
        <v>-5.7101006122271825</v>
      </c>
      <c r="AD728">
        <v>38</v>
      </c>
      <c r="AE728">
        <v>0</v>
      </c>
      <c r="AF728">
        <v>0</v>
      </c>
      <c r="AG728">
        <v>4</v>
      </c>
      <c r="AH728">
        <v>46</v>
      </c>
      <c r="AI728">
        <v>19</v>
      </c>
      <c r="AJ728">
        <v>5</v>
      </c>
      <c r="AK728">
        <v>18</v>
      </c>
      <c r="AL728">
        <v>1</v>
      </c>
      <c r="AM728">
        <v>0</v>
      </c>
    </row>
    <row r="729" spans="1:39">
      <c r="A729">
        <v>11</v>
      </c>
      <c r="B729">
        <v>24</v>
      </c>
      <c r="C729">
        <v>2023</v>
      </c>
      <c r="D729">
        <v>99</v>
      </c>
      <c r="E729">
        <v>99</v>
      </c>
      <c r="F729">
        <v>99</v>
      </c>
      <c r="G729">
        <v>99</v>
      </c>
      <c r="H729">
        <v>99</v>
      </c>
      <c r="I729">
        <v>99</v>
      </c>
      <c r="J729">
        <v>999</v>
      </c>
      <c r="K729">
        <v>99</v>
      </c>
      <c r="L729">
        <v>99</v>
      </c>
      <c r="M729">
        <v>99</v>
      </c>
      <c r="N729">
        <v>110</v>
      </c>
      <c r="O729">
        <v>99</v>
      </c>
      <c r="P729">
        <v>9999</v>
      </c>
      <c r="Q729">
        <v>194</v>
      </c>
      <c r="R729">
        <v>2203</v>
      </c>
      <c r="S729">
        <v>2195</v>
      </c>
      <c r="T729">
        <v>12.196202181254501</v>
      </c>
      <c r="U729">
        <v>10.175932469138967</v>
      </c>
      <c r="V729">
        <v>2.9968225147526102</v>
      </c>
      <c r="W729">
        <v>61.682004555808653</v>
      </c>
      <c r="X729">
        <v>124.76613934804811</v>
      </c>
      <c r="Y729">
        <v>114.74162505674077</v>
      </c>
      <c r="Z729">
        <v>115.15981776765372</v>
      </c>
      <c r="AA729">
        <v>2.9074122481089781</v>
      </c>
      <c r="AB729">
        <v>2.7885250695952326</v>
      </c>
      <c r="AC729">
        <v>-7.0884843190370956</v>
      </c>
      <c r="AD729">
        <v>46</v>
      </c>
      <c r="AE729">
        <v>0</v>
      </c>
      <c r="AF729">
        <v>1</v>
      </c>
      <c r="AG729">
        <v>4</v>
      </c>
      <c r="AH729">
        <v>90</v>
      </c>
      <c r="AI729">
        <v>24</v>
      </c>
      <c r="AJ729">
        <v>11</v>
      </c>
      <c r="AK729">
        <v>15</v>
      </c>
      <c r="AL729">
        <v>0</v>
      </c>
      <c r="AM729">
        <v>0</v>
      </c>
    </row>
    <row r="730" spans="1:39">
      <c r="A730">
        <v>11</v>
      </c>
      <c r="B730">
        <v>25</v>
      </c>
      <c r="C730">
        <v>2023</v>
      </c>
      <c r="D730">
        <v>99</v>
      </c>
      <c r="E730">
        <v>99</v>
      </c>
      <c r="F730">
        <v>99</v>
      </c>
      <c r="G730">
        <v>99</v>
      </c>
      <c r="H730">
        <v>99</v>
      </c>
      <c r="I730">
        <v>99</v>
      </c>
      <c r="J730">
        <v>999</v>
      </c>
      <c r="K730">
        <v>99</v>
      </c>
      <c r="L730">
        <v>99</v>
      </c>
      <c r="M730">
        <v>99</v>
      </c>
      <c r="N730">
        <v>120</v>
      </c>
      <c r="O730">
        <v>99</v>
      </c>
      <c r="P730">
        <v>9999</v>
      </c>
      <c r="Q730">
        <v>219</v>
      </c>
      <c r="R730">
        <v>2314</v>
      </c>
      <c r="S730">
        <v>2306</v>
      </c>
      <c r="T730">
        <v>12.810718042407128</v>
      </c>
      <c r="U730">
        <v>11.609555889937049</v>
      </c>
      <c r="V730">
        <v>4.0056179775280896</v>
      </c>
      <c r="W730">
        <v>61.02905464006939</v>
      </c>
      <c r="X730">
        <v>135.49869792520141</v>
      </c>
      <c r="Y730">
        <v>124.62739844425217</v>
      </c>
      <c r="Z730">
        <v>125.05975715524696</v>
      </c>
      <c r="AA730">
        <v>2.863104219086182</v>
      </c>
      <c r="AB730">
        <v>3.1120344797671242</v>
      </c>
      <c r="AC730">
        <v>-5.782471475510607</v>
      </c>
      <c r="AD730">
        <v>51</v>
      </c>
      <c r="AE730">
        <v>1</v>
      </c>
      <c r="AF730">
        <v>0</v>
      </c>
      <c r="AG730">
        <v>3</v>
      </c>
      <c r="AH730">
        <v>69</v>
      </c>
      <c r="AI730">
        <v>20</v>
      </c>
      <c r="AJ730">
        <v>10</v>
      </c>
      <c r="AK730">
        <v>15</v>
      </c>
      <c r="AL730">
        <v>0</v>
      </c>
      <c r="AM730">
        <v>0</v>
      </c>
    </row>
    <row r="731" spans="1:39">
      <c r="A731">
        <v>11</v>
      </c>
      <c r="B731">
        <v>26</v>
      </c>
      <c r="C731">
        <v>2023</v>
      </c>
      <c r="D731">
        <v>99</v>
      </c>
      <c r="E731">
        <v>99</v>
      </c>
      <c r="F731">
        <v>99</v>
      </c>
      <c r="G731">
        <v>99</v>
      </c>
      <c r="H731">
        <v>99</v>
      </c>
      <c r="I731">
        <v>99</v>
      </c>
      <c r="J731">
        <v>999</v>
      </c>
      <c r="K731">
        <v>99</v>
      </c>
      <c r="L731">
        <v>99</v>
      </c>
      <c r="M731">
        <v>99</v>
      </c>
      <c r="N731">
        <v>130</v>
      </c>
      <c r="O731">
        <v>99</v>
      </c>
      <c r="P731">
        <v>9999</v>
      </c>
      <c r="Q731">
        <v>226</v>
      </c>
      <c r="R731">
        <v>2297</v>
      </c>
      <c r="S731">
        <v>2295</v>
      </c>
      <c r="T731">
        <v>12.716603000608982</v>
      </c>
      <c r="U731">
        <v>12.472902174404004</v>
      </c>
      <c r="V731">
        <v>4.4745319982585974</v>
      </c>
      <c r="W731">
        <v>60.535947712418277</v>
      </c>
      <c r="X731">
        <v>146.26794287711431</v>
      </c>
      <c r="Y731">
        <v>134.88628646060096</v>
      </c>
      <c r="Z731">
        <v>135.00383442265809</v>
      </c>
      <c r="AA731">
        <v>2.8527131340635274</v>
      </c>
      <c r="AB731">
        <v>3.2969771798573086</v>
      </c>
      <c r="AC731">
        <v>-5.2138254026532511</v>
      </c>
      <c r="AD731">
        <v>38</v>
      </c>
      <c r="AE731">
        <v>3</v>
      </c>
      <c r="AF731">
        <v>0</v>
      </c>
      <c r="AG731">
        <v>2</v>
      </c>
      <c r="AH731">
        <v>74</v>
      </c>
      <c r="AI731">
        <v>12</v>
      </c>
      <c r="AJ731">
        <v>12</v>
      </c>
      <c r="AK731">
        <v>18</v>
      </c>
      <c r="AL731">
        <v>0</v>
      </c>
      <c r="AM731">
        <v>1</v>
      </c>
    </row>
    <row r="732" spans="1:39">
      <c r="A732">
        <v>11</v>
      </c>
      <c r="B732">
        <v>27</v>
      </c>
      <c r="C732">
        <v>2023</v>
      </c>
      <c r="D732">
        <v>99</v>
      </c>
      <c r="E732">
        <v>99</v>
      </c>
      <c r="F732">
        <v>99</v>
      </c>
      <c r="G732">
        <v>99</v>
      </c>
      <c r="H732">
        <v>99</v>
      </c>
      <c r="I732">
        <v>99</v>
      </c>
      <c r="J732">
        <v>999</v>
      </c>
      <c r="K732">
        <v>99</v>
      </c>
      <c r="L732">
        <v>99</v>
      </c>
      <c r="M732">
        <v>99</v>
      </c>
      <c r="N732">
        <v>140</v>
      </c>
      <c r="O732">
        <v>99</v>
      </c>
      <c r="P732">
        <v>9999</v>
      </c>
      <c r="Q732">
        <v>241</v>
      </c>
      <c r="R732">
        <v>2082</v>
      </c>
      <c r="S732">
        <v>2078</v>
      </c>
      <c r="T732">
        <v>11.526324530808836</v>
      </c>
      <c r="U732">
        <v>12.126714243168639</v>
      </c>
      <c r="V732">
        <v>5.1993275696445744</v>
      </c>
      <c r="W732">
        <v>60.011549566891247</v>
      </c>
      <c r="X732">
        <v>157.0585413017528</v>
      </c>
      <c r="Y732">
        <v>144.68506243996143</v>
      </c>
      <c r="Z732">
        <v>144.96357074109702</v>
      </c>
      <c r="AA732">
        <v>2.8623381936953129</v>
      </c>
      <c r="AB732">
        <v>3.5566177395296754</v>
      </c>
      <c r="AC732">
        <v>-8.260285137633069</v>
      </c>
      <c r="AD732">
        <v>42</v>
      </c>
      <c r="AE732">
        <v>3</v>
      </c>
      <c r="AF732">
        <v>0</v>
      </c>
      <c r="AG732">
        <v>2</v>
      </c>
      <c r="AH732">
        <v>82</v>
      </c>
      <c r="AI732">
        <v>9</v>
      </c>
      <c r="AJ732">
        <v>9</v>
      </c>
      <c r="AK732">
        <v>13</v>
      </c>
      <c r="AL732">
        <v>0</v>
      </c>
      <c r="AM732">
        <v>0</v>
      </c>
    </row>
    <row r="733" spans="1:39">
      <c r="A733">
        <v>11</v>
      </c>
      <c r="B733">
        <v>28</v>
      </c>
      <c r="C733">
        <v>2023</v>
      </c>
      <c r="D733">
        <v>99</v>
      </c>
      <c r="E733">
        <v>99</v>
      </c>
      <c r="F733">
        <v>99</v>
      </c>
      <c r="G733">
        <v>99</v>
      </c>
      <c r="H733">
        <v>99</v>
      </c>
      <c r="I733">
        <v>99</v>
      </c>
      <c r="J733">
        <v>999</v>
      </c>
      <c r="K733">
        <v>99</v>
      </c>
      <c r="L733">
        <v>99</v>
      </c>
      <c r="M733">
        <v>99</v>
      </c>
      <c r="N733">
        <v>150</v>
      </c>
      <c r="O733">
        <v>99</v>
      </c>
      <c r="P733">
        <v>9999</v>
      </c>
      <c r="Q733">
        <v>234</v>
      </c>
      <c r="R733">
        <v>1720</v>
      </c>
      <c r="S733">
        <v>1714</v>
      </c>
      <c r="T733">
        <v>9.5222277584011543</v>
      </c>
      <c r="U733">
        <v>10.690031309285612</v>
      </c>
      <c r="V733">
        <v>6.5901162790697665</v>
      </c>
      <c r="W733">
        <v>59.268961493582253</v>
      </c>
      <c r="X733">
        <v>167.8486482400665</v>
      </c>
      <c r="Y733">
        <v>154.3873837209303</v>
      </c>
      <c r="Z733">
        <v>154.92782963827321</v>
      </c>
      <c r="AA733">
        <v>2.8698450844460859</v>
      </c>
      <c r="AB733">
        <v>3.5656052354591714</v>
      </c>
      <c r="AC733">
        <v>-2.5299721248619198</v>
      </c>
      <c r="AD733">
        <v>23</v>
      </c>
      <c r="AE733">
        <v>3</v>
      </c>
      <c r="AF733">
        <v>1</v>
      </c>
      <c r="AG733">
        <v>2</v>
      </c>
      <c r="AH733">
        <v>65</v>
      </c>
      <c r="AI733">
        <v>11</v>
      </c>
      <c r="AJ733">
        <v>5</v>
      </c>
      <c r="AK733">
        <v>10</v>
      </c>
      <c r="AL733">
        <v>0</v>
      </c>
      <c r="AM733">
        <v>0</v>
      </c>
    </row>
    <row r="734" spans="1:39">
      <c r="A734">
        <v>11</v>
      </c>
      <c r="B734">
        <v>29</v>
      </c>
      <c r="C734">
        <v>2023</v>
      </c>
      <c r="D734">
        <v>99</v>
      </c>
      <c r="E734">
        <v>99</v>
      </c>
      <c r="F734">
        <v>99</v>
      </c>
      <c r="G734">
        <v>99</v>
      </c>
      <c r="H734">
        <v>99</v>
      </c>
      <c r="I734">
        <v>99</v>
      </c>
      <c r="J734">
        <v>999</v>
      </c>
      <c r="K734">
        <v>99</v>
      </c>
      <c r="L734">
        <v>99</v>
      </c>
      <c r="M734">
        <v>99</v>
      </c>
      <c r="N734">
        <v>160</v>
      </c>
      <c r="O734">
        <v>99</v>
      </c>
      <c r="P734">
        <v>9999</v>
      </c>
      <c r="Q734">
        <v>227</v>
      </c>
      <c r="R734">
        <v>1394</v>
      </c>
      <c r="S734">
        <v>1393</v>
      </c>
      <c r="T734">
        <v>7.717433427448376</v>
      </c>
      <c r="U734">
        <v>9.2408406028303745</v>
      </c>
      <c r="V734">
        <v>7.6535150645624084</v>
      </c>
      <c r="W734">
        <v>58.165111270638931</v>
      </c>
      <c r="X734">
        <v>178.5337563400486</v>
      </c>
      <c r="Y734">
        <v>164.6682926829271</v>
      </c>
      <c r="Z734">
        <v>164.78650394831331</v>
      </c>
      <c r="AA734">
        <v>2.9396424415564684</v>
      </c>
      <c r="AB734">
        <v>3.7063830399561959</v>
      </c>
      <c r="AC734">
        <v>-10.50971346523451</v>
      </c>
      <c r="AD734">
        <v>19</v>
      </c>
      <c r="AE734">
        <v>7</v>
      </c>
      <c r="AF734">
        <v>0</v>
      </c>
      <c r="AG734">
        <v>1</v>
      </c>
      <c r="AH734">
        <v>61</v>
      </c>
      <c r="AI734">
        <v>12</v>
      </c>
      <c r="AJ734">
        <v>5</v>
      </c>
      <c r="AK734">
        <v>4</v>
      </c>
      <c r="AL734">
        <v>0</v>
      </c>
      <c r="AM734">
        <v>0</v>
      </c>
    </row>
    <row r="735" spans="1:39">
      <c r="A735">
        <v>11</v>
      </c>
      <c r="B735">
        <v>30</v>
      </c>
      <c r="C735">
        <v>2023</v>
      </c>
      <c r="D735">
        <v>99</v>
      </c>
      <c r="E735">
        <v>99</v>
      </c>
      <c r="F735">
        <v>99</v>
      </c>
      <c r="G735">
        <v>99</v>
      </c>
      <c r="H735">
        <v>99</v>
      </c>
      <c r="I735">
        <v>99</v>
      </c>
      <c r="J735">
        <v>999</v>
      </c>
      <c r="K735">
        <v>99</v>
      </c>
      <c r="L735">
        <v>99</v>
      </c>
      <c r="M735">
        <v>99</v>
      </c>
      <c r="N735">
        <v>170</v>
      </c>
      <c r="O735">
        <v>99</v>
      </c>
      <c r="P735">
        <v>9999</v>
      </c>
      <c r="Q735">
        <v>210</v>
      </c>
      <c r="R735">
        <v>1033</v>
      </c>
      <c r="S735">
        <v>1030</v>
      </c>
      <c r="T735">
        <v>5.7188728339699937</v>
      </c>
      <c r="U735">
        <v>7.2476121104223425</v>
      </c>
      <c r="V735">
        <v>8.9099709583736697</v>
      </c>
      <c r="W735">
        <v>57.346601941747586</v>
      </c>
      <c r="X735">
        <v>189.36336014448472</v>
      </c>
      <c r="Y735">
        <v>174.28334946757036</v>
      </c>
      <c r="Z735">
        <v>174.79097087378659</v>
      </c>
      <c r="AA735">
        <v>2.8727555238891402</v>
      </c>
      <c r="AB735">
        <v>3.6777028376335448</v>
      </c>
      <c r="AC735">
        <v>-4.7084369712459448</v>
      </c>
      <c r="AD735">
        <v>23</v>
      </c>
      <c r="AE735">
        <v>2</v>
      </c>
      <c r="AF735">
        <v>0</v>
      </c>
      <c r="AG735">
        <v>0</v>
      </c>
      <c r="AH735">
        <v>36</v>
      </c>
      <c r="AI735">
        <v>7</v>
      </c>
      <c r="AJ735">
        <v>3</v>
      </c>
      <c r="AK735">
        <v>4</v>
      </c>
      <c r="AL735">
        <v>0</v>
      </c>
      <c r="AM735">
        <v>0</v>
      </c>
    </row>
    <row r="736" spans="1:39">
      <c r="A736">
        <v>11</v>
      </c>
      <c r="B736">
        <v>31</v>
      </c>
      <c r="C736">
        <v>2023</v>
      </c>
      <c r="D736">
        <v>99</v>
      </c>
      <c r="E736">
        <v>99</v>
      </c>
      <c r="F736">
        <v>99</v>
      </c>
      <c r="G736">
        <v>99</v>
      </c>
      <c r="H736">
        <v>99</v>
      </c>
      <c r="I736">
        <v>99</v>
      </c>
      <c r="J736">
        <v>999</v>
      </c>
      <c r="K736">
        <v>99</v>
      </c>
      <c r="L736">
        <v>99</v>
      </c>
      <c r="M736">
        <v>99</v>
      </c>
      <c r="N736">
        <v>180</v>
      </c>
      <c r="O736">
        <v>99</v>
      </c>
      <c r="P736">
        <v>9999</v>
      </c>
      <c r="Q736">
        <v>185</v>
      </c>
      <c r="R736">
        <v>710</v>
      </c>
      <c r="S736">
        <v>707</v>
      </c>
      <c r="T736">
        <v>3.9306870398051266</v>
      </c>
      <c r="U736">
        <v>5.2535301748906251</v>
      </c>
      <c r="V736">
        <v>9.6394366197183121</v>
      </c>
      <c r="W736">
        <v>56.114568599717138</v>
      </c>
      <c r="X736">
        <v>199.99191247157935</v>
      </c>
      <c r="Y736">
        <v>183.80366197183113</v>
      </c>
      <c r="Z736">
        <v>184.58359264497889</v>
      </c>
      <c r="AA736">
        <v>2.8884615783182506</v>
      </c>
      <c r="AB736">
        <v>4.0508996230345549</v>
      </c>
      <c r="AC736">
        <v>-6.5695993902559602</v>
      </c>
      <c r="AD736">
        <v>14</v>
      </c>
      <c r="AE736">
        <v>4</v>
      </c>
      <c r="AF736">
        <v>0</v>
      </c>
      <c r="AG736">
        <v>1</v>
      </c>
      <c r="AH736">
        <v>40</v>
      </c>
      <c r="AI736">
        <v>4</v>
      </c>
      <c r="AJ736">
        <v>4</v>
      </c>
      <c r="AK736">
        <v>4</v>
      </c>
      <c r="AL736">
        <v>0</v>
      </c>
      <c r="AM736">
        <v>0</v>
      </c>
    </row>
    <row r="737" spans="1:39">
      <c r="A737">
        <v>11</v>
      </c>
      <c r="B737">
        <v>32</v>
      </c>
      <c r="C737">
        <v>2023</v>
      </c>
      <c r="D737">
        <v>99</v>
      </c>
      <c r="E737">
        <v>99</v>
      </c>
      <c r="F737">
        <v>99</v>
      </c>
      <c r="G737">
        <v>99</v>
      </c>
      <c r="H737">
        <v>99</v>
      </c>
      <c r="I737">
        <v>99</v>
      </c>
      <c r="J737">
        <v>999</v>
      </c>
      <c r="K737">
        <v>99</v>
      </c>
      <c r="L737">
        <v>99</v>
      </c>
      <c r="M737">
        <v>99</v>
      </c>
      <c r="N737">
        <v>190</v>
      </c>
      <c r="O737">
        <v>99</v>
      </c>
      <c r="P737">
        <v>9999</v>
      </c>
      <c r="Q737">
        <v>161</v>
      </c>
      <c r="R737">
        <v>436</v>
      </c>
      <c r="S737">
        <v>436</v>
      </c>
      <c r="T737">
        <v>2.4137740131761061</v>
      </c>
      <c r="U737">
        <v>3.4163690552151129</v>
      </c>
      <c r="V737">
        <v>10.422018348623851</v>
      </c>
      <c r="W737">
        <v>54.928899082568819</v>
      </c>
      <c r="X737">
        <v>210.88120110926687</v>
      </c>
      <c r="Y737">
        <v>194.64334862385329</v>
      </c>
      <c r="Z737">
        <v>194.64334862385329</v>
      </c>
      <c r="AA737">
        <v>2.9729710184549898</v>
      </c>
      <c r="AB737">
        <v>4.1449637484608362</v>
      </c>
      <c r="AC737">
        <v>-13.197229006894371</v>
      </c>
      <c r="AD737">
        <v>7</v>
      </c>
      <c r="AE737">
        <v>2</v>
      </c>
      <c r="AF737">
        <v>0</v>
      </c>
      <c r="AG737">
        <v>0</v>
      </c>
      <c r="AH737">
        <v>16</v>
      </c>
      <c r="AI737">
        <v>1</v>
      </c>
      <c r="AJ737">
        <v>0</v>
      </c>
      <c r="AK737">
        <v>0</v>
      </c>
      <c r="AL737">
        <v>0</v>
      </c>
      <c r="AM737">
        <v>0</v>
      </c>
    </row>
    <row r="738" spans="1:39">
      <c r="A738">
        <v>11</v>
      </c>
      <c r="B738">
        <v>33</v>
      </c>
      <c r="C738">
        <v>2023</v>
      </c>
      <c r="D738">
        <v>99</v>
      </c>
      <c r="E738">
        <v>99</v>
      </c>
      <c r="F738">
        <v>99</v>
      </c>
      <c r="G738">
        <v>99</v>
      </c>
      <c r="H738">
        <v>99</v>
      </c>
      <c r="I738">
        <v>99</v>
      </c>
      <c r="J738">
        <v>999</v>
      </c>
      <c r="K738">
        <v>99</v>
      </c>
      <c r="L738">
        <v>99</v>
      </c>
      <c r="M738">
        <v>99</v>
      </c>
      <c r="N738">
        <v>200</v>
      </c>
      <c r="O738">
        <v>99</v>
      </c>
      <c r="P738">
        <v>9999</v>
      </c>
      <c r="Q738">
        <v>113</v>
      </c>
      <c r="R738">
        <v>237</v>
      </c>
      <c r="S738">
        <v>237</v>
      </c>
      <c r="T738">
        <v>1.3120744062448098</v>
      </c>
      <c r="U738">
        <v>1.9498437917286364</v>
      </c>
      <c r="V738">
        <v>9.9198312236286945</v>
      </c>
      <c r="W738">
        <v>53.337552742616019</v>
      </c>
      <c r="X738">
        <v>221.41704495065176</v>
      </c>
      <c r="Y738">
        <v>204.36793248945136</v>
      </c>
      <c r="Z738">
        <v>204.36793248945136</v>
      </c>
      <c r="AA738">
        <v>2.9479995984800693</v>
      </c>
      <c r="AB738">
        <v>4.4070311009630085</v>
      </c>
      <c r="AC738">
        <v>-2.3459750323232038</v>
      </c>
      <c r="AD738">
        <v>2</v>
      </c>
      <c r="AE738">
        <v>0</v>
      </c>
      <c r="AF738">
        <v>0</v>
      </c>
      <c r="AG738">
        <v>0</v>
      </c>
      <c r="AH738">
        <v>14</v>
      </c>
      <c r="AI738">
        <v>1</v>
      </c>
      <c r="AJ738">
        <v>1</v>
      </c>
      <c r="AK738">
        <v>0</v>
      </c>
      <c r="AL738">
        <v>1</v>
      </c>
      <c r="AM738">
        <v>0</v>
      </c>
    </row>
    <row r="739" spans="1:39">
      <c r="A739">
        <v>11</v>
      </c>
      <c r="B739">
        <v>34</v>
      </c>
      <c r="C739">
        <v>2023</v>
      </c>
      <c r="D739">
        <v>99</v>
      </c>
      <c r="E739">
        <v>99</v>
      </c>
      <c r="F739">
        <v>99</v>
      </c>
      <c r="G739">
        <v>99</v>
      </c>
      <c r="H739">
        <v>99</v>
      </c>
      <c r="I739">
        <v>99</v>
      </c>
      <c r="J739">
        <v>999</v>
      </c>
      <c r="K739">
        <v>99</v>
      </c>
      <c r="L739">
        <v>99</v>
      </c>
      <c r="M739">
        <v>99</v>
      </c>
      <c r="N739">
        <v>210</v>
      </c>
      <c r="O739">
        <v>99</v>
      </c>
      <c r="P739">
        <v>9999</v>
      </c>
      <c r="Q739">
        <v>73</v>
      </c>
      <c r="R739">
        <v>130</v>
      </c>
      <c r="S739">
        <v>129</v>
      </c>
      <c r="T739">
        <v>0.7197032608093894</v>
      </c>
      <c r="U739">
        <v>1.1121410577235908</v>
      </c>
      <c r="V739">
        <v>9.7230769230769223</v>
      </c>
      <c r="W739">
        <v>53.108527131782928</v>
      </c>
      <c r="X739">
        <v>231.991832652721</v>
      </c>
      <c r="Y739">
        <v>212.50923076923064</v>
      </c>
      <c r="Z739">
        <v>214.15658914728672</v>
      </c>
      <c r="AA739">
        <v>2.6061300711061368</v>
      </c>
      <c r="AB739">
        <v>4.617526956607926</v>
      </c>
      <c r="AC739">
        <v>-11.427188732754653</v>
      </c>
      <c r="AD739">
        <v>2</v>
      </c>
      <c r="AE739">
        <v>0</v>
      </c>
      <c r="AF739">
        <v>0</v>
      </c>
      <c r="AG739">
        <v>0</v>
      </c>
      <c r="AH739">
        <v>6</v>
      </c>
      <c r="AI739">
        <v>0</v>
      </c>
      <c r="AJ739">
        <v>1</v>
      </c>
      <c r="AK739">
        <v>0</v>
      </c>
      <c r="AL739">
        <v>0</v>
      </c>
      <c r="AM739">
        <v>0</v>
      </c>
    </row>
    <row r="740" spans="1:39">
      <c r="A740">
        <v>11</v>
      </c>
      <c r="B740">
        <v>35</v>
      </c>
      <c r="C740">
        <v>2023</v>
      </c>
      <c r="D740">
        <v>99</v>
      </c>
      <c r="E740">
        <v>99</v>
      </c>
      <c r="F740">
        <v>99</v>
      </c>
      <c r="G740">
        <v>99</v>
      </c>
      <c r="H740">
        <v>99</v>
      </c>
      <c r="I740">
        <v>99</v>
      </c>
      <c r="J740">
        <v>999</v>
      </c>
      <c r="K740">
        <v>99</v>
      </c>
      <c r="L740">
        <v>99</v>
      </c>
      <c r="M740">
        <v>99</v>
      </c>
      <c r="N740">
        <v>220</v>
      </c>
      <c r="O740">
        <v>99</v>
      </c>
      <c r="P740">
        <v>9999</v>
      </c>
      <c r="Q740">
        <v>50</v>
      </c>
      <c r="R740">
        <v>84</v>
      </c>
      <c r="S740">
        <v>83</v>
      </c>
      <c r="T740">
        <v>0.46503903006145186</v>
      </c>
      <c r="U740">
        <v>0.74952032068205887</v>
      </c>
      <c r="V740">
        <v>9.6190476190476168</v>
      </c>
      <c r="W740">
        <v>50.831325301204814</v>
      </c>
      <c r="X740">
        <v>243.04416241035941</v>
      </c>
      <c r="Y740">
        <v>221.64880952380963</v>
      </c>
      <c r="Z740">
        <v>224.31927710843379</v>
      </c>
      <c r="AA740">
        <v>2.7501788695936447</v>
      </c>
      <c r="AB740">
        <v>4.8191867461407849</v>
      </c>
      <c r="AC740">
        <v>-9.4113934616738497</v>
      </c>
      <c r="AD740">
        <v>1</v>
      </c>
      <c r="AE740">
        <v>0</v>
      </c>
      <c r="AF740">
        <v>0</v>
      </c>
      <c r="AG740">
        <v>0</v>
      </c>
      <c r="AH740">
        <v>7</v>
      </c>
      <c r="AI740">
        <v>0</v>
      </c>
      <c r="AJ740">
        <v>1</v>
      </c>
      <c r="AK740">
        <v>0</v>
      </c>
      <c r="AL740">
        <v>0</v>
      </c>
      <c r="AM740">
        <v>0</v>
      </c>
    </row>
    <row r="741" spans="1:39">
      <c r="A741">
        <v>11</v>
      </c>
      <c r="B741">
        <v>36</v>
      </c>
      <c r="C741">
        <v>2023</v>
      </c>
      <c r="D741">
        <v>99</v>
      </c>
      <c r="E741">
        <v>99</v>
      </c>
      <c r="F741">
        <v>99</v>
      </c>
      <c r="G741">
        <v>99</v>
      </c>
      <c r="H741">
        <v>99</v>
      </c>
      <c r="I741">
        <v>99</v>
      </c>
      <c r="J741">
        <v>999</v>
      </c>
      <c r="K741">
        <v>99</v>
      </c>
      <c r="L741">
        <v>99</v>
      </c>
      <c r="M741">
        <v>99</v>
      </c>
      <c r="N741">
        <v>230</v>
      </c>
      <c r="O741">
        <v>99</v>
      </c>
      <c r="P741">
        <v>9999</v>
      </c>
      <c r="Q741">
        <v>40</v>
      </c>
      <c r="R741">
        <v>87</v>
      </c>
      <c r="S741">
        <v>84</v>
      </c>
      <c r="T741">
        <v>0.48164756684936066</v>
      </c>
      <c r="U741">
        <v>0.81999378918843746</v>
      </c>
      <c r="V741">
        <v>8.8390804597701145</v>
      </c>
      <c r="W741">
        <v>49.69047619047619</v>
      </c>
      <c r="X741">
        <v>263.03782020149197</v>
      </c>
      <c r="Y741">
        <v>234.12758620689655</v>
      </c>
      <c r="Z741">
        <v>242.48928571428559</v>
      </c>
      <c r="AA741">
        <v>12.108143834165544</v>
      </c>
      <c r="AB741">
        <v>5.6945592046397744</v>
      </c>
      <c r="AC741">
        <v>-20.400726625981441</v>
      </c>
      <c r="AD741">
        <v>5</v>
      </c>
      <c r="AE741">
        <v>0</v>
      </c>
      <c r="AF741">
        <v>0</v>
      </c>
      <c r="AG741">
        <v>0</v>
      </c>
      <c r="AH741">
        <v>4</v>
      </c>
      <c r="AI741">
        <v>1</v>
      </c>
      <c r="AJ741">
        <v>0</v>
      </c>
      <c r="AK741">
        <v>0</v>
      </c>
      <c r="AL741">
        <v>0</v>
      </c>
      <c r="AM741">
        <v>0</v>
      </c>
    </row>
    <row r="742" spans="1:39">
      <c r="A742">
        <v>12</v>
      </c>
      <c r="B742">
        <v>1</v>
      </c>
      <c r="C742">
        <v>2024</v>
      </c>
      <c r="D742">
        <v>99</v>
      </c>
      <c r="E742">
        <v>99</v>
      </c>
      <c r="F742">
        <v>99</v>
      </c>
      <c r="G742">
        <v>99</v>
      </c>
      <c r="H742">
        <v>99</v>
      </c>
      <c r="I742">
        <v>99</v>
      </c>
      <c r="J742">
        <v>999</v>
      </c>
      <c r="K742">
        <v>0</v>
      </c>
      <c r="L742">
        <v>99</v>
      </c>
      <c r="M742">
        <v>99</v>
      </c>
      <c r="N742">
        <v>99</v>
      </c>
      <c r="O742">
        <v>99</v>
      </c>
      <c r="P742">
        <v>9999</v>
      </c>
      <c r="Q742">
        <v>267</v>
      </c>
      <c r="R742">
        <v>17477</v>
      </c>
      <c r="S742">
        <v>17440</v>
      </c>
      <c r="T742">
        <v>98.751271330093829</v>
      </c>
      <c r="U742">
        <v>98.321364661337199</v>
      </c>
      <c r="V742">
        <v>5.0730102420323853</v>
      </c>
      <c r="W742">
        <v>60.056938073394477</v>
      </c>
      <c r="X742">
        <v>149.32250533761365</v>
      </c>
      <c r="Y742">
        <v>137.54396063397579</v>
      </c>
      <c r="Z742">
        <v>137.83576834862356</v>
      </c>
      <c r="AA742">
        <v>30.095980910340213</v>
      </c>
      <c r="AB742">
        <v>3.9749679798859638</v>
      </c>
      <c r="AC742">
        <v>-58.39614376114428</v>
      </c>
      <c r="AD742">
        <v>364</v>
      </c>
      <c r="AE742">
        <v>36</v>
      </c>
      <c r="AF742">
        <v>0</v>
      </c>
      <c r="AG742">
        <v>34</v>
      </c>
      <c r="AH742">
        <v>601</v>
      </c>
      <c r="AI742">
        <v>154</v>
      </c>
      <c r="AJ742">
        <v>64</v>
      </c>
      <c r="AK742">
        <v>107</v>
      </c>
      <c r="AL742">
        <v>0</v>
      </c>
      <c r="AM742">
        <v>4</v>
      </c>
    </row>
    <row r="743" spans="1:39">
      <c r="A743">
        <v>12</v>
      </c>
      <c r="B743">
        <v>2</v>
      </c>
      <c r="C743">
        <v>2024</v>
      </c>
      <c r="D743">
        <v>99</v>
      </c>
      <c r="E743">
        <v>99</v>
      </c>
      <c r="F743">
        <v>99</v>
      </c>
      <c r="G743">
        <v>99</v>
      </c>
      <c r="H743">
        <v>99</v>
      </c>
      <c r="I743">
        <v>99</v>
      </c>
      <c r="J743">
        <v>999</v>
      </c>
      <c r="K743">
        <v>4</v>
      </c>
      <c r="L743">
        <v>99</v>
      </c>
      <c r="M743">
        <v>99</v>
      </c>
      <c r="N743">
        <v>99</v>
      </c>
      <c r="O743">
        <v>99</v>
      </c>
      <c r="P743">
        <v>9999</v>
      </c>
      <c r="Q743">
        <v>11</v>
      </c>
      <c r="R743">
        <v>198</v>
      </c>
      <c r="S743">
        <v>198</v>
      </c>
      <c r="T743">
        <v>1.1187704825403999</v>
      </c>
      <c r="U743">
        <v>1.5716246825479403</v>
      </c>
      <c r="V743">
        <v>8.5808080808080813</v>
      </c>
      <c r="W743">
        <v>52.767676767676761</v>
      </c>
      <c r="X743">
        <v>210.25312715453563</v>
      </c>
      <c r="Y743">
        <v>194.06363636363639</v>
      </c>
      <c r="Z743">
        <v>194.06363636363639</v>
      </c>
      <c r="AA743">
        <v>39.31421711779285</v>
      </c>
      <c r="AB743">
        <v>6.6253694889581478</v>
      </c>
      <c r="AC743">
        <v>-68.796203448476959</v>
      </c>
      <c r="AD743">
        <v>3</v>
      </c>
      <c r="AE743">
        <v>0</v>
      </c>
      <c r="AF743">
        <v>0</v>
      </c>
      <c r="AG743">
        <v>3</v>
      </c>
      <c r="AH743">
        <v>9</v>
      </c>
      <c r="AI743">
        <v>2</v>
      </c>
      <c r="AJ743">
        <v>0</v>
      </c>
      <c r="AK743">
        <v>0</v>
      </c>
      <c r="AL743">
        <v>0</v>
      </c>
      <c r="AM743">
        <v>0</v>
      </c>
    </row>
    <row r="744" spans="1:39">
      <c r="A744">
        <v>12</v>
      </c>
      <c r="B744">
        <v>3</v>
      </c>
      <c r="C744">
        <v>2024</v>
      </c>
      <c r="D744">
        <v>99</v>
      </c>
      <c r="E744">
        <v>99</v>
      </c>
      <c r="F744">
        <v>99</v>
      </c>
      <c r="G744">
        <v>99</v>
      </c>
      <c r="H744">
        <v>99</v>
      </c>
      <c r="I744">
        <v>99</v>
      </c>
      <c r="J744">
        <v>999</v>
      </c>
      <c r="K744">
        <v>7</v>
      </c>
      <c r="L744">
        <v>99</v>
      </c>
      <c r="M744">
        <v>99</v>
      </c>
      <c r="N744">
        <v>99</v>
      </c>
      <c r="O744">
        <v>99</v>
      </c>
      <c r="P744">
        <v>9999</v>
      </c>
      <c r="Q744">
        <v>11</v>
      </c>
      <c r="R744">
        <v>20</v>
      </c>
      <c r="S744">
        <v>18</v>
      </c>
      <c r="T744">
        <v>0.11300711944852528</v>
      </c>
      <c r="U744">
        <v>9.0048794290572845E-2</v>
      </c>
      <c r="V744">
        <v>3.5</v>
      </c>
      <c r="W744">
        <v>60.16666666666665</v>
      </c>
      <c r="X744">
        <v>134.2686890574214</v>
      </c>
      <c r="Y744">
        <v>110.08</v>
      </c>
      <c r="Z744">
        <v>122.3111111111111</v>
      </c>
      <c r="AA744">
        <v>26.44549717792535</v>
      </c>
      <c r="AB744">
        <v>1.5000000000001348</v>
      </c>
      <c r="AC744">
        <v>-37.104031786558913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</row>
    <row r="745" spans="1:39">
      <c r="A745">
        <v>12</v>
      </c>
      <c r="B745">
        <v>4</v>
      </c>
      <c r="C745">
        <v>2023</v>
      </c>
      <c r="D745">
        <v>99</v>
      </c>
      <c r="E745">
        <v>99</v>
      </c>
      <c r="F745">
        <v>99</v>
      </c>
      <c r="G745">
        <v>99</v>
      </c>
      <c r="H745">
        <v>99</v>
      </c>
      <c r="I745">
        <v>99</v>
      </c>
      <c r="J745">
        <v>999</v>
      </c>
      <c r="K745">
        <v>0</v>
      </c>
      <c r="L745">
        <v>99</v>
      </c>
      <c r="M745">
        <v>99</v>
      </c>
      <c r="N745">
        <v>99</v>
      </c>
      <c r="O745">
        <v>99</v>
      </c>
      <c r="P745">
        <v>9999</v>
      </c>
      <c r="Q745">
        <v>287</v>
      </c>
      <c r="R745">
        <v>17885</v>
      </c>
      <c r="S745">
        <v>17843</v>
      </c>
      <c r="T745">
        <v>99.014560150584074</v>
      </c>
      <c r="U745">
        <v>99.010577622383124</v>
      </c>
      <c r="V745">
        <v>5.0284596030192912</v>
      </c>
      <c r="W745">
        <v>60.023426553830639</v>
      </c>
      <c r="X745">
        <v>149.30391622654787</v>
      </c>
      <c r="Y745">
        <v>137.51622029633791</v>
      </c>
      <c r="Z745">
        <v>137.83991481253173</v>
      </c>
      <c r="AA745">
        <v>30.035121824217608</v>
      </c>
      <c r="AB745">
        <v>4.0353216001947825</v>
      </c>
      <c r="AC745">
        <v>-56.515525780120001</v>
      </c>
      <c r="AD745">
        <v>358</v>
      </c>
      <c r="AE745">
        <v>27</v>
      </c>
      <c r="AF745">
        <v>2</v>
      </c>
      <c r="AG745">
        <v>23</v>
      </c>
      <c r="AH745">
        <v>662</v>
      </c>
      <c r="AI745">
        <v>139</v>
      </c>
      <c r="AJ745">
        <v>82</v>
      </c>
      <c r="AK745">
        <v>125</v>
      </c>
      <c r="AL745">
        <v>2</v>
      </c>
      <c r="AM745">
        <v>2</v>
      </c>
    </row>
    <row r="746" spans="1:39">
      <c r="A746">
        <v>12</v>
      </c>
      <c r="B746">
        <v>5</v>
      </c>
      <c r="C746">
        <v>2023</v>
      </c>
      <c r="D746">
        <v>99</v>
      </c>
      <c r="E746">
        <v>99</v>
      </c>
      <c r="F746">
        <v>99</v>
      </c>
      <c r="G746">
        <v>99</v>
      </c>
      <c r="H746">
        <v>99</v>
      </c>
      <c r="I746">
        <v>99</v>
      </c>
      <c r="J746">
        <v>999</v>
      </c>
      <c r="K746">
        <v>4</v>
      </c>
      <c r="L746">
        <v>99</v>
      </c>
      <c r="M746">
        <v>99</v>
      </c>
      <c r="N746">
        <v>99</v>
      </c>
      <c r="O746">
        <v>99</v>
      </c>
      <c r="P746">
        <v>9999</v>
      </c>
      <c r="Q746">
        <v>11</v>
      </c>
      <c r="R746">
        <v>83</v>
      </c>
      <c r="S746">
        <v>80</v>
      </c>
      <c r="T746">
        <v>0.45950285113214862</v>
      </c>
      <c r="U746">
        <v>0.57523676806885948</v>
      </c>
      <c r="V746">
        <v>6.9036144578313268</v>
      </c>
      <c r="W746">
        <v>56.337499999999999</v>
      </c>
      <c r="X746">
        <v>195.01233536529659</v>
      </c>
      <c r="Y746">
        <v>172.15903614457841</v>
      </c>
      <c r="Z746">
        <v>178.61500000000004</v>
      </c>
      <c r="AA746">
        <v>34.034133968708289</v>
      </c>
      <c r="AB746">
        <v>5.6765829290163756</v>
      </c>
      <c r="AC746">
        <v>-62.018794483389613</v>
      </c>
      <c r="AD746">
        <v>1</v>
      </c>
      <c r="AE746">
        <v>0</v>
      </c>
      <c r="AF746">
        <v>0</v>
      </c>
      <c r="AG746">
        <v>0</v>
      </c>
      <c r="AH746">
        <v>2</v>
      </c>
      <c r="AI746">
        <v>0</v>
      </c>
      <c r="AJ746">
        <v>0</v>
      </c>
      <c r="AK746">
        <v>0</v>
      </c>
      <c r="AL746">
        <v>0</v>
      </c>
      <c r="AM746">
        <v>0</v>
      </c>
    </row>
    <row r="747" spans="1:39">
      <c r="A747">
        <v>12</v>
      </c>
      <c r="B747">
        <v>6</v>
      </c>
      <c r="C747">
        <v>2023</v>
      </c>
      <c r="D747">
        <v>99</v>
      </c>
      <c r="E747">
        <v>99</v>
      </c>
      <c r="F747">
        <v>99</v>
      </c>
      <c r="G747">
        <v>99</v>
      </c>
      <c r="H747">
        <v>99</v>
      </c>
      <c r="I747">
        <v>99</v>
      </c>
      <c r="J747">
        <v>999</v>
      </c>
      <c r="K747">
        <v>7</v>
      </c>
      <c r="L747">
        <v>99</v>
      </c>
      <c r="M747">
        <v>99</v>
      </c>
      <c r="N747">
        <v>99</v>
      </c>
      <c r="O747">
        <v>99</v>
      </c>
      <c r="P747">
        <v>9999</v>
      </c>
      <c r="Q747">
        <v>22</v>
      </c>
      <c r="R747">
        <v>95</v>
      </c>
      <c r="S747">
        <v>76</v>
      </c>
      <c r="T747">
        <v>0.52593699828378437</v>
      </c>
      <c r="U747">
        <v>0.41418560954799905</v>
      </c>
      <c r="V747">
        <v>5.3684210526315796</v>
      </c>
      <c r="W747">
        <v>59.421052631578959</v>
      </c>
      <c r="X747">
        <v>145.68056109938979</v>
      </c>
      <c r="Y747">
        <v>108.30105263157894</v>
      </c>
      <c r="Z747">
        <v>135.37631578947369</v>
      </c>
      <c r="AA747">
        <v>28.163927415742727</v>
      </c>
      <c r="AB747">
        <v>1.6879071274553017</v>
      </c>
      <c r="AC747">
        <v>-5.622695869280431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</row>
    <row r="748" spans="1:39">
      <c r="A748">
        <v>12</v>
      </c>
      <c r="B748">
        <v>7</v>
      </c>
      <c r="C748">
        <v>2022</v>
      </c>
      <c r="D748">
        <v>99</v>
      </c>
      <c r="E748">
        <v>99</v>
      </c>
      <c r="F748">
        <v>99</v>
      </c>
      <c r="G748">
        <v>99</v>
      </c>
      <c r="H748">
        <v>99</v>
      </c>
      <c r="I748">
        <v>99</v>
      </c>
      <c r="J748">
        <v>999</v>
      </c>
      <c r="K748">
        <v>0</v>
      </c>
      <c r="L748">
        <v>99</v>
      </c>
      <c r="M748">
        <v>99</v>
      </c>
      <c r="N748">
        <v>99</v>
      </c>
      <c r="O748">
        <v>99</v>
      </c>
      <c r="P748">
        <v>9999</v>
      </c>
      <c r="Q748">
        <v>288</v>
      </c>
      <c r="R748">
        <v>17937</v>
      </c>
      <c r="S748">
        <v>17877</v>
      </c>
      <c r="T748">
        <v>99.072079536039766</v>
      </c>
      <c r="U748">
        <v>98.914681624655998</v>
      </c>
      <c r="V748">
        <v>5.3025032056642685</v>
      </c>
      <c r="W748">
        <v>59.735917659562574</v>
      </c>
      <c r="X748">
        <v>149.62167514070973</v>
      </c>
      <c r="Y748">
        <v>137.67826615376077</v>
      </c>
      <c r="Z748">
        <v>138.14035128936669</v>
      </c>
      <c r="AA748">
        <v>29.402842881298529</v>
      </c>
      <c r="AB748">
        <v>4.1992540116874286</v>
      </c>
      <c r="AC748">
        <v>-56.39811816098976</v>
      </c>
      <c r="AD748">
        <v>468</v>
      </c>
      <c r="AE748">
        <v>26</v>
      </c>
      <c r="AF748">
        <v>0</v>
      </c>
      <c r="AG748">
        <v>46</v>
      </c>
      <c r="AH748">
        <v>727</v>
      </c>
      <c r="AI748">
        <v>172</v>
      </c>
      <c r="AJ748">
        <v>65</v>
      </c>
      <c r="AK748">
        <v>154</v>
      </c>
      <c r="AL748">
        <v>2</v>
      </c>
      <c r="AM748">
        <v>4</v>
      </c>
    </row>
    <row r="749" spans="1:39">
      <c r="A749">
        <v>12</v>
      </c>
      <c r="B749">
        <v>8</v>
      </c>
      <c r="C749">
        <v>2022</v>
      </c>
      <c r="D749">
        <v>99</v>
      </c>
      <c r="E749">
        <v>99</v>
      </c>
      <c r="F749">
        <v>99</v>
      </c>
      <c r="G749">
        <v>99</v>
      </c>
      <c r="H749">
        <v>99</v>
      </c>
      <c r="I749">
        <v>99</v>
      </c>
      <c r="J749">
        <v>999</v>
      </c>
      <c r="K749">
        <v>4</v>
      </c>
      <c r="L749">
        <v>99</v>
      </c>
      <c r="M749">
        <v>99</v>
      </c>
      <c r="N749">
        <v>99</v>
      </c>
      <c r="O749">
        <v>99</v>
      </c>
      <c r="P749">
        <v>9999</v>
      </c>
      <c r="Q749">
        <v>9</v>
      </c>
      <c r="R749">
        <v>95</v>
      </c>
      <c r="S749">
        <v>94</v>
      </c>
      <c r="T749">
        <v>0.52471692902513123</v>
      </c>
      <c r="U749">
        <v>0.66443927611165932</v>
      </c>
      <c r="V749">
        <v>7.6736842105263188</v>
      </c>
      <c r="W749">
        <v>55.936170212765937</v>
      </c>
      <c r="X749">
        <v>191.26076295831675</v>
      </c>
      <c r="Y749">
        <v>174.6168421052632</v>
      </c>
      <c r="Z749">
        <v>176.47446808510651</v>
      </c>
      <c r="AA749">
        <v>36.91276068398011</v>
      </c>
      <c r="AB749">
        <v>5.9318981043139454</v>
      </c>
      <c r="AC749">
        <v>-57.796452649120894</v>
      </c>
      <c r="AD749">
        <v>1</v>
      </c>
      <c r="AE749">
        <v>0</v>
      </c>
      <c r="AF749">
        <v>0</v>
      </c>
      <c r="AG749">
        <v>1</v>
      </c>
      <c r="AH749">
        <v>4</v>
      </c>
      <c r="AI749">
        <v>0</v>
      </c>
      <c r="AJ749">
        <v>6</v>
      </c>
      <c r="AK749">
        <v>0</v>
      </c>
      <c r="AL749">
        <v>0</v>
      </c>
      <c r="AM749">
        <v>0</v>
      </c>
    </row>
    <row r="750" spans="1:39">
      <c r="A750">
        <v>12</v>
      </c>
      <c r="B750">
        <v>9</v>
      </c>
      <c r="C750">
        <v>2022</v>
      </c>
      <c r="D750">
        <v>99</v>
      </c>
      <c r="E750">
        <v>99</v>
      </c>
      <c r="F750">
        <v>99</v>
      </c>
      <c r="G750">
        <v>99</v>
      </c>
      <c r="H750">
        <v>99</v>
      </c>
      <c r="I750">
        <v>99</v>
      </c>
      <c r="J750">
        <v>999</v>
      </c>
      <c r="K750">
        <v>7</v>
      </c>
      <c r="L750">
        <v>99</v>
      </c>
      <c r="M750">
        <v>99</v>
      </c>
      <c r="N750">
        <v>99</v>
      </c>
      <c r="O750">
        <v>99</v>
      </c>
      <c r="P750">
        <v>9999</v>
      </c>
      <c r="Q750">
        <v>24</v>
      </c>
      <c r="R750">
        <v>72</v>
      </c>
      <c r="S750">
        <v>72</v>
      </c>
      <c r="T750">
        <v>0.39768019884009936</v>
      </c>
      <c r="U750">
        <v>0.41587235306247256</v>
      </c>
      <c r="V750">
        <v>5.4305555555555562</v>
      </c>
      <c r="W750">
        <v>58.861111111111121</v>
      </c>
      <c r="X750">
        <v>156.23570482725404</v>
      </c>
      <c r="Y750">
        <v>144.20555555555555</v>
      </c>
      <c r="Z750">
        <v>144.20555555555555</v>
      </c>
      <c r="AA750">
        <v>34.126398583016545</v>
      </c>
      <c r="AB750">
        <v>4.5530989311174626</v>
      </c>
      <c r="AC750">
        <v>-71.330499947590553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</row>
    <row r="751" spans="1:39" ht="15" customHeight="1">
      <c r="A751">
        <v>13</v>
      </c>
      <c r="B751">
        <v>1</v>
      </c>
      <c r="C751">
        <v>2024</v>
      </c>
      <c r="D751">
        <v>99</v>
      </c>
      <c r="E751">
        <v>99</v>
      </c>
      <c r="F751">
        <v>99</v>
      </c>
      <c r="G751">
        <v>99</v>
      </c>
      <c r="H751">
        <v>99</v>
      </c>
      <c r="I751">
        <v>99</v>
      </c>
      <c r="J751">
        <v>999</v>
      </c>
      <c r="K751">
        <v>99</v>
      </c>
      <c r="L751">
        <v>99</v>
      </c>
      <c r="M751">
        <v>99</v>
      </c>
      <c r="N751">
        <v>99</v>
      </c>
      <c r="O751">
        <v>1</v>
      </c>
      <c r="Q751">
        <v>12</v>
      </c>
      <c r="R751">
        <v>967</v>
      </c>
      <c r="S751">
        <v>965</v>
      </c>
      <c r="T751">
        <v>5.4638942253361966</v>
      </c>
      <c r="U751">
        <v>5.3993119627508159</v>
      </c>
      <c r="V751">
        <v>8.1365046535677354</v>
      </c>
      <c r="W751">
        <v>58.994818652849752</v>
      </c>
      <c r="X751">
        <v>148.2603040084434</v>
      </c>
      <c r="Y751">
        <v>136.51251292657702</v>
      </c>
      <c r="Z751">
        <v>136.79544041450771</v>
      </c>
      <c r="AA751">
        <v>25.919951303643263</v>
      </c>
      <c r="AB751">
        <v>2.887703803590036</v>
      </c>
      <c r="AC751">
        <v>-51.858538751951649</v>
      </c>
      <c r="AD751">
        <v>27</v>
      </c>
      <c r="AE751">
        <v>1</v>
      </c>
      <c r="AF751">
        <v>0</v>
      </c>
      <c r="AG751">
        <v>2</v>
      </c>
      <c r="AH751">
        <v>82</v>
      </c>
      <c r="AI751">
        <v>23</v>
      </c>
      <c r="AJ751">
        <v>23</v>
      </c>
      <c r="AK751">
        <v>7</v>
      </c>
      <c r="AL751">
        <v>0</v>
      </c>
      <c r="AM751">
        <v>0</v>
      </c>
    </row>
    <row r="752" spans="1:39" ht="15" customHeight="1">
      <c r="A752">
        <v>13</v>
      </c>
      <c r="B752">
        <v>2</v>
      </c>
      <c r="C752">
        <v>2024</v>
      </c>
      <c r="D752">
        <v>99</v>
      </c>
      <c r="E752">
        <v>99</v>
      </c>
      <c r="F752">
        <v>99</v>
      </c>
      <c r="G752">
        <v>99</v>
      </c>
      <c r="H752">
        <v>99</v>
      </c>
      <c r="I752">
        <v>99</v>
      </c>
      <c r="J752">
        <v>999</v>
      </c>
      <c r="K752">
        <v>99</v>
      </c>
      <c r="L752">
        <v>99</v>
      </c>
      <c r="M752">
        <v>99</v>
      </c>
      <c r="N752">
        <v>99</v>
      </c>
      <c r="O752">
        <v>2</v>
      </c>
      <c r="Q752">
        <v>12</v>
      </c>
      <c r="R752">
        <v>555</v>
      </c>
      <c r="S752">
        <v>555</v>
      </c>
      <c r="T752">
        <v>3.135947564696576</v>
      </c>
      <c r="U752">
        <v>3.4499535297339916</v>
      </c>
      <c r="V752">
        <v>5.8</v>
      </c>
      <c r="W752">
        <v>59.695495495495507</v>
      </c>
      <c r="X752">
        <v>164.65657423403911</v>
      </c>
      <c r="Y752">
        <v>151.97801801801788</v>
      </c>
      <c r="Z752">
        <v>151.97801801801788</v>
      </c>
      <c r="AA752">
        <v>29.500276126966284</v>
      </c>
      <c r="AB752">
        <v>3.6096813611812646</v>
      </c>
      <c r="AC752">
        <v>-56.596582533827437</v>
      </c>
      <c r="AD752">
        <v>20</v>
      </c>
      <c r="AE752">
        <v>7</v>
      </c>
      <c r="AF752">
        <v>0</v>
      </c>
      <c r="AG752">
        <v>0</v>
      </c>
      <c r="AH752">
        <v>27</v>
      </c>
      <c r="AI752">
        <v>9</v>
      </c>
      <c r="AJ752">
        <v>3</v>
      </c>
      <c r="AK752">
        <v>2</v>
      </c>
      <c r="AL752">
        <v>0</v>
      </c>
      <c r="AM752">
        <v>0</v>
      </c>
    </row>
    <row r="753" spans="1:39" ht="15" customHeight="1">
      <c r="A753">
        <v>13</v>
      </c>
      <c r="B753">
        <v>3</v>
      </c>
      <c r="C753">
        <v>2024</v>
      </c>
      <c r="D753">
        <v>99</v>
      </c>
      <c r="E753">
        <v>99</v>
      </c>
      <c r="F753">
        <v>99</v>
      </c>
      <c r="G753">
        <v>99</v>
      </c>
      <c r="H753">
        <v>99</v>
      </c>
      <c r="I753">
        <v>99</v>
      </c>
      <c r="J753">
        <v>999</v>
      </c>
      <c r="K753">
        <v>99</v>
      </c>
      <c r="L753">
        <v>99</v>
      </c>
      <c r="M753">
        <v>99</v>
      </c>
      <c r="N753">
        <v>99</v>
      </c>
      <c r="O753">
        <v>3</v>
      </c>
      <c r="Q753">
        <v>3</v>
      </c>
      <c r="R753">
        <v>633</v>
      </c>
      <c r="S753">
        <v>633</v>
      </c>
      <c r="T753">
        <v>3.5766753305458248</v>
      </c>
      <c r="U753">
        <v>3.4924011308943994</v>
      </c>
      <c r="V753">
        <v>8.6018957345971589</v>
      </c>
      <c r="W753">
        <v>58.641390205371238</v>
      </c>
      <c r="X753">
        <v>146.14340557869036</v>
      </c>
      <c r="Y753">
        <v>134.89036334913089</v>
      </c>
      <c r="Z753">
        <v>134.89036334913089</v>
      </c>
      <c r="AA753">
        <v>29.776084087675287</v>
      </c>
      <c r="AB753">
        <v>2.1732233675086703</v>
      </c>
      <c r="AC753">
        <v>-44.097739520110323</v>
      </c>
      <c r="AD753">
        <v>14</v>
      </c>
      <c r="AE753">
        <v>0</v>
      </c>
      <c r="AF753">
        <v>0</v>
      </c>
      <c r="AG753">
        <v>1</v>
      </c>
      <c r="AH753">
        <v>9</v>
      </c>
      <c r="AI753">
        <v>6</v>
      </c>
      <c r="AJ753">
        <v>4</v>
      </c>
      <c r="AK753">
        <v>8</v>
      </c>
      <c r="AL753">
        <v>0</v>
      </c>
      <c r="AM753">
        <v>0</v>
      </c>
    </row>
    <row r="754" spans="1:39" ht="15" customHeight="1">
      <c r="A754">
        <v>13</v>
      </c>
      <c r="B754">
        <v>4</v>
      </c>
      <c r="C754">
        <v>2024</v>
      </c>
      <c r="D754">
        <v>99</v>
      </c>
      <c r="E754">
        <v>99</v>
      </c>
      <c r="F754">
        <v>99</v>
      </c>
      <c r="G754">
        <v>99</v>
      </c>
      <c r="H754">
        <v>99</v>
      </c>
      <c r="I754">
        <v>99</v>
      </c>
      <c r="J754">
        <v>999</v>
      </c>
      <c r="K754">
        <v>99</v>
      </c>
      <c r="L754">
        <v>99</v>
      </c>
      <c r="M754">
        <v>99</v>
      </c>
      <c r="N754">
        <v>99</v>
      </c>
      <c r="O754">
        <v>4</v>
      </c>
      <c r="Q754">
        <v>52</v>
      </c>
      <c r="R754">
        <v>3472</v>
      </c>
      <c r="S754">
        <v>3469</v>
      </c>
      <c r="T754">
        <v>19.618035936263983</v>
      </c>
      <c r="U754">
        <v>19.825156621136561</v>
      </c>
      <c r="V754">
        <v>6.2836981566820302</v>
      </c>
      <c r="W754">
        <v>59.279619486883817</v>
      </c>
      <c r="X754">
        <v>151.40174171580347</v>
      </c>
      <c r="Y754">
        <v>139.60385944700445</v>
      </c>
      <c r="Z754">
        <v>139.72458921879488</v>
      </c>
      <c r="AA754">
        <v>32.944222157721178</v>
      </c>
      <c r="AB754">
        <v>3.666744943037513</v>
      </c>
      <c r="AC754">
        <v>-55.346783980952118</v>
      </c>
      <c r="AD754">
        <v>104</v>
      </c>
      <c r="AE754">
        <v>21</v>
      </c>
      <c r="AF754">
        <v>0</v>
      </c>
      <c r="AG754">
        <v>9</v>
      </c>
      <c r="AH754">
        <v>152</v>
      </c>
      <c r="AI754">
        <v>71</v>
      </c>
      <c r="AJ754">
        <v>23</v>
      </c>
      <c r="AK754">
        <v>56</v>
      </c>
      <c r="AL754">
        <v>0</v>
      </c>
      <c r="AM754">
        <v>3</v>
      </c>
    </row>
    <row r="755" spans="1:39" ht="15" customHeight="1">
      <c r="A755">
        <v>13</v>
      </c>
      <c r="B755">
        <v>5</v>
      </c>
      <c r="C755">
        <v>2024</v>
      </c>
      <c r="D755">
        <v>99</v>
      </c>
      <c r="E755">
        <v>99</v>
      </c>
      <c r="F755">
        <v>99</v>
      </c>
      <c r="G755">
        <v>99</v>
      </c>
      <c r="H755">
        <v>99</v>
      </c>
      <c r="I755">
        <v>99</v>
      </c>
      <c r="J755">
        <v>999</v>
      </c>
      <c r="K755">
        <v>99</v>
      </c>
      <c r="L755">
        <v>99</v>
      </c>
      <c r="M755">
        <v>99</v>
      </c>
      <c r="N755">
        <v>99</v>
      </c>
      <c r="O755">
        <v>7</v>
      </c>
      <c r="Q755">
        <v>12</v>
      </c>
      <c r="R755">
        <v>532</v>
      </c>
      <c r="S755">
        <v>531</v>
      </c>
      <c r="T755">
        <v>3.0059893773307724</v>
      </c>
      <c r="U755">
        <v>3.5111831105175093</v>
      </c>
      <c r="V755">
        <v>8.5657894736842088</v>
      </c>
      <c r="W755">
        <v>57.468926553672318</v>
      </c>
      <c r="X755">
        <v>175.18796992481199</v>
      </c>
      <c r="Y755">
        <v>161.36240601503755</v>
      </c>
      <c r="Z755">
        <v>161.66629001883229</v>
      </c>
      <c r="AA755">
        <v>31.29859856766916</v>
      </c>
      <c r="AB755">
        <v>4.0958932370018841</v>
      </c>
      <c r="AC755">
        <v>-58.267054177645761</v>
      </c>
      <c r="AD755">
        <v>17</v>
      </c>
      <c r="AE755">
        <v>7</v>
      </c>
      <c r="AF755">
        <v>0</v>
      </c>
      <c r="AG755">
        <v>4</v>
      </c>
      <c r="AH755">
        <v>59</v>
      </c>
      <c r="AI755">
        <v>19</v>
      </c>
      <c r="AJ755">
        <v>1</v>
      </c>
      <c r="AK755">
        <v>6</v>
      </c>
      <c r="AL755">
        <v>0</v>
      </c>
      <c r="AM755">
        <v>0</v>
      </c>
    </row>
    <row r="756" spans="1:39" ht="15" customHeight="1">
      <c r="A756">
        <v>13</v>
      </c>
      <c r="B756">
        <v>6</v>
      </c>
      <c r="C756">
        <v>2024</v>
      </c>
      <c r="D756">
        <v>99</v>
      </c>
      <c r="E756">
        <v>99</v>
      </c>
      <c r="F756">
        <v>99</v>
      </c>
      <c r="G756">
        <v>99</v>
      </c>
      <c r="H756">
        <v>99</v>
      </c>
      <c r="I756">
        <v>99</v>
      </c>
      <c r="J756">
        <v>999</v>
      </c>
      <c r="K756">
        <v>99</v>
      </c>
      <c r="L756">
        <v>99</v>
      </c>
      <c r="M756">
        <v>99</v>
      </c>
      <c r="N756">
        <v>99</v>
      </c>
      <c r="O756">
        <v>8</v>
      </c>
      <c r="Q756">
        <v>6</v>
      </c>
      <c r="R756">
        <v>272</v>
      </c>
      <c r="S756">
        <v>272</v>
      </c>
      <c r="T756">
        <v>1.5368968244999437</v>
      </c>
      <c r="U756">
        <v>1.4525317163706746</v>
      </c>
      <c r="V756">
        <v>4.125</v>
      </c>
      <c r="W756">
        <v>60.742647058823515</v>
      </c>
      <c r="X756">
        <v>141.45409789051052</v>
      </c>
      <c r="Y756">
        <v>130.56213235294112</v>
      </c>
      <c r="Z756">
        <v>130.56213235294112</v>
      </c>
      <c r="AA756">
        <v>27.937966995915122</v>
      </c>
      <c r="AB756">
        <v>3.4513346172369626</v>
      </c>
      <c r="AC756">
        <v>-60.446379919102398</v>
      </c>
      <c r="AD756">
        <v>3</v>
      </c>
      <c r="AE756">
        <v>0</v>
      </c>
      <c r="AF756">
        <v>0</v>
      </c>
      <c r="AG756">
        <v>0</v>
      </c>
      <c r="AH756">
        <v>17</v>
      </c>
      <c r="AI756">
        <v>7</v>
      </c>
      <c r="AJ756">
        <v>0</v>
      </c>
      <c r="AK756">
        <v>3</v>
      </c>
      <c r="AL756">
        <v>0</v>
      </c>
      <c r="AM756">
        <v>0</v>
      </c>
    </row>
    <row r="757" spans="1:39" ht="15" customHeight="1">
      <c r="A757">
        <v>13</v>
      </c>
      <c r="B757">
        <v>7</v>
      </c>
      <c r="C757">
        <v>2024</v>
      </c>
      <c r="D757">
        <v>99</v>
      </c>
      <c r="E757">
        <v>99</v>
      </c>
      <c r="F757">
        <v>99</v>
      </c>
      <c r="G757">
        <v>99</v>
      </c>
      <c r="H757">
        <v>99</v>
      </c>
      <c r="I757">
        <v>99</v>
      </c>
      <c r="J757">
        <v>999</v>
      </c>
      <c r="K757">
        <v>99</v>
      </c>
      <c r="L757">
        <v>99</v>
      </c>
      <c r="M757">
        <v>99</v>
      </c>
      <c r="N757">
        <v>99</v>
      </c>
      <c r="O757">
        <v>9</v>
      </c>
      <c r="Q757">
        <v>5</v>
      </c>
      <c r="R757">
        <v>130</v>
      </c>
      <c r="S757">
        <v>130</v>
      </c>
      <c r="T757">
        <v>0.73454627641541403</v>
      </c>
      <c r="U757">
        <v>0.76285431609441812</v>
      </c>
      <c r="V757">
        <v>2.3769230769230778</v>
      </c>
      <c r="W757">
        <v>60.961538461538481</v>
      </c>
      <c r="X757">
        <v>155.43795316276362</v>
      </c>
      <c r="Y757">
        <v>143.46923076923088</v>
      </c>
      <c r="Z757">
        <v>143.46923076923088</v>
      </c>
      <c r="AA757">
        <v>23.541017709370177</v>
      </c>
      <c r="AB757">
        <v>3.1729720262382326</v>
      </c>
      <c r="AC757">
        <v>-67.308126517803203</v>
      </c>
      <c r="AD757">
        <v>2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</row>
    <row r="758" spans="1:39">
      <c r="A758">
        <v>13</v>
      </c>
      <c r="B758">
        <v>8</v>
      </c>
      <c r="C758">
        <v>2024</v>
      </c>
      <c r="D758">
        <v>99</v>
      </c>
      <c r="E758">
        <v>99</v>
      </c>
      <c r="F758">
        <v>99</v>
      </c>
      <c r="G758">
        <v>99</v>
      </c>
      <c r="H758">
        <v>99</v>
      </c>
      <c r="I758">
        <v>99</v>
      </c>
      <c r="J758">
        <v>999</v>
      </c>
      <c r="K758">
        <v>99</v>
      </c>
      <c r="L758">
        <v>99</v>
      </c>
      <c r="M758">
        <v>99</v>
      </c>
      <c r="N758">
        <v>99</v>
      </c>
      <c r="O758">
        <v>11</v>
      </c>
      <c r="Q758">
        <v>28</v>
      </c>
      <c r="R758">
        <v>1536</v>
      </c>
      <c r="S758">
        <v>1532</v>
      </c>
      <c r="T758">
        <v>8.6789467736467376</v>
      </c>
      <c r="U758">
        <v>8.1854583058662591</v>
      </c>
      <c r="V758">
        <v>3.2506510416666665</v>
      </c>
      <c r="W758">
        <v>60.825718015665807</v>
      </c>
      <c r="X758">
        <v>141.53737529342698</v>
      </c>
      <c r="Y758">
        <v>130.29036458333351</v>
      </c>
      <c r="Z758">
        <v>130.6305483028722</v>
      </c>
      <c r="AA758">
        <v>26.947913088099757</v>
      </c>
      <c r="AB758">
        <v>3.3777094056624319</v>
      </c>
      <c r="AC758">
        <v>-57.031195325667341</v>
      </c>
      <c r="AD758">
        <v>16</v>
      </c>
      <c r="AE758">
        <v>0</v>
      </c>
      <c r="AF758">
        <v>0</v>
      </c>
      <c r="AG758">
        <v>0</v>
      </c>
      <c r="AH758">
        <v>88</v>
      </c>
      <c r="AI758">
        <v>8</v>
      </c>
      <c r="AJ758">
        <v>6</v>
      </c>
      <c r="AK758">
        <v>1</v>
      </c>
      <c r="AL758">
        <v>0</v>
      </c>
      <c r="AM758">
        <v>0</v>
      </c>
    </row>
    <row r="759" spans="1:39">
      <c r="A759">
        <v>13</v>
      </c>
      <c r="B759">
        <v>9</v>
      </c>
      <c r="C759">
        <v>2024</v>
      </c>
      <c r="D759">
        <v>99</v>
      </c>
      <c r="E759">
        <v>99</v>
      </c>
      <c r="F759">
        <v>99</v>
      </c>
      <c r="G759">
        <v>99</v>
      </c>
      <c r="H759">
        <v>99</v>
      </c>
      <c r="I759">
        <v>99</v>
      </c>
      <c r="J759">
        <v>999</v>
      </c>
      <c r="K759">
        <v>99</v>
      </c>
      <c r="L759">
        <v>99</v>
      </c>
      <c r="M759">
        <v>99</v>
      </c>
      <c r="N759">
        <v>99</v>
      </c>
      <c r="O759">
        <v>14</v>
      </c>
      <c r="Q759">
        <v>11</v>
      </c>
      <c r="R759">
        <v>262</v>
      </c>
      <c r="S759">
        <v>262</v>
      </c>
      <c r="T759">
        <v>1.480393264775681</v>
      </c>
      <c r="U759">
        <v>1.553255808312882</v>
      </c>
      <c r="V759">
        <v>2.1908396946564896</v>
      </c>
      <c r="W759">
        <v>61.442748091603086</v>
      </c>
      <c r="X759">
        <v>157.0364642346151</v>
      </c>
      <c r="Y759">
        <v>144.94465648854964</v>
      </c>
      <c r="Z759">
        <v>144.94465648854964</v>
      </c>
      <c r="AA759">
        <v>22.3527691403274</v>
      </c>
      <c r="AB759">
        <v>3.0282645758128095</v>
      </c>
      <c r="AC759">
        <v>-49.960400970930117</v>
      </c>
      <c r="AD759">
        <v>2</v>
      </c>
      <c r="AE759">
        <v>0</v>
      </c>
      <c r="AF759">
        <v>0</v>
      </c>
      <c r="AG759">
        <v>0</v>
      </c>
      <c r="AH759">
        <v>2</v>
      </c>
      <c r="AI759">
        <v>0</v>
      </c>
      <c r="AJ759">
        <v>0</v>
      </c>
      <c r="AK759">
        <v>0</v>
      </c>
      <c r="AL759">
        <v>0</v>
      </c>
      <c r="AM759">
        <v>0</v>
      </c>
    </row>
    <row r="760" spans="1:39">
      <c r="A760">
        <v>13</v>
      </c>
      <c r="B760">
        <v>10</v>
      </c>
      <c r="C760">
        <v>2024</v>
      </c>
      <c r="D760">
        <v>99</v>
      </c>
      <c r="E760">
        <v>99</v>
      </c>
      <c r="F760">
        <v>99</v>
      </c>
      <c r="G760">
        <v>99</v>
      </c>
      <c r="H760">
        <v>99</v>
      </c>
      <c r="I760">
        <v>99</v>
      </c>
      <c r="J760">
        <v>999</v>
      </c>
      <c r="K760">
        <v>99</v>
      </c>
      <c r="L760">
        <v>99</v>
      </c>
      <c r="M760">
        <v>99</v>
      </c>
      <c r="N760">
        <v>99</v>
      </c>
      <c r="O760">
        <v>15</v>
      </c>
      <c r="Q760">
        <v>6</v>
      </c>
      <c r="R760">
        <v>91</v>
      </c>
      <c r="S760">
        <v>91</v>
      </c>
      <c r="T760">
        <v>0.51418239349078987</v>
      </c>
      <c r="U760">
        <v>0.55736506168133759</v>
      </c>
      <c r="V760">
        <v>3.6483516483516474</v>
      </c>
      <c r="W760">
        <v>59.263736263736241</v>
      </c>
      <c r="X760">
        <v>162.2397104520615</v>
      </c>
      <c r="Y760">
        <v>149.7472527472527</v>
      </c>
      <c r="Z760">
        <v>149.7472527472527</v>
      </c>
      <c r="AA760">
        <v>27.729538900195401</v>
      </c>
      <c r="AB760">
        <v>6.1211849115716452</v>
      </c>
      <c r="AC760">
        <v>-67.234560144386151</v>
      </c>
      <c r="AD760">
        <v>4</v>
      </c>
      <c r="AE760">
        <v>0</v>
      </c>
      <c r="AF760">
        <v>0</v>
      </c>
      <c r="AG760">
        <v>0</v>
      </c>
      <c r="AH760">
        <v>7</v>
      </c>
      <c r="AI760">
        <v>0</v>
      </c>
      <c r="AJ760">
        <v>0</v>
      </c>
      <c r="AK760">
        <v>1</v>
      </c>
      <c r="AL760">
        <v>0</v>
      </c>
      <c r="AM760">
        <v>0</v>
      </c>
    </row>
    <row r="761" spans="1:39" s="273" customFormat="1">
      <c r="A761" s="273">
        <v>13</v>
      </c>
      <c r="B761" s="273">
        <v>11</v>
      </c>
      <c r="C761" s="273">
        <v>2024</v>
      </c>
      <c r="D761" s="273">
        <v>99</v>
      </c>
      <c r="E761" s="273">
        <v>99</v>
      </c>
      <c r="F761" s="273">
        <v>99</v>
      </c>
      <c r="G761" s="273">
        <v>99</v>
      </c>
      <c r="H761" s="273">
        <v>99</v>
      </c>
      <c r="I761" s="273">
        <v>99</v>
      </c>
      <c r="J761" s="273">
        <v>999</v>
      </c>
      <c r="K761" s="273">
        <v>99</v>
      </c>
      <c r="L761" s="273">
        <v>99</v>
      </c>
      <c r="M761" s="273">
        <v>99</v>
      </c>
      <c r="N761" s="273">
        <v>99</v>
      </c>
      <c r="O761" s="273">
        <v>16</v>
      </c>
      <c r="Q761" s="273">
        <v>134</v>
      </c>
      <c r="R761" s="273">
        <v>9055</v>
      </c>
      <c r="S761" s="273">
        <v>9026</v>
      </c>
      <c r="T761" s="273">
        <v>51.163973330319806</v>
      </c>
      <c r="U761" s="273">
        <v>50.62011004391313</v>
      </c>
      <c r="V761" s="273">
        <v>4.4252898950855872</v>
      </c>
      <c r="W761" s="273">
        <v>60.325725681364915</v>
      </c>
      <c r="X761" s="273">
        <v>148.51714543302023</v>
      </c>
      <c r="Y761" s="273">
        <v>136.67690778575391</v>
      </c>
      <c r="Z761" s="273">
        <v>137.11604254376263</v>
      </c>
      <c r="AA761" s="273">
        <v>30.299824995415648</v>
      </c>
      <c r="AB761" s="273">
        <v>4.4733294697774628</v>
      </c>
      <c r="AC761" s="273">
        <v>-66.036860188219734</v>
      </c>
      <c r="AD761" s="273">
        <v>158</v>
      </c>
      <c r="AE761" s="273">
        <v>0</v>
      </c>
      <c r="AF761" s="273">
        <v>0</v>
      </c>
      <c r="AG761" s="273">
        <v>21</v>
      </c>
      <c r="AH761" s="273">
        <v>153</v>
      </c>
      <c r="AI761" s="273">
        <v>11</v>
      </c>
      <c r="AJ761" s="273">
        <v>4</v>
      </c>
      <c r="AK761" s="273">
        <v>23</v>
      </c>
      <c r="AL761" s="273">
        <v>0</v>
      </c>
      <c r="AM761" s="273">
        <v>1</v>
      </c>
    </row>
    <row r="762" spans="1:39" s="273" customFormat="1">
      <c r="A762" s="273">
        <v>13</v>
      </c>
      <c r="B762" s="273">
        <v>12</v>
      </c>
      <c r="C762" s="273">
        <v>2024</v>
      </c>
      <c r="D762" s="273">
        <v>99</v>
      </c>
      <c r="E762" s="273">
        <v>99</v>
      </c>
      <c r="F762" s="273">
        <v>99</v>
      </c>
      <c r="G762" s="273">
        <v>99</v>
      </c>
      <c r="H762" s="273">
        <v>99</v>
      </c>
      <c r="I762" s="273">
        <v>99</v>
      </c>
      <c r="J762" s="273">
        <v>999</v>
      </c>
      <c r="K762" s="273">
        <v>99</v>
      </c>
      <c r="L762" s="273">
        <v>99</v>
      </c>
      <c r="M762" s="273">
        <v>99</v>
      </c>
      <c r="N762" s="273">
        <v>99</v>
      </c>
      <c r="O762" s="273">
        <v>18</v>
      </c>
      <c r="Q762" s="273">
        <v>4</v>
      </c>
      <c r="R762" s="273">
        <v>160</v>
      </c>
      <c r="S762" s="273">
        <v>160</v>
      </c>
      <c r="T762" s="273">
        <v>0.9040569555882022</v>
      </c>
      <c r="U762" s="273">
        <v>0.91654179090674814</v>
      </c>
      <c r="V762" s="273">
        <v>0</v>
      </c>
      <c r="W762" s="273">
        <v>63.243749999999999</v>
      </c>
      <c r="X762" s="273">
        <v>151.73686348862401</v>
      </c>
      <c r="Y762" s="273">
        <v>140.05312499999997</v>
      </c>
      <c r="Z762" s="273">
        <v>140.05312499999997</v>
      </c>
      <c r="AA762" s="273">
        <v>30.606277791237279</v>
      </c>
      <c r="AB762" s="273">
        <v>1.2336271468722411</v>
      </c>
      <c r="AC762" s="273">
        <v>-40.440994590503117</v>
      </c>
      <c r="AD762" s="273">
        <v>0</v>
      </c>
      <c r="AE762" s="273">
        <v>0</v>
      </c>
      <c r="AF762" s="273">
        <v>0</v>
      </c>
      <c r="AG762" s="273">
        <v>0</v>
      </c>
      <c r="AH762" s="273">
        <v>11</v>
      </c>
      <c r="AI762" s="273">
        <v>2</v>
      </c>
      <c r="AJ762" s="273">
        <v>0</v>
      </c>
      <c r="AK762" s="273">
        <v>0</v>
      </c>
      <c r="AL762" s="273">
        <v>0</v>
      </c>
      <c r="AM762" s="273">
        <v>0</v>
      </c>
    </row>
    <row r="763" spans="1:39" s="273" customFormat="1">
      <c r="A763" s="273">
        <v>13</v>
      </c>
      <c r="B763" s="273">
        <v>13</v>
      </c>
      <c r="C763" s="273">
        <v>2024</v>
      </c>
      <c r="D763" s="273">
        <v>99</v>
      </c>
      <c r="E763" s="273">
        <v>99</v>
      </c>
      <c r="F763" s="273">
        <v>99</v>
      </c>
      <c r="G763" s="273">
        <v>99</v>
      </c>
      <c r="H763" s="273">
        <v>99</v>
      </c>
      <c r="I763" s="273">
        <v>99</v>
      </c>
      <c r="J763" s="273">
        <v>999</v>
      </c>
      <c r="K763" s="273">
        <v>99</v>
      </c>
      <c r="L763" s="273">
        <v>99</v>
      </c>
      <c r="M763" s="273">
        <v>99</v>
      </c>
      <c r="N763" s="273">
        <v>99</v>
      </c>
      <c r="O763" s="273">
        <v>55</v>
      </c>
      <c r="Q763" s="273">
        <v>1</v>
      </c>
      <c r="R763" s="273">
        <v>33</v>
      </c>
      <c r="S763" s="273">
        <v>33</v>
      </c>
      <c r="T763" s="273">
        <v>0.18646174709006672</v>
      </c>
      <c r="U763" s="273">
        <v>0.27387660182125473</v>
      </c>
      <c r="V763" s="273">
        <v>3.7272727272727271</v>
      </c>
      <c r="W763" s="273">
        <v>61.393939393939391</v>
      </c>
      <c r="X763" s="273">
        <v>219.83650152664225</v>
      </c>
      <c r="Y763" s="273">
        <v>202.90909090909096</v>
      </c>
      <c r="Z763" s="273">
        <v>202.90909090909096</v>
      </c>
      <c r="AA763" s="273">
        <v>31.994406363729976</v>
      </c>
      <c r="AB763" s="273">
        <v>2.321694704167097</v>
      </c>
      <c r="AC763" s="273">
        <v>-43.312788778687199</v>
      </c>
      <c r="AD763" s="273">
        <v>0</v>
      </c>
      <c r="AE763" s="273">
        <v>0</v>
      </c>
      <c r="AF763" s="273">
        <v>0</v>
      </c>
      <c r="AG763" s="273">
        <v>0</v>
      </c>
      <c r="AH763" s="273">
        <v>3</v>
      </c>
      <c r="AI763" s="273">
        <v>0</v>
      </c>
      <c r="AJ763" s="273">
        <v>0</v>
      </c>
      <c r="AK763" s="273">
        <v>0</v>
      </c>
      <c r="AL763" s="273">
        <v>0</v>
      </c>
      <c r="AM763" s="273">
        <v>0</v>
      </c>
    </row>
    <row r="764" spans="1:39" s="273" customFormat="1">
      <c r="A764" s="273">
        <v>13</v>
      </c>
      <c r="B764" s="273">
        <v>14</v>
      </c>
      <c r="C764" s="273">
        <v>2024</v>
      </c>
      <c r="D764" s="273">
        <v>99</v>
      </c>
      <c r="E764" s="273">
        <v>99</v>
      </c>
      <c r="F764" s="273">
        <v>99</v>
      </c>
      <c r="G764" s="273">
        <v>99</v>
      </c>
      <c r="H764" s="273">
        <v>99</v>
      </c>
      <c r="I764" s="273">
        <v>99</v>
      </c>
      <c r="J764" s="273">
        <v>999</v>
      </c>
      <c r="K764" s="273">
        <v>99</v>
      </c>
      <c r="L764" s="273">
        <v>99</v>
      </c>
      <c r="M764" s="273">
        <v>99</v>
      </c>
      <c r="N764" s="273">
        <v>99</v>
      </c>
      <c r="O764" s="273">
        <v>56</v>
      </c>
    </row>
    <row r="765" spans="1:39">
      <c r="A765">
        <v>13</v>
      </c>
      <c r="B765">
        <v>15</v>
      </c>
      <c r="C765">
        <v>2023</v>
      </c>
      <c r="D765">
        <v>99</v>
      </c>
      <c r="E765">
        <v>99</v>
      </c>
      <c r="F765">
        <v>99</v>
      </c>
      <c r="G765">
        <v>99</v>
      </c>
      <c r="H765">
        <v>99</v>
      </c>
      <c r="I765">
        <v>99</v>
      </c>
      <c r="J765">
        <v>999</v>
      </c>
      <c r="K765">
        <v>99</v>
      </c>
      <c r="L765">
        <v>99</v>
      </c>
      <c r="M765">
        <v>99</v>
      </c>
      <c r="N765">
        <v>99</v>
      </c>
      <c r="O765">
        <v>1</v>
      </c>
      <c r="Q765">
        <v>14</v>
      </c>
      <c r="R765">
        <v>1071</v>
      </c>
      <c r="S765">
        <v>1070</v>
      </c>
      <c r="T765">
        <v>5.9292476332835085</v>
      </c>
      <c r="U765">
        <v>6.1138974597748561</v>
      </c>
      <c r="V765">
        <v>8.0690943043884218</v>
      </c>
      <c r="W765">
        <v>58.787850467289715</v>
      </c>
      <c r="X765">
        <v>153.79112280520724</v>
      </c>
      <c r="Y765">
        <v>141.80448179271716</v>
      </c>
      <c r="Z765">
        <v>141.93700934579445</v>
      </c>
      <c r="AA765">
        <v>28.095261422889159</v>
      </c>
      <c r="AB765">
        <v>3.1093530979803874</v>
      </c>
      <c r="AC765">
        <v>-54.233324263635929</v>
      </c>
      <c r="AD765">
        <v>27</v>
      </c>
      <c r="AE765">
        <v>1</v>
      </c>
      <c r="AF765">
        <v>1</v>
      </c>
      <c r="AG765">
        <v>2</v>
      </c>
      <c r="AH765">
        <v>121</v>
      </c>
      <c r="AI765">
        <v>37</v>
      </c>
      <c r="AJ765">
        <v>20</v>
      </c>
      <c r="AK765">
        <v>7</v>
      </c>
      <c r="AL765">
        <v>0</v>
      </c>
      <c r="AM765">
        <v>0</v>
      </c>
    </row>
    <row r="766" spans="1:39">
      <c r="A766">
        <v>13</v>
      </c>
      <c r="B766">
        <v>16</v>
      </c>
      <c r="C766">
        <v>2023</v>
      </c>
      <c r="D766">
        <v>99</v>
      </c>
      <c r="E766">
        <v>99</v>
      </c>
      <c r="F766">
        <v>99</v>
      </c>
      <c r="G766">
        <v>99</v>
      </c>
      <c r="H766">
        <v>99</v>
      </c>
      <c r="I766">
        <v>99</v>
      </c>
      <c r="J766">
        <v>999</v>
      </c>
      <c r="K766">
        <v>99</v>
      </c>
      <c r="L766">
        <v>99</v>
      </c>
      <c r="M766">
        <v>99</v>
      </c>
      <c r="N766">
        <v>99</v>
      </c>
      <c r="O766">
        <v>2</v>
      </c>
      <c r="Q766">
        <v>13</v>
      </c>
      <c r="R766">
        <v>601</v>
      </c>
      <c r="S766">
        <v>601</v>
      </c>
      <c r="T766">
        <v>3.3272435365110997</v>
      </c>
      <c r="U766">
        <v>3.785789157520413</v>
      </c>
      <c r="V766">
        <v>6.0083194675540756</v>
      </c>
      <c r="W766">
        <v>58.951747088186352</v>
      </c>
      <c r="X766">
        <v>169.52803471282064</v>
      </c>
      <c r="Y766">
        <v>156.47437603993379</v>
      </c>
      <c r="Z766">
        <v>156.47437603993379</v>
      </c>
      <c r="AA766">
        <v>28.138480511730776</v>
      </c>
      <c r="AB766">
        <v>3.869674036317496</v>
      </c>
      <c r="AC766">
        <v>-53.619868016533424</v>
      </c>
      <c r="AD766">
        <v>27</v>
      </c>
      <c r="AE766">
        <v>14</v>
      </c>
      <c r="AF766">
        <v>0</v>
      </c>
      <c r="AG766">
        <v>1</v>
      </c>
      <c r="AH766">
        <v>39</v>
      </c>
      <c r="AI766">
        <v>11</v>
      </c>
      <c r="AJ766">
        <v>4</v>
      </c>
      <c r="AK766">
        <v>8</v>
      </c>
      <c r="AL766">
        <v>0</v>
      </c>
      <c r="AM766">
        <v>0</v>
      </c>
    </row>
    <row r="767" spans="1:39">
      <c r="A767">
        <v>13</v>
      </c>
      <c r="B767">
        <v>17</v>
      </c>
      <c r="C767">
        <v>2023</v>
      </c>
      <c r="D767">
        <v>99</v>
      </c>
      <c r="E767">
        <v>99</v>
      </c>
      <c r="F767">
        <v>99</v>
      </c>
      <c r="G767">
        <v>99</v>
      </c>
      <c r="H767">
        <v>99</v>
      </c>
      <c r="I767">
        <v>99</v>
      </c>
      <c r="J767">
        <v>999</v>
      </c>
      <c r="K767">
        <v>99</v>
      </c>
      <c r="L767">
        <v>99</v>
      </c>
      <c r="M767">
        <v>99</v>
      </c>
      <c r="N767">
        <v>99</v>
      </c>
      <c r="O767">
        <v>3</v>
      </c>
      <c r="Q767">
        <v>3</v>
      </c>
      <c r="R767">
        <v>785</v>
      </c>
      <c r="S767">
        <v>785</v>
      </c>
      <c r="T767">
        <v>4.3459004595028512</v>
      </c>
      <c r="U767">
        <v>4.0454129968276931</v>
      </c>
      <c r="V767">
        <v>7.5859872611464993</v>
      </c>
      <c r="W767">
        <v>59.075159235668799</v>
      </c>
      <c r="X767">
        <v>138.69243880726771</v>
      </c>
      <c r="Y767">
        <v>128.01312101910841</v>
      </c>
      <c r="Z767">
        <v>128.01312101910841</v>
      </c>
      <c r="AA767">
        <v>29.121994989527156</v>
      </c>
      <c r="AB767">
        <v>2.2546669518612821</v>
      </c>
      <c r="AC767">
        <v>-37.904889724200679</v>
      </c>
      <c r="AD767">
        <v>21</v>
      </c>
      <c r="AE767">
        <v>0</v>
      </c>
      <c r="AF767">
        <v>1</v>
      </c>
      <c r="AG767">
        <v>1</v>
      </c>
      <c r="AH767">
        <v>9</v>
      </c>
      <c r="AI767">
        <v>3</v>
      </c>
      <c r="AJ767">
        <v>1</v>
      </c>
      <c r="AK767">
        <v>11</v>
      </c>
      <c r="AL767">
        <v>0</v>
      </c>
      <c r="AM767">
        <v>0</v>
      </c>
    </row>
    <row r="768" spans="1:39">
      <c r="A768">
        <v>13</v>
      </c>
      <c r="B768">
        <v>18</v>
      </c>
      <c r="C768">
        <v>2023</v>
      </c>
      <c r="D768">
        <v>99</v>
      </c>
      <c r="E768">
        <v>99</v>
      </c>
      <c r="F768">
        <v>99</v>
      </c>
      <c r="G768">
        <v>99</v>
      </c>
      <c r="H768">
        <v>99</v>
      </c>
      <c r="I768">
        <v>99</v>
      </c>
      <c r="J768">
        <v>999</v>
      </c>
      <c r="K768">
        <v>99</v>
      </c>
      <c r="L768">
        <v>99</v>
      </c>
      <c r="M768">
        <v>99</v>
      </c>
      <c r="N768">
        <v>99</v>
      </c>
      <c r="O768">
        <v>4</v>
      </c>
      <c r="Q768">
        <v>51</v>
      </c>
      <c r="R768">
        <v>3198</v>
      </c>
      <c r="S768">
        <v>3195</v>
      </c>
      <c r="T768">
        <v>17.704700215910972</v>
      </c>
      <c r="U768">
        <v>17.772876563058944</v>
      </c>
      <c r="V768">
        <v>6.4327704815509694</v>
      </c>
      <c r="W768">
        <v>59.286384976525802</v>
      </c>
      <c r="X768">
        <v>149.71545731791971</v>
      </c>
      <c r="Y768">
        <v>138.05131332082556</v>
      </c>
      <c r="Z768">
        <v>138.18093896713617</v>
      </c>
      <c r="AA768">
        <v>31.485426239325289</v>
      </c>
      <c r="AB768">
        <v>3.4801902051917075</v>
      </c>
      <c r="AC768">
        <v>-52.029278576994315</v>
      </c>
      <c r="AD768">
        <v>85</v>
      </c>
      <c r="AE768">
        <v>9</v>
      </c>
      <c r="AF768">
        <v>0</v>
      </c>
      <c r="AG768">
        <v>10</v>
      </c>
      <c r="AH768">
        <v>173</v>
      </c>
      <c r="AI768">
        <v>61</v>
      </c>
      <c r="AJ768">
        <v>28</v>
      </c>
      <c r="AK768">
        <v>58</v>
      </c>
      <c r="AL768">
        <v>0</v>
      </c>
      <c r="AM768">
        <v>0</v>
      </c>
    </row>
    <row r="769" spans="1:39">
      <c r="A769">
        <v>13</v>
      </c>
      <c r="B769">
        <v>19</v>
      </c>
      <c r="C769">
        <v>2023</v>
      </c>
      <c r="D769">
        <v>99</v>
      </c>
      <c r="E769">
        <v>99</v>
      </c>
      <c r="F769">
        <v>99</v>
      </c>
      <c r="G769">
        <v>99</v>
      </c>
      <c r="H769">
        <v>99</v>
      </c>
      <c r="I769">
        <v>99</v>
      </c>
      <c r="J769">
        <v>999</v>
      </c>
      <c r="K769">
        <v>99</v>
      </c>
      <c r="L769">
        <v>99</v>
      </c>
      <c r="M769">
        <v>99</v>
      </c>
      <c r="N769">
        <v>99</v>
      </c>
      <c r="O769">
        <v>7</v>
      </c>
      <c r="Q769">
        <v>13</v>
      </c>
      <c r="R769">
        <v>435</v>
      </c>
      <c r="S769">
        <v>435</v>
      </c>
      <c r="T769">
        <v>2.4082378342468034</v>
      </c>
      <c r="U769">
        <v>2.7589763094655622</v>
      </c>
      <c r="V769">
        <v>8.2850574712643681</v>
      </c>
      <c r="W769">
        <v>57.570114942528733</v>
      </c>
      <c r="X769">
        <v>170.69401377317868</v>
      </c>
      <c r="Y769">
        <v>157.55057471264357</v>
      </c>
      <c r="Z769">
        <v>157.55057471264357</v>
      </c>
      <c r="AA769">
        <v>31.376073589960178</v>
      </c>
      <c r="AB769">
        <v>4.2606489965551422</v>
      </c>
      <c r="AC769">
        <v>-57.494880834324221</v>
      </c>
      <c r="AD769">
        <v>27</v>
      </c>
      <c r="AE769">
        <v>1</v>
      </c>
      <c r="AF769">
        <v>0</v>
      </c>
      <c r="AG769">
        <v>1</v>
      </c>
      <c r="AH769">
        <v>66</v>
      </c>
      <c r="AI769">
        <v>12</v>
      </c>
      <c r="AJ769">
        <v>3</v>
      </c>
      <c r="AK769">
        <v>8</v>
      </c>
      <c r="AL769">
        <v>0</v>
      </c>
      <c r="AM769">
        <v>0</v>
      </c>
    </row>
    <row r="770" spans="1:39">
      <c r="A770">
        <v>13</v>
      </c>
      <c r="B770">
        <v>20</v>
      </c>
      <c r="C770">
        <v>2023</v>
      </c>
      <c r="D770">
        <v>99</v>
      </c>
      <c r="E770">
        <v>99</v>
      </c>
      <c r="F770">
        <v>99</v>
      </c>
      <c r="G770">
        <v>99</v>
      </c>
      <c r="H770">
        <v>99</v>
      </c>
      <c r="I770">
        <v>99</v>
      </c>
      <c r="J770">
        <v>999</v>
      </c>
      <c r="K770">
        <v>99</v>
      </c>
      <c r="L770">
        <v>99</v>
      </c>
      <c r="M770">
        <v>99</v>
      </c>
      <c r="N770">
        <v>99</v>
      </c>
      <c r="O770">
        <v>8</v>
      </c>
      <c r="Q770">
        <v>3</v>
      </c>
      <c r="R770">
        <v>293</v>
      </c>
      <c r="S770">
        <v>293</v>
      </c>
      <c r="T770">
        <v>1.6221004262857777</v>
      </c>
      <c r="U770">
        <v>1.4684656388903421</v>
      </c>
      <c r="V770">
        <v>2.7064846416382244</v>
      </c>
      <c r="W770">
        <v>61.498293515358355</v>
      </c>
      <c r="X770">
        <v>134.88254282851199</v>
      </c>
      <c r="Y770">
        <v>124.49658703071675</v>
      </c>
      <c r="Z770">
        <v>124.49658703071675</v>
      </c>
      <c r="AA770">
        <v>26.182314106460996</v>
      </c>
      <c r="AB770">
        <v>3.0765263127034155</v>
      </c>
      <c r="AC770">
        <v>-59.890302936223151</v>
      </c>
      <c r="AD770">
        <v>2</v>
      </c>
      <c r="AE770">
        <v>2</v>
      </c>
      <c r="AF770">
        <v>0</v>
      </c>
      <c r="AG770">
        <v>0</v>
      </c>
      <c r="AH770">
        <v>22</v>
      </c>
      <c r="AI770">
        <v>2</v>
      </c>
      <c r="AJ770">
        <v>4</v>
      </c>
      <c r="AK770">
        <v>2</v>
      </c>
      <c r="AL770">
        <v>0</v>
      </c>
      <c r="AM770">
        <v>0</v>
      </c>
    </row>
    <row r="771" spans="1:39">
      <c r="A771">
        <v>13</v>
      </c>
      <c r="B771">
        <v>21</v>
      </c>
      <c r="C771">
        <v>2023</v>
      </c>
      <c r="D771">
        <v>99</v>
      </c>
      <c r="E771">
        <v>99</v>
      </c>
      <c r="F771">
        <v>99</v>
      </c>
      <c r="G771">
        <v>99</v>
      </c>
      <c r="H771">
        <v>99</v>
      </c>
      <c r="I771">
        <v>99</v>
      </c>
      <c r="J771">
        <v>999</v>
      </c>
      <c r="K771">
        <v>99</v>
      </c>
      <c r="L771">
        <v>99</v>
      </c>
      <c r="M771">
        <v>99</v>
      </c>
      <c r="N771">
        <v>99</v>
      </c>
      <c r="O771">
        <v>9</v>
      </c>
      <c r="Q771">
        <v>8</v>
      </c>
      <c r="R771">
        <v>79</v>
      </c>
      <c r="S771">
        <v>79</v>
      </c>
      <c r="T771">
        <v>0.43735813541493662</v>
      </c>
      <c r="U771">
        <v>0.4667931319084111</v>
      </c>
      <c r="V771">
        <v>3.4556962025316462</v>
      </c>
      <c r="W771">
        <v>60.708860759493646</v>
      </c>
      <c r="X771">
        <v>159.02190161416405</v>
      </c>
      <c r="Y771">
        <v>146.77721518987349</v>
      </c>
      <c r="Z771">
        <v>146.77721518987349</v>
      </c>
      <c r="AA771">
        <v>21.982944766324252</v>
      </c>
      <c r="AB771">
        <v>3.6462288433504302</v>
      </c>
      <c r="AC771">
        <v>-50.200680923290896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</row>
    <row r="772" spans="1:39">
      <c r="A772">
        <v>13</v>
      </c>
      <c r="B772">
        <v>22</v>
      </c>
      <c r="C772">
        <v>2023</v>
      </c>
      <c r="D772">
        <v>99</v>
      </c>
      <c r="E772">
        <v>99</v>
      </c>
      <c r="F772">
        <v>99</v>
      </c>
      <c r="G772">
        <v>99</v>
      </c>
      <c r="H772">
        <v>99</v>
      </c>
      <c r="I772">
        <v>99</v>
      </c>
      <c r="J772">
        <v>999</v>
      </c>
      <c r="K772">
        <v>99</v>
      </c>
      <c r="L772">
        <v>99</v>
      </c>
      <c r="M772">
        <v>99</v>
      </c>
      <c r="N772">
        <v>99</v>
      </c>
      <c r="O772">
        <v>11</v>
      </c>
      <c r="Q772">
        <v>34</v>
      </c>
      <c r="R772">
        <v>1874</v>
      </c>
      <c r="S772">
        <v>1871</v>
      </c>
      <c r="T772">
        <v>10.374799313513812</v>
      </c>
      <c r="U772">
        <v>10.200541421097139</v>
      </c>
      <c r="V772">
        <v>3.2358591248665944</v>
      </c>
      <c r="W772">
        <v>60.860502405130958</v>
      </c>
      <c r="X772">
        <v>146.71174572267364</v>
      </c>
      <c r="Y772">
        <v>135.21189967982923</v>
      </c>
      <c r="Z772">
        <v>135.42870122928915</v>
      </c>
      <c r="AA772">
        <v>29.096814645676243</v>
      </c>
      <c r="AB772">
        <v>3.6965749764860152</v>
      </c>
      <c r="AC772">
        <v>-63.946378300477555</v>
      </c>
      <c r="AD772">
        <v>16</v>
      </c>
      <c r="AE772">
        <v>0</v>
      </c>
      <c r="AF772">
        <v>0</v>
      </c>
      <c r="AG772">
        <v>1</v>
      </c>
      <c r="AH772">
        <v>88</v>
      </c>
      <c r="AI772">
        <v>3</v>
      </c>
      <c r="AJ772">
        <v>4</v>
      </c>
      <c r="AK772">
        <v>4</v>
      </c>
      <c r="AL772">
        <v>1</v>
      </c>
      <c r="AM772">
        <v>0</v>
      </c>
    </row>
    <row r="773" spans="1:39">
      <c r="A773">
        <v>13</v>
      </c>
      <c r="B773">
        <v>23</v>
      </c>
      <c r="C773">
        <v>2023</v>
      </c>
      <c r="D773">
        <v>99</v>
      </c>
      <c r="E773">
        <v>99</v>
      </c>
      <c r="F773">
        <v>99</v>
      </c>
      <c r="G773">
        <v>99</v>
      </c>
      <c r="H773">
        <v>99</v>
      </c>
      <c r="I773">
        <v>99</v>
      </c>
      <c r="J773">
        <v>999</v>
      </c>
      <c r="K773">
        <v>99</v>
      </c>
      <c r="L773">
        <v>99</v>
      </c>
      <c r="M773">
        <v>99</v>
      </c>
      <c r="N773">
        <v>99</v>
      </c>
      <c r="O773">
        <v>14</v>
      </c>
      <c r="Q773">
        <v>15</v>
      </c>
      <c r="R773">
        <v>277</v>
      </c>
      <c r="S773">
        <v>277</v>
      </c>
      <c r="T773">
        <v>1.5335215634169297</v>
      </c>
      <c r="U773">
        <v>1.7260041784897413</v>
      </c>
      <c r="V773">
        <v>3.5523465703971122</v>
      </c>
      <c r="W773">
        <v>60.559566787003611</v>
      </c>
      <c r="X773">
        <v>167.69559316465316</v>
      </c>
      <c r="Y773">
        <v>154.78303249097488</v>
      </c>
      <c r="Z773">
        <v>154.78303249097488</v>
      </c>
      <c r="AA773">
        <v>27.817940231911095</v>
      </c>
      <c r="AB773">
        <v>4.1680697677101808</v>
      </c>
      <c r="AC773">
        <v>-64.390023972023982</v>
      </c>
      <c r="AD773">
        <v>4</v>
      </c>
      <c r="AE773">
        <v>0</v>
      </c>
      <c r="AF773">
        <v>0</v>
      </c>
      <c r="AG773">
        <v>0</v>
      </c>
      <c r="AH773">
        <v>5</v>
      </c>
      <c r="AI773">
        <v>1</v>
      </c>
      <c r="AJ773">
        <v>0</v>
      </c>
      <c r="AK773">
        <v>0</v>
      </c>
      <c r="AL773">
        <v>0</v>
      </c>
      <c r="AM773">
        <v>0</v>
      </c>
    </row>
    <row r="774" spans="1:39">
      <c r="A774">
        <v>13</v>
      </c>
      <c r="B774">
        <v>24</v>
      </c>
      <c r="C774">
        <v>2023</v>
      </c>
      <c r="D774">
        <v>99</v>
      </c>
      <c r="E774">
        <v>99</v>
      </c>
      <c r="F774">
        <v>99</v>
      </c>
      <c r="G774">
        <v>99</v>
      </c>
      <c r="H774">
        <v>99</v>
      </c>
      <c r="I774">
        <v>99</v>
      </c>
      <c r="J774">
        <v>999</v>
      </c>
      <c r="K774">
        <v>99</v>
      </c>
      <c r="L774">
        <v>99</v>
      </c>
      <c r="M774">
        <v>99</v>
      </c>
      <c r="N774">
        <v>99</v>
      </c>
      <c r="O774">
        <v>15</v>
      </c>
      <c r="Q774">
        <v>6</v>
      </c>
      <c r="R774">
        <v>88</v>
      </c>
      <c r="S774">
        <v>88</v>
      </c>
      <c r="T774">
        <v>0.48718374577866358</v>
      </c>
      <c r="U774">
        <v>0.5620003483014111</v>
      </c>
      <c r="V774">
        <v>5.2954545454545459</v>
      </c>
      <c r="W774">
        <v>59.409090909090899</v>
      </c>
      <c r="X774">
        <v>171.87530779080075</v>
      </c>
      <c r="Y774">
        <v>158.64090909090916</v>
      </c>
      <c r="Z774">
        <v>158.64090909090916</v>
      </c>
      <c r="AA774">
        <v>25.986187923777983</v>
      </c>
      <c r="AB774">
        <v>5.3057352408767455</v>
      </c>
      <c r="AC774">
        <v>-60.387607833538496</v>
      </c>
      <c r="AD774">
        <v>1</v>
      </c>
      <c r="AE774">
        <v>0</v>
      </c>
      <c r="AF774">
        <v>0</v>
      </c>
      <c r="AG774">
        <v>0</v>
      </c>
      <c r="AH774">
        <v>1</v>
      </c>
      <c r="AI774">
        <v>0</v>
      </c>
      <c r="AJ774">
        <v>0</v>
      </c>
      <c r="AK774">
        <v>0</v>
      </c>
      <c r="AL774">
        <v>0</v>
      </c>
      <c r="AM774">
        <v>0</v>
      </c>
    </row>
    <row r="775" spans="1:39" s="274" customFormat="1">
      <c r="A775" s="274">
        <v>13</v>
      </c>
      <c r="B775" s="274">
        <v>25</v>
      </c>
      <c r="C775" s="274">
        <v>2023</v>
      </c>
      <c r="D775" s="274">
        <v>99</v>
      </c>
      <c r="E775" s="274">
        <v>99</v>
      </c>
      <c r="F775" s="274">
        <v>99</v>
      </c>
      <c r="G775" s="274">
        <v>99</v>
      </c>
      <c r="H775" s="274">
        <v>99</v>
      </c>
      <c r="I775" s="274">
        <v>99</v>
      </c>
      <c r="J775" s="274">
        <v>999</v>
      </c>
      <c r="K775" s="274">
        <v>99</v>
      </c>
      <c r="L775" s="274">
        <v>99</v>
      </c>
      <c r="M775" s="274">
        <v>99</v>
      </c>
      <c r="N775" s="274">
        <v>99</v>
      </c>
      <c r="O775" s="274">
        <v>16</v>
      </c>
      <c r="Q775" s="274">
        <v>141</v>
      </c>
      <c r="R775" s="274">
        <v>9117</v>
      </c>
      <c r="S775" s="274">
        <v>9060</v>
      </c>
      <c r="T775" s="274">
        <v>50.473343298455411</v>
      </c>
      <c r="U775" s="274">
        <v>49.607549010380318</v>
      </c>
      <c r="V775" s="274">
        <v>4.3699681912909956</v>
      </c>
      <c r="W775" s="274">
        <v>60.354304635761601</v>
      </c>
      <c r="X775" s="274">
        <v>147.3149644485658</v>
      </c>
      <c r="Y775" s="274">
        <v>135.16277284194345</v>
      </c>
      <c r="Z775" s="274">
        <v>136.01313465783647</v>
      </c>
      <c r="AA775" s="274">
        <v>28.959915467083047</v>
      </c>
      <c r="AB775" s="274">
        <v>4.3902194391595195</v>
      </c>
      <c r="AC775" s="274">
        <v>-61.060918644781722</v>
      </c>
      <c r="AD775" s="274">
        <v>142</v>
      </c>
      <c r="AE775" s="274">
        <v>0</v>
      </c>
      <c r="AF775" s="274">
        <v>0</v>
      </c>
      <c r="AG775" s="274">
        <v>7</v>
      </c>
      <c r="AH775" s="274">
        <v>125</v>
      </c>
      <c r="AI775" s="274">
        <v>8</v>
      </c>
      <c r="AJ775" s="274">
        <v>16</v>
      </c>
      <c r="AK775" s="274">
        <v>26</v>
      </c>
      <c r="AL775" s="274">
        <v>0</v>
      </c>
      <c r="AM775" s="274">
        <v>2</v>
      </c>
    </row>
    <row r="776" spans="1:39" s="274" customFormat="1">
      <c r="A776" s="274">
        <v>13</v>
      </c>
      <c r="B776" s="274">
        <v>26</v>
      </c>
      <c r="C776" s="274">
        <v>2023</v>
      </c>
      <c r="D776" s="274">
        <v>99</v>
      </c>
      <c r="E776" s="274">
        <v>99</v>
      </c>
      <c r="F776" s="274">
        <v>99</v>
      </c>
      <c r="G776" s="274">
        <v>99</v>
      </c>
      <c r="H776" s="274">
        <v>99</v>
      </c>
      <c r="I776" s="274">
        <v>99</v>
      </c>
      <c r="J776" s="274">
        <v>999</v>
      </c>
      <c r="K776" s="274">
        <v>99</v>
      </c>
      <c r="L776" s="274">
        <v>99</v>
      </c>
      <c r="M776" s="274">
        <v>99</v>
      </c>
      <c r="N776" s="274">
        <v>99</v>
      </c>
      <c r="O776" s="274">
        <v>18</v>
      </c>
      <c r="Q776" s="274">
        <v>7</v>
      </c>
      <c r="R776" s="274">
        <v>207</v>
      </c>
      <c r="S776" s="274">
        <v>207</v>
      </c>
      <c r="T776" s="274">
        <v>1.1459890383657199</v>
      </c>
      <c r="U776" s="274">
        <v>1.2068692187782939</v>
      </c>
      <c r="V776" s="274">
        <v>0.68599033816425115</v>
      </c>
      <c r="W776" s="274">
        <v>62.850241545893745</v>
      </c>
      <c r="X776" s="274">
        <v>156.90957338232295</v>
      </c>
      <c r="Y776" s="274">
        <v>144.8275362318841</v>
      </c>
      <c r="Z776" s="274">
        <v>144.8275362318841</v>
      </c>
      <c r="AA776" s="274">
        <v>33.46763185306903</v>
      </c>
      <c r="AB776" s="274">
        <v>2.0948031947530694</v>
      </c>
      <c r="AC776" s="274">
        <v>-38.471618556145515</v>
      </c>
      <c r="AD776" s="274">
        <v>5</v>
      </c>
      <c r="AE776" s="274">
        <v>0</v>
      </c>
      <c r="AF776" s="274">
        <v>0</v>
      </c>
      <c r="AG776" s="274">
        <v>0</v>
      </c>
      <c r="AH776" s="274">
        <v>14</v>
      </c>
      <c r="AI776" s="274">
        <v>1</v>
      </c>
      <c r="AJ776" s="274">
        <v>2</v>
      </c>
      <c r="AK776" s="274">
        <v>1</v>
      </c>
      <c r="AL776" s="274">
        <v>0</v>
      </c>
      <c r="AM776" s="274">
        <v>0</v>
      </c>
    </row>
    <row r="777" spans="1:39" s="274" customFormat="1">
      <c r="A777" s="274">
        <v>13</v>
      </c>
      <c r="B777" s="274">
        <v>27</v>
      </c>
      <c r="C777" s="274">
        <v>2023</v>
      </c>
      <c r="D777" s="274">
        <v>99</v>
      </c>
      <c r="E777" s="274">
        <v>99</v>
      </c>
      <c r="F777" s="274">
        <v>99</v>
      </c>
      <c r="G777" s="274">
        <v>99</v>
      </c>
      <c r="H777" s="274">
        <v>99</v>
      </c>
      <c r="I777" s="274">
        <v>99</v>
      </c>
      <c r="J777" s="274">
        <v>999</v>
      </c>
      <c r="K777" s="274">
        <v>99</v>
      </c>
      <c r="L777" s="274">
        <v>99</v>
      </c>
      <c r="M777" s="274">
        <v>99</v>
      </c>
      <c r="N777" s="274">
        <v>99</v>
      </c>
      <c r="O777" s="274">
        <v>55</v>
      </c>
      <c r="Q777" s="274">
        <v>2</v>
      </c>
      <c r="R777" s="274">
        <v>38</v>
      </c>
      <c r="S777" s="274">
        <v>38</v>
      </c>
      <c r="T777" s="274">
        <v>0.21037479931351377</v>
      </c>
      <c r="U777" s="274">
        <v>0.28482456550687257</v>
      </c>
      <c r="V777" s="274">
        <v>1.8421052631578945</v>
      </c>
      <c r="W777" s="274">
        <v>61.65789473684211</v>
      </c>
      <c r="X777" s="274">
        <v>201.72207333067223</v>
      </c>
      <c r="Y777" s="274">
        <v>186.18947368421064</v>
      </c>
      <c r="Z777" s="274">
        <v>186.18947368421064</v>
      </c>
      <c r="AA777" s="274">
        <v>47.551765640325549</v>
      </c>
      <c r="AB777" s="274">
        <v>1.5606394740193521</v>
      </c>
      <c r="AC777" s="274">
        <v>-72.919121043263914</v>
      </c>
      <c r="AD777" s="274">
        <v>2</v>
      </c>
      <c r="AE777" s="274">
        <v>0</v>
      </c>
      <c r="AF777" s="274">
        <v>0</v>
      </c>
      <c r="AG777" s="274">
        <v>0</v>
      </c>
      <c r="AH777" s="274">
        <v>1</v>
      </c>
      <c r="AI777" s="274">
        <v>0</v>
      </c>
      <c r="AJ777" s="274">
        <v>0</v>
      </c>
      <c r="AK777" s="274">
        <v>0</v>
      </c>
      <c r="AL777" s="274">
        <v>1</v>
      </c>
      <c r="AM777" s="274">
        <v>0</v>
      </c>
    </row>
    <row r="778" spans="1:39" s="274" customFormat="1">
      <c r="A778" s="274">
        <v>13</v>
      </c>
      <c r="B778" s="274">
        <v>28</v>
      </c>
      <c r="C778" s="274">
        <v>2023</v>
      </c>
      <c r="D778" s="274">
        <v>99</v>
      </c>
      <c r="E778" s="274">
        <v>99</v>
      </c>
      <c r="F778" s="274">
        <v>99</v>
      </c>
      <c r="G778" s="274">
        <v>99</v>
      </c>
      <c r="H778" s="274">
        <v>99</v>
      </c>
      <c r="I778" s="274">
        <v>99</v>
      </c>
      <c r="J778" s="274">
        <v>999</v>
      </c>
      <c r="K778" s="274">
        <v>99</v>
      </c>
      <c r="L778" s="274">
        <v>99</v>
      </c>
      <c r="M778" s="274">
        <v>99</v>
      </c>
      <c r="N778" s="274">
        <v>99</v>
      </c>
      <c r="O778" s="274">
        <v>56</v>
      </c>
    </row>
    <row r="779" spans="1:39">
      <c r="A779">
        <v>13</v>
      </c>
      <c r="B779">
        <v>29</v>
      </c>
      <c r="C779">
        <v>2022</v>
      </c>
      <c r="D779">
        <v>99</v>
      </c>
      <c r="E779">
        <v>99</v>
      </c>
      <c r="F779">
        <v>99</v>
      </c>
      <c r="G779">
        <v>99</v>
      </c>
      <c r="H779">
        <v>99</v>
      </c>
      <c r="I779">
        <v>99</v>
      </c>
      <c r="J779">
        <v>999</v>
      </c>
      <c r="K779">
        <v>99</v>
      </c>
      <c r="L779">
        <v>99</v>
      </c>
      <c r="M779">
        <v>99</v>
      </c>
      <c r="N779">
        <v>99</v>
      </c>
      <c r="O779">
        <v>1</v>
      </c>
      <c r="Q779">
        <v>14</v>
      </c>
      <c r="R779">
        <v>1045</v>
      </c>
      <c r="S779">
        <v>1044</v>
      </c>
      <c r="T779">
        <v>5.7718862192764444</v>
      </c>
      <c r="U779">
        <v>5.8928481178395522</v>
      </c>
      <c r="V779">
        <v>7.2842105263157935</v>
      </c>
      <c r="W779">
        <v>59.21360153256704</v>
      </c>
      <c r="X779">
        <v>152.69544391857227</v>
      </c>
      <c r="Y779">
        <v>140.78727272727269</v>
      </c>
      <c r="Z779">
        <v>140.92212643678161</v>
      </c>
      <c r="AA779">
        <v>27.129822326416559</v>
      </c>
      <c r="AB779">
        <v>2.9648914452028512</v>
      </c>
      <c r="AC779">
        <v>-46.048203917222487</v>
      </c>
      <c r="AD779">
        <v>34</v>
      </c>
      <c r="AE779">
        <v>0</v>
      </c>
      <c r="AF779">
        <v>0</v>
      </c>
      <c r="AG779">
        <v>3</v>
      </c>
      <c r="AH779">
        <v>133</v>
      </c>
      <c r="AI779">
        <v>20</v>
      </c>
      <c r="AJ779">
        <v>26</v>
      </c>
      <c r="AK779">
        <v>5</v>
      </c>
      <c r="AL779">
        <v>0</v>
      </c>
      <c r="AM779">
        <v>0</v>
      </c>
    </row>
    <row r="780" spans="1:39">
      <c r="A780">
        <v>13</v>
      </c>
      <c r="B780">
        <v>30</v>
      </c>
      <c r="C780">
        <v>2022</v>
      </c>
      <c r="D780">
        <v>99</v>
      </c>
      <c r="E780">
        <v>99</v>
      </c>
      <c r="F780">
        <v>99</v>
      </c>
      <c r="G780">
        <v>99</v>
      </c>
      <c r="H780">
        <v>99</v>
      </c>
      <c r="I780">
        <v>99</v>
      </c>
      <c r="J780">
        <v>999</v>
      </c>
      <c r="K780">
        <v>99</v>
      </c>
      <c r="L780">
        <v>99</v>
      </c>
      <c r="M780">
        <v>99</v>
      </c>
      <c r="N780">
        <v>99</v>
      </c>
      <c r="O780">
        <v>2</v>
      </c>
      <c r="Q780">
        <v>12</v>
      </c>
      <c r="R780">
        <v>533</v>
      </c>
      <c r="S780">
        <v>532</v>
      </c>
      <c r="T780">
        <v>2.9439381386357364</v>
      </c>
      <c r="U780">
        <v>3.3044084127658997</v>
      </c>
      <c r="V780">
        <v>6.4953095684802991</v>
      </c>
      <c r="W780">
        <v>58.586466165413555</v>
      </c>
      <c r="X780">
        <v>168.04286536073124</v>
      </c>
      <c r="Y780">
        <v>154.78217636022509</v>
      </c>
      <c r="Z780">
        <v>155.07312030075184</v>
      </c>
      <c r="AA780">
        <v>27.581851040223839</v>
      </c>
      <c r="AB780">
        <v>4.1374464893050789</v>
      </c>
      <c r="AC780">
        <v>-52.950223579505987</v>
      </c>
      <c r="AD780">
        <v>26</v>
      </c>
      <c r="AE780">
        <v>10</v>
      </c>
      <c r="AF780">
        <v>0</v>
      </c>
      <c r="AG780">
        <v>1</v>
      </c>
      <c r="AH780">
        <v>39</v>
      </c>
      <c r="AI780">
        <v>8</v>
      </c>
      <c r="AJ780">
        <v>1</v>
      </c>
      <c r="AK780">
        <v>0</v>
      </c>
      <c r="AL780">
        <v>0</v>
      </c>
      <c r="AM780">
        <v>0</v>
      </c>
    </row>
    <row r="781" spans="1:39">
      <c r="A781">
        <v>13</v>
      </c>
      <c r="B781">
        <v>31</v>
      </c>
      <c r="C781">
        <v>2022</v>
      </c>
      <c r="D781">
        <v>99</v>
      </c>
      <c r="E781">
        <v>99</v>
      </c>
      <c r="F781">
        <v>99</v>
      </c>
      <c r="G781">
        <v>99</v>
      </c>
      <c r="H781">
        <v>99</v>
      </c>
      <c r="I781">
        <v>99</v>
      </c>
      <c r="J781">
        <v>999</v>
      </c>
      <c r="K781">
        <v>99</v>
      </c>
      <c r="L781">
        <v>99</v>
      </c>
      <c r="M781">
        <v>99</v>
      </c>
      <c r="N781">
        <v>99</v>
      </c>
      <c r="O781">
        <v>3</v>
      </c>
      <c r="Q781">
        <v>4</v>
      </c>
      <c r="R781">
        <v>766</v>
      </c>
      <c r="S781">
        <v>763</v>
      </c>
      <c r="T781">
        <v>4.2308754487710596</v>
      </c>
      <c r="U781">
        <v>4.0866183749843508</v>
      </c>
      <c r="V781">
        <v>6.7597911227154066</v>
      </c>
      <c r="W781">
        <v>59.404980340760154</v>
      </c>
      <c r="X781">
        <v>144.84652441663437</v>
      </c>
      <c r="Y781">
        <v>133.19556135770225</v>
      </c>
      <c r="Z781">
        <v>133.71926605504575</v>
      </c>
      <c r="AA781">
        <v>28.073814116396129</v>
      </c>
      <c r="AB781">
        <v>2.3969894493554378</v>
      </c>
      <c r="AC781">
        <v>-39.458441404496625</v>
      </c>
      <c r="AD781">
        <v>19</v>
      </c>
      <c r="AE781">
        <v>0</v>
      </c>
      <c r="AF781">
        <v>0</v>
      </c>
      <c r="AG781">
        <v>0</v>
      </c>
      <c r="AH781">
        <v>14</v>
      </c>
      <c r="AI781">
        <v>4</v>
      </c>
      <c r="AJ781">
        <v>10</v>
      </c>
      <c r="AK781">
        <v>13</v>
      </c>
      <c r="AL781">
        <v>0</v>
      </c>
      <c r="AM781">
        <v>0</v>
      </c>
    </row>
    <row r="782" spans="1:39">
      <c r="A782">
        <v>13</v>
      </c>
      <c r="B782">
        <v>32</v>
      </c>
      <c r="C782">
        <v>2022</v>
      </c>
      <c r="D782">
        <v>99</v>
      </c>
      <c r="E782">
        <v>99</v>
      </c>
      <c r="F782">
        <v>99</v>
      </c>
      <c r="G782">
        <v>99</v>
      </c>
      <c r="H782">
        <v>99</v>
      </c>
      <c r="I782">
        <v>99</v>
      </c>
      <c r="J782">
        <v>999</v>
      </c>
      <c r="K782">
        <v>99</v>
      </c>
      <c r="L782">
        <v>99</v>
      </c>
      <c r="M782">
        <v>99</v>
      </c>
      <c r="N782">
        <v>99</v>
      </c>
      <c r="O782">
        <v>4</v>
      </c>
      <c r="Q782">
        <v>57</v>
      </c>
      <c r="R782">
        <v>4040</v>
      </c>
      <c r="S782">
        <v>4032</v>
      </c>
      <c r="T782">
        <v>22.314277823805575</v>
      </c>
      <c r="U782">
        <v>22.020594901900328</v>
      </c>
      <c r="V782">
        <v>6.1990099009900996</v>
      </c>
      <c r="W782">
        <v>59.629960317460309</v>
      </c>
      <c r="X782">
        <v>147.72800167340699</v>
      </c>
      <c r="Y782">
        <v>136.08245049504924</v>
      </c>
      <c r="Z782">
        <v>136.35245535714262</v>
      </c>
      <c r="AA782">
        <v>28.95254839310989</v>
      </c>
      <c r="AB782">
        <v>3.2883082925718505</v>
      </c>
      <c r="AC782">
        <v>-47.027101499164552</v>
      </c>
      <c r="AD782">
        <v>130</v>
      </c>
      <c r="AE782">
        <v>12</v>
      </c>
      <c r="AF782">
        <v>0</v>
      </c>
      <c r="AG782">
        <v>9</v>
      </c>
      <c r="AH782">
        <v>228</v>
      </c>
      <c r="AI782">
        <v>70</v>
      </c>
      <c r="AJ782">
        <v>22</v>
      </c>
      <c r="AK782">
        <v>74</v>
      </c>
      <c r="AL782">
        <v>1</v>
      </c>
      <c r="AM782">
        <v>0</v>
      </c>
    </row>
    <row r="783" spans="1:39">
      <c r="A783">
        <v>13</v>
      </c>
      <c r="B783">
        <v>33</v>
      </c>
      <c r="C783">
        <v>2022</v>
      </c>
      <c r="D783">
        <v>99</v>
      </c>
      <c r="E783">
        <v>99</v>
      </c>
      <c r="F783">
        <v>99</v>
      </c>
      <c r="G783">
        <v>99</v>
      </c>
      <c r="H783">
        <v>99</v>
      </c>
      <c r="I783">
        <v>99</v>
      </c>
      <c r="J783">
        <v>999</v>
      </c>
      <c r="K783">
        <v>99</v>
      </c>
      <c r="L783">
        <v>99</v>
      </c>
      <c r="M783">
        <v>99</v>
      </c>
      <c r="N783">
        <v>99</v>
      </c>
      <c r="O783">
        <v>7</v>
      </c>
      <c r="Q783">
        <v>11</v>
      </c>
      <c r="R783">
        <v>496</v>
      </c>
      <c r="S783">
        <v>496</v>
      </c>
      <c r="T783">
        <v>2.7395747031206845</v>
      </c>
      <c r="U783">
        <v>2.98766963386739</v>
      </c>
      <c r="V783">
        <v>7.5463709677419324</v>
      </c>
      <c r="W783">
        <v>57.963709677419367</v>
      </c>
      <c r="X783">
        <v>162.93096669346119</v>
      </c>
      <c r="Y783">
        <v>150.38528225806448</v>
      </c>
      <c r="Z783">
        <v>150.38528225806448</v>
      </c>
      <c r="AA783">
        <v>32.644005481434959</v>
      </c>
      <c r="AB783">
        <v>4.5395543812393324</v>
      </c>
      <c r="AC783">
        <v>-59.692317535810481</v>
      </c>
      <c r="AD783">
        <v>15</v>
      </c>
      <c r="AE783">
        <v>2</v>
      </c>
      <c r="AF783">
        <v>0</v>
      </c>
      <c r="AG783">
        <v>0</v>
      </c>
      <c r="AH783">
        <v>66</v>
      </c>
      <c r="AI783">
        <v>20</v>
      </c>
      <c r="AJ783">
        <v>7</v>
      </c>
      <c r="AK783">
        <v>14</v>
      </c>
      <c r="AL783">
        <v>0</v>
      </c>
      <c r="AM783">
        <v>0</v>
      </c>
    </row>
    <row r="784" spans="1:39">
      <c r="A784">
        <v>13</v>
      </c>
      <c r="B784">
        <v>34</v>
      </c>
      <c r="C784">
        <v>2022</v>
      </c>
      <c r="D784">
        <v>99</v>
      </c>
      <c r="E784">
        <v>99</v>
      </c>
      <c r="F784">
        <v>99</v>
      </c>
      <c r="G784">
        <v>99</v>
      </c>
      <c r="H784">
        <v>99</v>
      </c>
      <c r="I784">
        <v>99</v>
      </c>
      <c r="J784">
        <v>999</v>
      </c>
      <c r="K784">
        <v>99</v>
      </c>
      <c r="L784">
        <v>99</v>
      </c>
      <c r="M784">
        <v>99</v>
      </c>
      <c r="N784">
        <v>99</v>
      </c>
      <c r="O784">
        <v>8</v>
      </c>
      <c r="Q784">
        <v>3</v>
      </c>
      <c r="R784">
        <v>265</v>
      </c>
      <c r="S784">
        <v>265</v>
      </c>
      <c r="T784">
        <v>1.463684065175366</v>
      </c>
      <c r="U784">
        <v>1.3303925922651008</v>
      </c>
      <c r="V784">
        <v>2.4075471698113202</v>
      </c>
      <c r="W784">
        <v>61.603773584905639</v>
      </c>
      <c r="X784">
        <v>135.79590752059536</v>
      </c>
      <c r="Y784">
        <v>125.33962264150939</v>
      </c>
      <c r="Z784">
        <v>125.33962264150939</v>
      </c>
      <c r="AA784">
        <v>32.450070439919159</v>
      </c>
      <c r="AB784">
        <v>3.5721122266884096</v>
      </c>
      <c r="AC784">
        <v>-64.116564839923441</v>
      </c>
      <c r="AD784">
        <v>8</v>
      </c>
      <c r="AE784">
        <v>1</v>
      </c>
      <c r="AF784">
        <v>0</v>
      </c>
      <c r="AG784">
        <v>1</v>
      </c>
      <c r="AH784">
        <v>36</v>
      </c>
      <c r="AI784">
        <v>27</v>
      </c>
      <c r="AJ784">
        <v>0</v>
      </c>
      <c r="AK784">
        <v>1</v>
      </c>
      <c r="AL784">
        <v>0</v>
      </c>
      <c r="AM784">
        <v>0</v>
      </c>
    </row>
    <row r="785" spans="1:39">
      <c r="A785">
        <v>13</v>
      </c>
      <c r="B785">
        <v>35</v>
      </c>
      <c r="C785">
        <v>2022</v>
      </c>
      <c r="D785">
        <v>99</v>
      </c>
      <c r="E785">
        <v>99</v>
      </c>
      <c r="F785">
        <v>99</v>
      </c>
      <c r="G785">
        <v>99</v>
      </c>
      <c r="H785">
        <v>99</v>
      </c>
      <c r="I785">
        <v>99</v>
      </c>
      <c r="J785">
        <v>999</v>
      </c>
      <c r="K785">
        <v>99</v>
      </c>
      <c r="L785">
        <v>99</v>
      </c>
      <c r="M785">
        <v>99</v>
      </c>
      <c r="N785">
        <v>99</v>
      </c>
      <c r="O785">
        <v>9</v>
      </c>
      <c r="Q785">
        <v>5</v>
      </c>
      <c r="R785">
        <v>66</v>
      </c>
      <c r="S785">
        <v>66</v>
      </c>
      <c r="T785">
        <v>0.36454018227009111</v>
      </c>
      <c r="U785">
        <v>0.40136881075751635</v>
      </c>
      <c r="V785">
        <v>1.5909090909090908</v>
      </c>
      <c r="W785">
        <v>61.060606060606062</v>
      </c>
      <c r="X785">
        <v>164.49489477658497</v>
      </c>
      <c r="Y785">
        <v>151.82878787878789</v>
      </c>
      <c r="Z785">
        <v>151.82878787878789</v>
      </c>
      <c r="AA785">
        <v>20.511126065385696</v>
      </c>
      <c r="AB785">
        <v>3.88422913797922</v>
      </c>
      <c r="AC785">
        <v>-54.657626941135526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</row>
    <row r="786" spans="1:39">
      <c r="A786">
        <v>13</v>
      </c>
      <c r="B786">
        <v>36</v>
      </c>
      <c r="C786">
        <v>2022</v>
      </c>
      <c r="D786">
        <v>99</v>
      </c>
      <c r="E786">
        <v>99</v>
      </c>
      <c r="F786">
        <v>99</v>
      </c>
      <c r="G786">
        <v>99</v>
      </c>
      <c r="H786">
        <v>99</v>
      </c>
      <c r="I786">
        <v>99</v>
      </c>
      <c r="J786">
        <v>999</v>
      </c>
      <c r="K786">
        <v>99</v>
      </c>
      <c r="L786">
        <v>99</v>
      </c>
      <c r="M786">
        <v>99</v>
      </c>
      <c r="N786">
        <v>99</v>
      </c>
      <c r="O786">
        <v>11</v>
      </c>
      <c r="Q786">
        <v>31</v>
      </c>
      <c r="R786">
        <v>1744</v>
      </c>
      <c r="S786">
        <v>1744</v>
      </c>
      <c r="T786">
        <v>9.63269814968241</v>
      </c>
      <c r="U786">
        <v>9.2742362543168611</v>
      </c>
      <c r="V786">
        <v>3.6215596330275241</v>
      </c>
      <c r="W786">
        <v>60.836582568807344</v>
      </c>
      <c r="X786">
        <v>143.84156917510705</v>
      </c>
      <c r="Y786">
        <v>132.76576834862388</v>
      </c>
      <c r="Z786">
        <v>132.76576834862388</v>
      </c>
      <c r="AA786">
        <v>27.001278070013726</v>
      </c>
      <c r="AB786">
        <v>3.698377560234325</v>
      </c>
      <c r="AC786">
        <v>-58.043258156139601</v>
      </c>
      <c r="AD786">
        <v>21</v>
      </c>
      <c r="AE786">
        <v>0</v>
      </c>
      <c r="AF786">
        <v>0</v>
      </c>
      <c r="AG786">
        <v>2</v>
      </c>
      <c r="AH786">
        <v>69</v>
      </c>
      <c r="AI786">
        <v>4</v>
      </c>
      <c r="AJ786">
        <v>1</v>
      </c>
      <c r="AK786">
        <v>4</v>
      </c>
      <c r="AL786">
        <v>0</v>
      </c>
      <c r="AM786">
        <v>0</v>
      </c>
    </row>
    <row r="787" spans="1:39">
      <c r="A787">
        <v>13</v>
      </c>
      <c r="B787">
        <v>37</v>
      </c>
      <c r="C787">
        <v>2022</v>
      </c>
      <c r="D787">
        <v>99</v>
      </c>
      <c r="E787">
        <v>99</v>
      </c>
      <c r="F787">
        <v>99</v>
      </c>
      <c r="G787">
        <v>99</v>
      </c>
      <c r="H787">
        <v>99</v>
      </c>
      <c r="I787">
        <v>99</v>
      </c>
      <c r="J787">
        <v>999</v>
      </c>
      <c r="K787">
        <v>99</v>
      </c>
      <c r="L787">
        <v>99</v>
      </c>
      <c r="M787">
        <v>99</v>
      </c>
      <c r="N787">
        <v>99</v>
      </c>
      <c r="O787">
        <v>14</v>
      </c>
      <c r="Q787">
        <v>16</v>
      </c>
      <c r="R787">
        <v>324</v>
      </c>
      <c r="S787">
        <v>324</v>
      </c>
      <c r="T787">
        <v>1.7895608947804473</v>
      </c>
      <c r="U787">
        <v>2.1229444893720952</v>
      </c>
      <c r="V787">
        <v>6.1296296296296298</v>
      </c>
      <c r="W787">
        <v>58.32407407407409</v>
      </c>
      <c r="X787">
        <v>177.23372523842011</v>
      </c>
      <c r="Y787">
        <v>163.58672839506175</v>
      </c>
      <c r="Z787">
        <v>163.58672839506175</v>
      </c>
      <c r="AA787">
        <v>32.963686198832512</v>
      </c>
      <c r="AB787">
        <v>5.0206278879811563</v>
      </c>
      <c r="AC787">
        <v>-70.490230494382757</v>
      </c>
      <c r="AD787">
        <v>7</v>
      </c>
      <c r="AE787">
        <v>0</v>
      </c>
      <c r="AF787">
        <v>0</v>
      </c>
      <c r="AG787">
        <v>0</v>
      </c>
      <c r="AH787">
        <v>4</v>
      </c>
      <c r="AI787">
        <v>0</v>
      </c>
      <c r="AJ787">
        <v>0</v>
      </c>
      <c r="AK787">
        <v>0</v>
      </c>
      <c r="AL787">
        <v>0</v>
      </c>
      <c r="AM787">
        <v>0</v>
      </c>
    </row>
    <row r="788" spans="1:39">
      <c r="A788">
        <v>13</v>
      </c>
      <c r="B788">
        <v>38</v>
      </c>
      <c r="C788">
        <v>2022</v>
      </c>
      <c r="D788">
        <v>99</v>
      </c>
      <c r="E788">
        <v>99</v>
      </c>
      <c r="F788">
        <v>99</v>
      </c>
      <c r="G788">
        <v>99</v>
      </c>
      <c r="H788">
        <v>99</v>
      </c>
      <c r="I788">
        <v>99</v>
      </c>
      <c r="J788">
        <v>999</v>
      </c>
      <c r="K788">
        <v>99</v>
      </c>
      <c r="L788">
        <v>99</v>
      </c>
      <c r="M788">
        <v>99</v>
      </c>
      <c r="N788">
        <v>99</v>
      </c>
      <c r="O788">
        <v>15</v>
      </c>
      <c r="Q788">
        <v>5</v>
      </c>
      <c r="R788">
        <v>85</v>
      </c>
      <c r="S788">
        <v>84</v>
      </c>
      <c r="T788">
        <v>0.46948356807511754</v>
      </c>
      <c r="U788">
        <v>0.5051254140649184</v>
      </c>
      <c r="V788">
        <v>4.1647058823529406</v>
      </c>
      <c r="W788">
        <v>59.940476190476176</v>
      </c>
      <c r="X788">
        <v>162.16710216047412</v>
      </c>
      <c r="Y788">
        <v>148.36611764705881</v>
      </c>
      <c r="Z788">
        <v>150.132380952381</v>
      </c>
      <c r="AA788">
        <v>27.10755173374622</v>
      </c>
      <c r="AB788">
        <v>5.2152505086986238</v>
      </c>
      <c r="AC788">
        <v>-70.672866320719123</v>
      </c>
      <c r="AD788">
        <v>1</v>
      </c>
      <c r="AE788">
        <v>0</v>
      </c>
      <c r="AF788">
        <v>0</v>
      </c>
      <c r="AG788">
        <v>0</v>
      </c>
      <c r="AH788">
        <v>1</v>
      </c>
      <c r="AI788">
        <v>1</v>
      </c>
      <c r="AJ788">
        <v>0</v>
      </c>
      <c r="AK788">
        <v>1</v>
      </c>
      <c r="AL788">
        <v>0</v>
      </c>
      <c r="AM788">
        <v>0</v>
      </c>
    </row>
    <row r="789" spans="1:39" s="275" customFormat="1">
      <c r="A789" s="275">
        <v>13</v>
      </c>
      <c r="B789" s="275">
        <v>39</v>
      </c>
      <c r="C789" s="275">
        <v>2022</v>
      </c>
      <c r="D789" s="275">
        <v>99</v>
      </c>
      <c r="E789" s="275">
        <v>99</v>
      </c>
      <c r="F789" s="275">
        <v>99</v>
      </c>
      <c r="G789" s="275">
        <v>99</v>
      </c>
      <c r="H789" s="275">
        <v>99</v>
      </c>
      <c r="I789" s="275">
        <v>99</v>
      </c>
      <c r="J789" s="275">
        <v>999</v>
      </c>
      <c r="K789" s="275">
        <v>99</v>
      </c>
      <c r="L789" s="275">
        <v>99</v>
      </c>
      <c r="M789" s="275">
        <v>99</v>
      </c>
      <c r="N789" s="275">
        <v>99</v>
      </c>
      <c r="O789" s="275">
        <v>16</v>
      </c>
      <c r="Q789" s="275">
        <v>145</v>
      </c>
      <c r="R789" s="275">
        <v>8542</v>
      </c>
      <c r="S789" s="275">
        <v>8495</v>
      </c>
      <c r="T789" s="275">
        <v>47.180336923501798</v>
      </c>
      <c r="U789" s="275">
        <v>46.857702417961157</v>
      </c>
      <c r="V789" s="275">
        <v>4.8778974479044717</v>
      </c>
      <c r="W789" s="275">
        <v>59.693584461447912</v>
      </c>
      <c r="X789" s="275">
        <v>149.12115344662399</v>
      </c>
      <c r="Y789" s="275">
        <v>136.95435963474571</v>
      </c>
      <c r="Z789" s="275">
        <v>137.71208240141229</v>
      </c>
      <c r="AA789" s="275">
        <v>29.213904698240761</v>
      </c>
      <c r="AB789" s="275">
        <v>4.8219309708453908</v>
      </c>
      <c r="AC789" s="275">
        <v>-62.515973388658352</v>
      </c>
      <c r="AD789" s="275">
        <v>206</v>
      </c>
      <c r="AE789" s="275">
        <v>1</v>
      </c>
      <c r="AF789" s="275">
        <v>0</v>
      </c>
      <c r="AG789" s="275">
        <v>31</v>
      </c>
      <c r="AH789" s="275">
        <v>130</v>
      </c>
      <c r="AI789" s="275">
        <v>16</v>
      </c>
      <c r="AJ789" s="275">
        <v>4</v>
      </c>
      <c r="AK789" s="275">
        <v>41</v>
      </c>
      <c r="AL789" s="275">
        <v>0</v>
      </c>
      <c r="AM789" s="275">
        <v>4</v>
      </c>
    </row>
    <row r="790" spans="1:39" s="275" customFormat="1">
      <c r="A790" s="275">
        <v>13</v>
      </c>
      <c r="B790" s="275">
        <v>40</v>
      </c>
      <c r="C790" s="275">
        <v>2022</v>
      </c>
      <c r="D790" s="275">
        <v>99</v>
      </c>
      <c r="E790" s="275">
        <v>99</v>
      </c>
      <c r="F790" s="275">
        <v>99</v>
      </c>
      <c r="G790" s="275">
        <v>99</v>
      </c>
      <c r="H790" s="275">
        <v>99</v>
      </c>
      <c r="I790" s="275">
        <v>99</v>
      </c>
      <c r="J790" s="275">
        <v>999</v>
      </c>
      <c r="K790" s="275">
        <v>99</v>
      </c>
      <c r="L790" s="275">
        <v>99</v>
      </c>
      <c r="M790" s="275">
        <v>99</v>
      </c>
      <c r="N790" s="275">
        <v>99</v>
      </c>
      <c r="O790" s="275">
        <v>18</v>
      </c>
      <c r="Q790" s="275">
        <v>4</v>
      </c>
      <c r="R790" s="275">
        <v>160</v>
      </c>
      <c r="S790" s="275">
        <v>160</v>
      </c>
      <c r="T790" s="275">
        <v>0.88373377520022112</v>
      </c>
      <c r="U790" s="275">
        <v>0.92785821099923282</v>
      </c>
      <c r="V790" s="275">
        <v>0.35</v>
      </c>
      <c r="W790" s="275">
        <v>62.95</v>
      </c>
      <c r="X790" s="275">
        <v>156.86078006500543</v>
      </c>
      <c r="Y790" s="275">
        <v>144.7825</v>
      </c>
      <c r="Z790" s="275">
        <v>144.7825</v>
      </c>
      <c r="AA790" s="275">
        <v>31.364393725210121</v>
      </c>
      <c r="AB790" s="275">
        <v>1.4908051515875087</v>
      </c>
      <c r="AC790" s="275">
        <v>-49.765870218292783</v>
      </c>
      <c r="AD790" s="275">
        <v>1</v>
      </c>
      <c r="AE790" s="275">
        <v>0</v>
      </c>
      <c r="AF790" s="275">
        <v>0</v>
      </c>
      <c r="AG790" s="275">
        <v>0</v>
      </c>
      <c r="AH790" s="275">
        <v>8</v>
      </c>
      <c r="AI790" s="275">
        <v>2</v>
      </c>
      <c r="AJ790" s="275">
        <v>0</v>
      </c>
      <c r="AK790" s="275">
        <v>1</v>
      </c>
      <c r="AL790" s="275">
        <v>0</v>
      </c>
      <c r="AM790" s="275">
        <v>0</v>
      </c>
    </row>
    <row r="791" spans="1:39" s="275" customFormat="1">
      <c r="A791" s="275">
        <v>13</v>
      </c>
      <c r="B791" s="275">
        <v>41</v>
      </c>
      <c r="C791" s="275">
        <v>2022</v>
      </c>
      <c r="D791" s="275">
        <v>99</v>
      </c>
      <c r="E791" s="275">
        <v>99</v>
      </c>
      <c r="F791" s="275">
        <v>99</v>
      </c>
      <c r="G791" s="275">
        <v>99</v>
      </c>
      <c r="H791" s="275">
        <v>99</v>
      </c>
      <c r="I791" s="275">
        <v>99</v>
      </c>
      <c r="J791" s="275">
        <v>999</v>
      </c>
      <c r="K791" s="275">
        <v>99</v>
      </c>
      <c r="L791" s="275">
        <v>99</v>
      </c>
      <c r="M791" s="275">
        <v>99</v>
      </c>
      <c r="N791" s="275">
        <v>99</v>
      </c>
      <c r="O791" s="275">
        <v>55</v>
      </c>
      <c r="Q791" s="275">
        <v>2</v>
      </c>
      <c r="R791" s="275">
        <v>39</v>
      </c>
      <c r="S791" s="275">
        <v>39</v>
      </c>
      <c r="T791" s="275">
        <v>0.21541010770505389</v>
      </c>
      <c r="U791" s="275">
        <v>0.28823236890558174</v>
      </c>
      <c r="V791" s="275">
        <v>1.7948717948717952</v>
      </c>
      <c r="W791" s="275">
        <v>61.769230769230759</v>
      </c>
      <c r="X791" s="275">
        <v>199.9083256938078</v>
      </c>
      <c r="Y791" s="275">
        <v>184.51538461538473</v>
      </c>
      <c r="Z791" s="275">
        <v>184.51538461538473</v>
      </c>
      <c r="AA791" s="275">
        <v>32.929221209549226</v>
      </c>
      <c r="AB791" s="275">
        <v>1.608655091421471</v>
      </c>
      <c r="AC791" s="275">
        <v>-61.278977068773521</v>
      </c>
      <c r="AD791" s="275">
        <v>1</v>
      </c>
      <c r="AE791" s="275">
        <v>0</v>
      </c>
      <c r="AF791" s="275">
        <v>0</v>
      </c>
      <c r="AG791" s="275">
        <v>0</v>
      </c>
      <c r="AH791" s="275">
        <v>3</v>
      </c>
      <c r="AI791" s="275">
        <v>0</v>
      </c>
      <c r="AJ791" s="275">
        <v>0</v>
      </c>
      <c r="AK791" s="275">
        <v>0</v>
      </c>
      <c r="AL791" s="275">
        <v>1</v>
      </c>
      <c r="AM791" s="275">
        <v>0</v>
      </c>
    </row>
    <row r="792" spans="1:39" s="275" customFormat="1">
      <c r="A792" s="275">
        <v>13</v>
      </c>
      <c r="B792" s="275">
        <v>42</v>
      </c>
      <c r="C792" s="275">
        <v>2022</v>
      </c>
      <c r="D792" s="275">
        <v>99</v>
      </c>
      <c r="E792" s="275">
        <v>99</v>
      </c>
      <c r="F792" s="275">
        <v>99</v>
      </c>
      <c r="G792" s="275">
        <v>99</v>
      </c>
      <c r="H792" s="275">
        <v>99</v>
      </c>
      <c r="I792" s="275">
        <v>99</v>
      </c>
      <c r="J792" s="275">
        <v>999</v>
      </c>
      <c r="K792" s="275">
        <v>99</v>
      </c>
      <c r="L792" s="275">
        <v>99</v>
      </c>
      <c r="M792" s="275">
        <v>99</v>
      </c>
      <c r="N792" s="275">
        <v>99</v>
      </c>
      <c r="O792" s="275">
        <v>56</v>
      </c>
    </row>
    <row r="793" spans="1:39">
      <c r="A793">
        <v>16</v>
      </c>
      <c r="B793">
        <v>1</v>
      </c>
      <c r="C793">
        <v>2024</v>
      </c>
      <c r="D793">
        <v>1</v>
      </c>
      <c r="E793">
        <v>99</v>
      </c>
      <c r="F793">
        <v>174</v>
      </c>
      <c r="G793">
        <v>99</v>
      </c>
      <c r="H793">
        <v>99</v>
      </c>
      <c r="I793">
        <v>99</v>
      </c>
      <c r="J793">
        <v>103</v>
      </c>
      <c r="M793">
        <v>99</v>
      </c>
      <c r="N793">
        <v>99</v>
      </c>
      <c r="O793">
        <v>99</v>
      </c>
      <c r="P793">
        <v>99</v>
      </c>
      <c r="Q793">
        <v>1</v>
      </c>
      <c r="R793">
        <v>3</v>
      </c>
      <c r="S793">
        <v>3</v>
      </c>
      <c r="T793">
        <v>0.16384489350081924</v>
      </c>
      <c r="U793">
        <v>0.18400455200415289</v>
      </c>
      <c r="V793">
        <v>0</v>
      </c>
      <c r="W793">
        <v>60</v>
      </c>
      <c r="X793">
        <v>167.82231852654397</v>
      </c>
      <c r="Y793">
        <v>154.9</v>
      </c>
      <c r="Z793">
        <v>154.9</v>
      </c>
      <c r="AA793">
        <v>19.724265934798979</v>
      </c>
      <c r="AB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</row>
    <row r="794" spans="1:39">
      <c r="A794">
        <v>16</v>
      </c>
      <c r="B794">
        <v>2</v>
      </c>
      <c r="C794">
        <v>2024</v>
      </c>
      <c r="D794">
        <v>2</v>
      </c>
      <c r="E794">
        <v>99</v>
      </c>
      <c r="F794">
        <v>174</v>
      </c>
      <c r="G794">
        <v>99</v>
      </c>
      <c r="H794">
        <v>99</v>
      </c>
      <c r="I794">
        <v>99</v>
      </c>
      <c r="J794">
        <v>103</v>
      </c>
      <c r="M794">
        <v>99</v>
      </c>
      <c r="N794">
        <v>99</v>
      </c>
      <c r="O794">
        <v>99</v>
      </c>
      <c r="P794">
        <v>99</v>
      </c>
      <c r="Q794">
        <v>2</v>
      </c>
      <c r="R794">
        <v>6</v>
      </c>
      <c r="S794">
        <v>6</v>
      </c>
      <c r="T794">
        <v>0.44182621502209135</v>
      </c>
      <c r="U794">
        <v>0.52150648193826288</v>
      </c>
      <c r="V794">
        <v>0</v>
      </c>
      <c r="W794">
        <v>60</v>
      </c>
      <c r="X794">
        <v>176.7605633802817</v>
      </c>
      <c r="Y794">
        <v>163.15</v>
      </c>
      <c r="Z794">
        <v>163.15</v>
      </c>
      <c r="AA794">
        <v>25.849677625327089</v>
      </c>
      <c r="AB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</row>
    <row r="795" spans="1:39">
      <c r="A795">
        <v>16</v>
      </c>
      <c r="B795">
        <v>3</v>
      </c>
      <c r="C795">
        <v>2024</v>
      </c>
      <c r="D795">
        <v>3</v>
      </c>
      <c r="E795">
        <v>99</v>
      </c>
      <c r="F795">
        <v>174</v>
      </c>
      <c r="G795">
        <v>99</v>
      </c>
      <c r="H795">
        <v>99</v>
      </c>
      <c r="I795">
        <v>99</v>
      </c>
      <c r="J795">
        <v>103</v>
      </c>
      <c r="M795">
        <v>99</v>
      </c>
      <c r="N795">
        <v>99</v>
      </c>
      <c r="O795">
        <v>99</v>
      </c>
      <c r="P795">
        <v>99</v>
      </c>
      <c r="Q795">
        <v>1</v>
      </c>
      <c r="R795">
        <v>3</v>
      </c>
      <c r="S795">
        <v>3</v>
      </c>
      <c r="T795">
        <v>0.16</v>
      </c>
      <c r="U795">
        <v>0.17657319263136581</v>
      </c>
      <c r="V795">
        <v>4.6666666666666679</v>
      </c>
      <c r="W795">
        <v>61.33333333333335</v>
      </c>
      <c r="X795">
        <v>163.45250993138316</v>
      </c>
      <c r="Y795">
        <v>150.86666666666662</v>
      </c>
      <c r="Z795">
        <v>150.86666666666662</v>
      </c>
      <c r="AA795">
        <v>26.090142881087608</v>
      </c>
      <c r="AB795">
        <v>4.4969125210772569</v>
      </c>
      <c r="AC795">
        <v>-91.41740728598451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</row>
    <row r="796" spans="1:39">
      <c r="A796">
        <v>16</v>
      </c>
      <c r="B796">
        <v>4</v>
      </c>
      <c r="C796">
        <v>2024</v>
      </c>
      <c r="D796">
        <v>4</v>
      </c>
      <c r="E796">
        <v>99</v>
      </c>
      <c r="F796">
        <v>174</v>
      </c>
      <c r="G796">
        <v>99</v>
      </c>
      <c r="H796">
        <v>99</v>
      </c>
      <c r="I796">
        <v>99</v>
      </c>
      <c r="J796">
        <v>103</v>
      </c>
      <c r="M796">
        <v>99</v>
      </c>
      <c r="N796">
        <v>99</v>
      </c>
      <c r="O796">
        <v>99</v>
      </c>
      <c r="P796">
        <v>99</v>
      </c>
      <c r="Q796">
        <v>2</v>
      </c>
      <c r="R796">
        <v>2</v>
      </c>
      <c r="S796">
        <v>2</v>
      </c>
      <c r="T796">
        <v>0.15873015873015869</v>
      </c>
      <c r="U796">
        <v>0.15146217910592372</v>
      </c>
      <c r="V796">
        <v>0</v>
      </c>
      <c r="W796">
        <v>60</v>
      </c>
      <c r="X796">
        <v>140.57421451787653</v>
      </c>
      <c r="Y796">
        <v>129.75</v>
      </c>
      <c r="Z796">
        <v>129.75</v>
      </c>
      <c r="AA796">
        <v>4.3500000000000671</v>
      </c>
      <c r="AB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</row>
    <row r="797" spans="1:39">
      <c r="A797">
        <v>16</v>
      </c>
      <c r="B797">
        <v>5</v>
      </c>
      <c r="C797">
        <v>2024</v>
      </c>
      <c r="D797">
        <v>5</v>
      </c>
      <c r="E797">
        <v>99</v>
      </c>
      <c r="F797">
        <v>174</v>
      </c>
      <c r="G797">
        <v>99</v>
      </c>
      <c r="H797">
        <v>99</v>
      </c>
      <c r="I797">
        <v>99</v>
      </c>
      <c r="J797">
        <v>103</v>
      </c>
      <c r="M797">
        <v>99</v>
      </c>
      <c r="N797">
        <v>99</v>
      </c>
      <c r="O797">
        <v>99</v>
      </c>
      <c r="P797">
        <v>99</v>
      </c>
      <c r="Q797">
        <v>1</v>
      </c>
      <c r="R797">
        <v>2</v>
      </c>
      <c r="S797">
        <v>2</v>
      </c>
      <c r="T797">
        <v>0.12995451591942822</v>
      </c>
      <c r="U797">
        <v>0.12672708063110164</v>
      </c>
      <c r="V797">
        <v>14</v>
      </c>
      <c r="W797">
        <v>56</v>
      </c>
      <c r="X797">
        <v>141.2134344528711</v>
      </c>
      <c r="Y797">
        <v>130.34</v>
      </c>
      <c r="Z797">
        <v>130.34</v>
      </c>
      <c r="AA797">
        <v>36.65</v>
      </c>
      <c r="AB797">
        <v>1</v>
      </c>
      <c r="AC797">
        <v>-99.999999999999005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</row>
    <row r="798" spans="1:39">
      <c r="A798">
        <v>16</v>
      </c>
      <c r="B798">
        <v>6</v>
      </c>
      <c r="C798">
        <v>2024</v>
      </c>
      <c r="D798">
        <v>6</v>
      </c>
      <c r="E798">
        <v>99</v>
      </c>
      <c r="F798">
        <v>174</v>
      </c>
      <c r="G798">
        <v>99</v>
      </c>
      <c r="H798">
        <v>99</v>
      </c>
      <c r="I798">
        <v>99</v>
      </c>
      <c r="J798">
        <v>103</v>
      </c>
      <c r="M798">
        <v>99</v>
      </c>
      <c r="N798">
        <v>99</v>
      </c>
      <c r="O798">
        <v>99</v>
      </c>
      <c r="P798">
        <v>99</v>
      </c>
      <c r="Q798">
        <v>1</v>
      </c>
      <c r="R798">
        <v>1</v>
      </c>
      <c r="S798">
        <v>1</v>
      </c>
      <c r="T798">
        <v>7.610350076103499E-2</v>
      </c>
      <c r="U798">
        <v>7.0162233512568978E-2</v>
      </c>
      <c r="V798">
        <v>0</v>
      </c>
      <c r="W798">
        <v>60</v>
      </c>
      <c r="X798">
        <v>136.94474539544964</v>
      </c>
      <c r="Y798">
        <v>126.4</v>
      </c>
      <c r="Z798">
        <v>126.4</v>
      </c>
      <c r="AA798">
        <v>0</v>
      </c>
      <c r="AB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</row>
    <row r="799" spans="1:39">
      <c r="A799">
        <v>16</v>
      </c>
      <c r="B799">
        <v>7</v>
      </c>
      <c r="C799">
        <v>2024</v>
      </c>
      <c r="D799">
        <v>7</v>
      </c>
      <c r="E799">
        <v>99</v>
      </c>
      <c r="F799">
        <v>174</v>
      </c>
      <c r="G799">
        <v>99</v>
      </c>
      <c r="H799">
        <v>99</v>
      </c>
      <c r="I799">
        <v>99</v>
      </c>
      <c r="J799">
        <v>103</v>
      </c>
      <c r="M799">
        <v>99</v>
      </c>
      <c r="N799">
        <v>99</v>
      </c>
      <c r="O799">
        <v>99</v>
      </c>
      <c r="P799">
        <v>99</v>
      </c>
      <c r="Q799">
        <v>2</v>
      </c>
      <c r="R799">
        <v>9</v>
      </c>
      <c r="S799">
        <v>9</v>
      </c>
      <c r="T799">
        <v>0.66815144766146994</v>
      </c>
      <c r="U799">
        <v>0.62326464842480978</v>
      </c>
      <c r="V799">
        <v>0</v>
      </c>
      <c r="W799">
        <v>60</v>
      </c>
      <c r="X799">
        <v>138.56988082340189</v>
      </c>
      <c r="Y799">
        <v>127.90000000000002</v>
      </c>
      <c r="Z799">
        <v>127.90000000000002</v>
      </c>
      <c r="AA799">
        <v>24.963885025283016</v>
      </c>
      <c r="AB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</row>
    <row r="800" spans="1:39">
      <c r="A800">
        <v>16</v>
      </c>
      <c r="B800">
        <v>8</v>
      </c>
      <c r="C800">
        <v>2024</v>
      </c>
      <c r="D800">
        <v>8</v>
      </c>
      <c r="E800">
        <v>99</v>
      </c>
      <c r="F800">
        <v>174</v>
      </c>
      <c r="G800">
        <v>99</v>
      </c>
      <c r="H800">
        <v>99</v>
      </c>
      <c r="I800">
        <v>99</v>
      </c>
      <c r="J800">
        <v>103</v>
      </c>
      <c r="M800">
        <v>99</v>
      </c>
      <c r="N800">
        <v>99</v>
      </c>
      <c r="O800">
        <v>99</v>
      </c>
      <c r="P800">
        <v>99</v>
      </c>
      <c r="Q800">
        <v>4</v>
      </c>
      <c r="R800">
        <v>9</v>
      </c>
      <c r="S800">
        <v>9</v>
      </c>
      <c r="T800">
        <v>0.53254437869822491</v>
      </c>
      <c r="U800">
        <v>0.48677184649593841</v>
      </c>
      <c r="V800">
        <v>1.5555555555555556</v>
      </c>
      <c r="W800">
        <v>59.66666666666665</v>
      </c>
      <c r="X800">
        <v>135.58444685205248</v>
      </c>
      <c r="Y800">
        <v>125.14444444444445</v>
      </c>
      <c r="Z800">
        <v>125.14444444444445</v>
      </c>
      <c r="AA800">
        <v>37.575911642999024</v>
      </c>
      <c r="AB800">
        <v>0.94280904158227774</v>
      </c>
      <c r="AC800">
        <v>-33.266196338050847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</row>
    <row r="801" spans="1:39">
      <c r="A801">
        <v>16</v>
      </c>
      <c r="B801">
        <v>9</v>
      </c>
      <c r="C801">
        <v>2024</v>
      </c>
      <c r="D801">
        <v>9</v>
      </c>
      <c r="E801">
        <v>99</v>
      </c>
      <c r="F801">
        <v>174</v>
      </c>
      <c r="G801">
        <v>99</v>
      </c>
      <c r="H801">
        <v>99</v>
      </c>
      <c r="I801">
        <v>99</v>
      </c>
      <c r="J801">
        <v>103</v>
      </c>
      <c r="M801">
        <v>99</v>
      </c>
      <c r="N801">
        <v>99</v>
      </c>
      <c r="O801">
        <v>99</v>
      </c>
      <c r="P801">
        <v>99</v>
      </c>
      <c r="Q801">
        <v>1</v>
      </c>
      <c r="R801">
        <v>1</v>
      </c>
      <c r="S801">
        <v>1</v>
      </c>
      <c r="T801">
        <v>6.3856960408684563E-2</v>
      </c>
      <c r="U801">
        <v>6.6495735814086382E-2</v>
      </c>
      <c r="V801">
        <v>0</v>
      </c>
      <c r="W801">
        <v>60</v>
      </c>
      <c r="X801">
        <v>153.30444203683643</v>
      </c>
      <c r="Y801">
        <v>141.5</v>
      </c>
      <c r="Z801">
        <v>141.5</v>
      </c>
      <c r="AA801">
        <v>0</v>
      </c>
      <c r="AB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</row>
    <row r="802" spans="1:39">
      <c r="A802">
        <v>16</v>
      </c>
      <c r="B802">
        <v>10</v>
      </c>
      <c r="C802">
        <v>2024</v>
      </c>
      <c r="D802">
        <v>10</v>
      </c>
      <c r="E802">
        <v>99</v>
      </c>
      <c r="F802">
        <v>174</v>
      </c>
      <c r="G802">
        <v>99</v>
      </c>
      <c r="H802">
        <v>99</v>
      </c>
      <c r="I802">
        <v>99</v>
      </c>
      <c r="J802">
        <v>103</v>
      </c>
      <c r="M802">
        <v>99</v>
      </c>
      <c r="N802">
        <v>99</v>
      </c>
      <c r="O802">
        <v>99</v>
      </c>
      <c r="P802">
        <v>99</v>
      </c>
      <c r="Q802">
        <v>1</v>
      </c>
      <c r="R802">
        <v>5</v>
      </c>
      <c r="S802">
        <v>5</v>
      </c>
      <c r="T802">
        <v>0.30637254901960792</v>
      </c>
      <c r="U802">
        <v>0.32711605661024806</v>
      </c>
      <c r="V802">
        <v>8.4</v>
      </c>
      <c r="W802">
        <v>58.6</v>
      </c>
      <c r="X802">
        <v>161.95016251354278</v>
      </c>
      <c r="Y802">
        <v>149.47999999999999</v>
      </c>
      <c r="Z802">
        <v>149.47999999999999</v>
      </c>
      <c r="AA802">
        <v>22.632755024521487</v>
      </c>
      <c r="AB802">
        <v>1.2000000000000601</v>
      </c>
      <c r="AC802">
        <v>-65.936883588250851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</row>
    <row r="803" spans="1:39">
      <c r="A803">
        <v>16</v>
      </c>
      <c r="B803">
        <v>11</v>
      </c>
      <c r="C803">
        <v>2024</v>
      </c>
      <c r="D803">
        <v>11</v>
      </c>
      <c r="E803">
        <v>99</v>
      </c>
      <c r="F803">
        <v>174</v>
      </c>
      <c r="G803">
        <v>99</v>
      </c>
      <c r="H803">
        <v>99</v>
      </c>
      <c r="I803">
        <v>99</v>
      </c>
      <c r="J803">
        <v>103</v>
      </c>
      <c r="M803">
        <v>99</v>
      </c>
      <c r="N803">
        <v>99</v>
      </c>
      <c r="O803">
        <v>99</v>
      </c>
      <c r="P803">
        <v>99</v>
      </c>
      <c r="Q803">
        <v>2</v>
      </c>
      <c r="R803">
        <v>6</v>
      </c>
      <c r="S803">
        <v>6</v>
      </c>
      <c r="T803">
        <v>0.38585209003215426</v>
      </c>
      <c r="U803">
        <v>0.37108789666136871</v>
      </c>
      <c r="V803">
        <v>0</v>
      </c>
      <c r="W803">
        <v>60.83333333333335</v>
      </c>
      <c r="X803">
        <v>144.43842542434095</v>
      </c>
      <c r="Y803">
        <v>133.31666666666661</v>
      </c>
      <c r="Z803">
        <v>133.31666666666661</v>
      </c>
      <c r="AA803">
        <v>26.813766157620609</v>
      </c>
      <c r="AB803">
        <v>1.4624940645652844</v>
      </c>
      <c r="AC803">
        <v>-28.723438477299741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</row>
    <row r="804" spans="1:39">
      <c r="A804">
        <v>16</v>
      </c>
      <c r="B804">
        <v>12</v>
      </c>
      <c r="C804">
        <v>2024</v>
      </c>
      <c r="D804">
        <v>12</v>
      </c>
      <c r="E804">
        <v>99</v>
      </c>
      <c r="F804">
        <v>174</v>
      </c>
      <c r="G804">
        <v>99</v>
      </c>
      <c r="H804">
        <v>99</v>
      </c>
      <c r="I804">
        <v>99</v>
      </c>
      <c r="J804">
        <v>103</v>
      </c>
      <c r="M804">
        <v>99</v>
      </c>
      <c r="N804">
        <v>99</v>
      </c>
      <c r="O804">
        <v>99</v>
      </c>
      <c r="P804">
        <v>99</v>
      </c>
      <c r="Q804">
        <v>1</v>
      </c>
      <c r="R804">
        <v>2</v>
      </c>
      <c r="S804">
        <v>2</v>
      </c>
      <c r="T804">
        <v>0.15600624024960999</v>
      </c>
      <c r="U804">
        <v>0.15230793488556219</v>
      </c>
      <c r="V804">
        <v>0</v>
      </c>
      <c r="W804">
        <v>60</v>
      </c>
      <c r="X804">
        <v>147.56229685807153</v>
      </c>
      <c r="Y804">
        <v>136.19999999999999</v>
      </c>
      <c r="Z804">
        <v>136.19999999999999</v>
      </c>
      <c r="AA804">
        <v>5.9000000000001114</v>
      </c>
      <c r="AB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</row>
    <row r="805" spans="1:39">
      <c r="A805">
        <v>16</v>
      </c>
      <c r="B805">
        <v>13</v>
      </c>
      <c r="C805">
        <v>2024</v>
      </c>
      <c r="D805">
        <v>1</v>
      </c>
      <c r="E805">
        <v>99</v>
      </c>
      <c r="F805">
        <v>174</v>
      </c>
      <c r="G805">
        <v>99</v>
      </c>
      <c r="H805">
        <v>99</v>
      </c>
      <c r="I805">
        <v>99</v>
      </c>
      <c r="J805">
        <v>106</v>
      </c>
      <c r="M805">
        <v>99</v>
      </c>
      <c r="N805">
        <v>99</v>
      </c>
      <c r="O805">
        <v>99</v>
      </c>
      <c r="P805">
        <v>99</v>
      </c>
      <c r="Q805">
        <v>30</v>
      </c>
      <c r="R805">
        <v>236</v>
      </c>
      <c r="S805">
        <v>236</v>
      </c>
      <c r="T805">
        <v>12.889131622064452</v>
      </c>
      <c r="U805">
        <v>14.04615595999336</v>
      </c>
      <c r="V805">
        <v>5.8474576271186445</v>
      </c>
      <c r="W805">
        <v>59.614406779661032</v>
      </c>
      <c r="X805">
        <v>162.85004682593609</v>
      </c>
      <c r="Y805">
        <v>150.31059322033892</v>
      </c>
      <c r="Z805">
        <v>150.31059322033892</v>
      </c>
      <c r="AA805">
        <v>29.876104583292776</v>
      </c>
      <c r="AB805">
        <v>3.7200276886096049</v>
      </c>
      <c r="AC805">
        <v>-64.145487838873365</v>
      </c>
      <c r="AD805">
        <v>5</v>
      </c>
      <c r="AE805">
        <v>0</v>
      </c>
      <c r="AF805">
        <v>0</v>
      </c>
      <c r="AG805">
        <v>0</v>
      </c>
      <c r="AH805">
        <v>17</v>
      </c>
      <c r="AI805">
        <v>3</v>
      </c>
      <c r="AJ805">
        <v>0</v>
      </c>
      <c r="AK805">
        <v>2</v>
      </c>
      <c r="AL805">
        <v>0</v>
      </c>
      <c r="AM805">
        <v>0</v>
      </c>
    </row>
    <row r="806" spans="1:39">
      <c r="A806">
        <v>16</v>
      </c>
      <c r="B806">
        <v>14</v>
      </c>
      <c r="C806">
        <v>2024</v>
      </c>
      <c r="D806">
        <v>2</v>
      </c>
      <c r="E806">
        <v>99</v>
      </c>
      <c r="F806">
        <v>174</v>
      </c>
      <c r="G806">
        <v>99</v>
      </c>
      <c r="H806">
        <v>99</v>
      </c>
      <c r="I806">
        <v>99</v>
      </c>
      <c r="J806">
        <v>106</v>
      </c>
      <c r="M806">
        <v>99</v>
      </c>
      <c r="N806">
        <v>99</v>
      </c>
      <c r="O806">
        <v>99</v>
      </c>
      <c r="P806">
        <v>99</v>
      </c>
      <c r="Q806">
        <v>27</v>
      </c>
      <c r="R806">
        <v>244</v>
      </c>
      <c r="S806">
        <v>244</v>
      </c>
      <c r="T806">
        <v>15.015384615384621</v>
      </c>
      <c r="U806">
        <v>16.281430294975237</v>
      </c>
      <c r="V806">
        <v>5.4221311475409841</v>
      </c>
      <c r="W806">
        <v>59.852459016393446</v>
      </c>
      <c r="X806">
        <v>162.74576843152235</v>
      </c>
      <c r="Y806">
        <v>150.21434426229499</v>
      </c>
      <c r="Z806">
        <v>150.21434426229499</v>
      </c>
      <c r="AA806">
        <v>31.706371844687744</v>
      </c>
      <c r="AB806">
        <v>3.5231602131701076</v>
      </c>
      <c r="AC806">
        <v>-56.113697943175474</v>
      </c>
      <c r="AD806">
        <v>8</v>
      </c>
      <c r="AE806">
        <v>0</v>
      </c>
      <c r="AF806">
        <v>0</v>
      </c>
      <c r="AG806">
        <v>0</v>
      </c>
      <c r="AH806">
        <v>8</v>
      </c>
      <c r="AI806">
        <v>6</v>
      </c>
      <c r="AJ806">
        <v>0</v>
      </c>
      <c r="AK806">
        <v>0</v>
      </c>
      <c r="AL806">
        <v>0</v>
      </c>
      <c r="AM806">
        <v>0</v>
      </c>
    </row>
    <row r="807" spans="1:39">
      <c r="A807">
        <v>16</v>
      </c>
      <c r="B807">
        <v>15</v>
      </c>
      <c r="C807">
        <v>2024</v>
      </c>
      <c r="D807">
        <v>3</v>
      </c>
      <c r="E807">
        <v>99</v>
      </c>
      <c r="F807">
        <v>174</v>
      </c>
      <c r="G807">
        <v>99</v>
      </c>
      <c r="H807">
        <v>99</v>
      </c>
      <c r="I807">
        <v>99</v>
      </c>
      <c r="J807">
        <v>106</v>
      </c>
      <c r="M807">
        <v>99</v>
      </c>
      <c r="N807">
        <v>99</v>
      </c>
      <c r="O807">
        <v>99</v>
      </c>
      <c r="P807">
        <v>99</v>
      </c>
      <c r="Q807">
        <v>25</v>
      </c>
      <c r="R807">
        <v>181</v>
      </c>
      <c r="S807">
        <v>181</v>
      </c>
      <c r="T807">
        <v>12.16397849462366</v>
      </c>
      <c r="U807">
        <v>12.266315045306937</v>
      </c>
      <c r="V807">
        <v>4.5082872928176805</v>
      </c>
      <c r="W807">
        <v>60.674033149171251</v>
      </c>
      <c r="X807">
        <v>150.17867511058691</v>
      </c>
      <c r="Y807">
        <v>138.61491712707181</v>
      </c>
      <c r="Z807">
        <v>138.61491712707181</v>
      </c>
      <c r="AA807">
        <v>28.453986284708403</v>
      </c>
      <c r="AB807">
        <v>3.4270357951796409</v>
      </c>
      <c r="AC807">
        <v>-63.816619787711488</v>
      </c>
      <c r="AD807">
        <v>1</v>
      </c>
      <c r="AE807">
        <v>5</v>
      </c>
      <c r="AF807">
        <v>0</v>
      </c>
      <c r="AG807">
        <v>0</v>
      </c>
      <c r="AH807">
        <v>8</v>
      </c>
      <c r="AI807">
        <v>2</v>
      </c>
      <c r="AJ807">
        <v>1</v>
      </c>
      <c r="AK807">
        <v>0</v>
      </c>
      <c r="AL807">
        <v>0</v>
      </c>
      <c r="AM807">
        <v>0</v>
      </c>
    </row>
    <row r="808" spans="1:39">
      <c r="A808">
        <v>16</v>
      </c>
      <c r="B808">
        <v>16</v>
      </c>
      <c r="C808">
        <v>2024</v>
      </c>
      <c r="D808">
        <v>4</v>
      </c>
      <c r="E808">
        <v>99</v>
      </c>
      <c r="F808">
        <v>174</v>
      </c>
      <c r="G808">
        <v>99</v>
      </c>
      <c r="H808">
        <v>99</v>
      </c>
      <c r="I808">
        <v>99</v>
      </c>
      <c r="J808">
        <v>106</v>
      </c>
      <c r="M808">
        <v>99</v>
      </c>
      <c r="N808">
        <v>99</v>
      </c>
      <c r="O808">
        <v>99</v>
      </c>
      <c r="P808">
        <v>99</v>
      </c>
      <c r="Q808">
        <v>28</v>
      </c>
      <c r="R808">
        <v>280</v>
      </c>
      <c r="S808">
        <v>280</v>
      </c>
      <c r="T808">
        <v>15.5902004454343</v>
      </c>
      <c r="U808">
        <v>16.092638213566588</v>
      </c>
      <c r="V808">
        <v>4.8857142857142879</v>
      </c>
      <c r="W808">
        <v>60.482142857142847</v>
      </c>
      <c r="X808">
        <v>153.88059123974611</v>
      </c>
      <c r="Y808">
        <v>142.03178571428569</v>
      </c>
      <c r="Z808">
        <v>142.03178571428569</v>
      </c>
      <c r="AA808">
        <v>30.642380030834676</v>
      </c>
      <c r="AB808">
        <v>3.6935806834705591</v>
      </c>
      <c r="AC808">
        <v>-64.72487696229939</v>
      </c>
      <c r="AD808">
        <v>7</v>
      </c>
      <c r="AE808">
        <v>7</v>
      </c>
      <c r="AF808">
        <v>0</v>
      </c>
      <c r="AG808">
        <v>0</v>
      </c>
      <c r="AH808">
        <v>21</v>
      </c>
      <c r="AI808">
        <v>6</v>
      </c>
      <c r="AJ808">
        <v>0</v>
      </c>
      <c r="AK808">
        <v>1</v>
      </c>
      <c r="AL808">
        <v>0</v>
      </c>
      <c r="AM808">
        <v>0</v>
      </c>
    </row>
    <row r="809" spans="1:39">
      <c r="A809">
        <v>16</v>
      </c>
      <c r="B809">
        <v>17</v>
      </c>
      <c r="C809">
        <v>2024</v>
      </c>
      <c r="D809">
        <v>5</v>
      </c>
      <c r="E809">
        <v>99</v>
      </c>
      <c r="F809">
        <v>174</v>
      </c>
      <c r="G809">
        <v>99</v>
      </c>
      <c r="H809">
        <v>99</v>
      </c>
      <c r="I809">
        <v>99</v>
      </c>
      <c r="J809">
        <v>106</v>
      </c>
      <c r="M809">
        <v>99</v>
      </c>
      <c r="N809">
        <v>99</v>
      </c>
      <c r="O809">
        <v>99</v>
      </c>
      <c r="P809">
        <v>99</v>
      </c>
      <c r="Q809">
        <v>31</v>
      </c>
      <c r="R809">
        <v>174</v>
      </c>
      <c r="S809">
        <v>174</v>
      </c>
      <c r="T809">
        <v>13.436293436293436</v>
      </c>
      <c r="U809">
        <v>14.476167122404933</v>
      </c>
      <c r="V809">
        <v>4.6436781609195403</v>
      </c>
      <c r="W809">
        <v>60.218390804597682</v>
      </c>
      <c r="X809">
        <v>158.06092078554428</v>
      </c>
      <c r="Y809">
        <v>145.89022988505744</v>
      </c>
      <c r="Z809">
        <v>145.89022988505744</v>
      </c>
      <c r="AA809">
        <v>28.971612482432182</v>
      </c>
      <c r="AB809">
        <v>4.042661258894694</v>
      </c>
      <c r="AC809">
        <v>-64.598040934133351</v>
      </c>
      <c r="AD809">
        <v>3</v>
      </c>
      <c r="AE809">
        <v>1</v>
      </c>
      <c r="AF809">
        <v>0</v>
      </c>
      <c r="AG809">
        <v>0</v>
      </c>
      <c r="AH809">
        <v>6</v>
      </c>
      <c r="AI809">
        <v>3</v>
      </c>
      <c r="AJ809">
        <v>0</v>
      </c>
      <c r="AK809">
        <v>0</v>
      </c>
      <c r="AL809">
        <v>0</v>
      </c>
      <c r="AM809">
        <v>0</v>
      </c>
    </row>
    <row r="810" spans="1:39">
      <c r="A810">
        <v>16</v>
      </c>
      <c r="B810">
        <v>18</v>
      </c>
      <c r="C810">
        <v>2024</v>
      </c>
      <c r="D810">
        <v>6</v>
      </c>
      <c r="E810">
        <v>99</v>
      </c>
      <c r="F810">
        <v>174</v>
      </c>
      <c r="G810">
        <v>99</v>
      </c>
      <c r="H810">
        <v>99</v>
      </c>
      <c r="I810">
        <v>99</v>
      </c>
      <c r="J810">
        <v>106</v>
      </c>
      <c r="M810">
        <v>99</v>
      </c>
      <c r="N810">
        <v>99</v>
      </c>
      <c r="O810">
        <v>99</v>
      </c>
      <c r="P810">
        <v>99</v>
      </c>
      <c r="Q810">
        <v>27</v>
      </c>
      <c r="R810">
        <v>229</v>
      </c>
      <c r="S810">
        <v>228</v>
      </c>
      <c r="T810">
        <v>17.427701674277021</v>
      </c>
      <c r="U810">
        <v>18.234853644578322</v>
      </c>
      <c r="V810">
        <v>3.7816593886462879</v>
      </c>
      <c r="W810">
        <v>60.627192982456144</v>
      </c>
      <c r="X810">
        <v>156.26658844568922</v>
      </c>
      <c r="Y810">
        <v>143.45327510917022</v>
      </c>
      <c r="Z810">
        <v>144.08245614035079</v>
      </c>
      <c r="AA810">
        <v>28.747989237431529</v>
      </c>
      <c r="AB810">
        <v>4.1439616837565554</v>
      </c>
      <c r="AC810">
        <v>-60.590277514245223</v>
      </c>
      <c r="AD810">
        <v>9</v>
      </c>
      <c r="AE810">
        <v>1</v>
      </c>
      <c r="AF810">
        <v>0</v>
      </c>
      <c r="AG810">
        <v>1</v>
      </c>
      <c r="AH810">
        <v>10</v>
      </c>
      <c r="AI810">
        <v>5</v>
      </c>
      <c r="AJ810">
        <v>0</v>
      </c>
      <c r="AK810">
        <v>0</v>
      </c>
      <c r="AL810">
        <v>0</v>
      </c>
      <c r="AM810">
        <v>0</v>
      </c>
    </row>
    <row r="811" spans="1:39">
      <c r="A811">
        <v>16</v>
      </c>
      <c r="B811">
        <v>19</v>
      </c>
      <c r="C811">
        <v>2024</v>
      </c>
      <c r="D811">
        <v>7</v>
      </c>
      <c r="E811">
        <v>99</v>
      </c>
      <c r="F811">
        <v>174</v>
      </c>
      <c r="G811">
        <v>99</v>
      </c>
      <c r="H811">
        <v>99</v>
      </c>
      <c r="I811">
        <v>99</v>
      </c>
      <c r="J811">
        <v>106</v>
      </c>
      <c r="M811">
        <v>99</v>
      </c>
      <c r="N811">
        <v>99</v>
      </c>
      <c r="O811">
        <v>99</v>
      </c>
      <c r="P811">
        <v>99</v>
      </c>
      <c r="Q811">
        <v>36</v>
      </c>
      <c r="R811">
        <v>280</v>
      </c>
      <c r="S811">
        <v>280</v>
      </c>
      <c r="T811">
        <v>19.404019404019405</v>
      </c>
      <c r="U811">
        <v>20.535508143996047</v>
      </c>
      <c r="V811">
        <v>4.8178571428571439</v>
      </c>
      <c r="W811">
        <v>60.128571428571405</v>
      </c>
      <c r="X811">
        <v>158.31411546200277</v>
      </c>
      <c r="Y811">
        <v>146.12392857142848</v>
      </c>
      <c r="Z811">
        <v>146.12392857142848</v>
      </c>
      <c r="AA811">
        <v>30.35597315183508</v>
      </c>
      <c r="AB811">
        <v>3.9048373976442554</v>
      </c>
      <c r="AC811">
        <v>-61.882980036531443</v>
      </c>
      <c r="AD811">
        <v>16</v>
      </c>
      <c r="AE811">
        <v>4</v>
      </c>
      <c r="AF811">
        <v>0</v>
      </c>
      <c r="AG811">
        <v>0</v>
      </c>
      <c r="AH811">
        <v>15</v>
      </c>
      <c r="AI811">
        <v>15</v>
      </c>
      <c r="AJ811">
        <v>1</v>
      </c>
      <c r="AK811">
        <v>13</v>
      </c>
      <c r="AL811">
        <v>0</v>
      </c>
      <c r="AM811">
        <v>0</v>
      </c>
    </row>
    <row r="812" spans="1:39">
      <c r="A812">
        <v>16</v>
      </c>
      <c r="B812">
        <v>20</v>
      </c>
      <c r="C812">
        <v>2024</v>
      </c>
      <c r="D812">
        <v>8</v>
      </c>
      <c r="E812">
        <v>99</v>
      </c>
      <c r="F812">
        <v>174</v>
      </c>
      <c r="G812">
        <v>99</v>
      </c>
      <c r="H812">
        <v>99</v>
      </c>
      <c r="I812">
        <v>99</v>
      </c>
      <c r="J812">
        <v>106</v>
      </c>
      <c r="M812">
        <v>99</v>
      </c>
      <c r="N812">
        <v>99</v>
      </c>
      <c r="O812">
        <v>99</v>
      </c>
      <c r="P812">
        <v>99</v>
      </c>
      <c r="Q812">
        <v>30</v>
      </c>
      <c r="R812">
        <v>193</v>
      </c>
      <c r="S812">
        <v>193</v>
      </c>
      <c r="T812">
        <v>15.054602184087363</v>
      </c>
      <c r="U812">
        <v>15.386799494685652</v>
      </c>
      <c r="V812">
        <v>3.911917098445596</v>
      </c>
      <c r="W812">
        <v>60.274611398963728</v>
      </c>
      <c r="X812">
        <v>155.75477576499247</v>
      </c>
      <c r="Y812">
        <v>143.7616580310881</v>
      </c>
      <c r="Z812">
        <v>143.7616580310881</v>
      </c>
      <c r="AA812">
        <v>30.011265265676201</v>
      </c>
      <c r="AB812">
        <v>3.6094619436371422</v>
      </c>
      <c r="AC812">
        <v>-58.548730761833006</v>
      </c>
      <c r="AD812">
        <v>9</v>
      </c>
      <c r="AE812">
        <v>0</v>
      </c>
      <c r="AF812">
        <v>0</v>
      </c>
      <c r="AG812">
        <v>0</v>
      </c>
      <c r="AH812">
        <v>14</v>
      </c>
      <c r="AI812">
        <v>3</v>
      </c>
      <c r="AJ812">
        <v>0</v>
      </c>
      <c r="AK812">
        <v>2</v>
      </c>
      <c r="AL812">
        <v>0</v>
      </c>
      <c r="AM812">
        <v>2</v>
      </c>
    </row>
    <row r="813" spans="1:39">
      <c r="A813">
        <v>16</v>
      </c>
      <c r="B813">
        <v>21</v>
      </c>
      <c r="C813">
        <v>2024</v>
      </c>
      <c r="D813">
        <v>9</v>
      </c>
      <c r="E813">
        <v>99</v>
      </c>
      <c r="F813">
        <v>174</v>
      </c>
      <c r="G813">
        <v>99</v>
      </c>
      <c r="H813">
        <v>99</v>
      </c>
      <c r="I813">
        <v>99</v>
      </c>
      <c r="J813">
        <v>106</v>
      </c>
      <c r="M813">
        <v>99</v>
      </c>
      <c r="N813">
        <v>99</v>
      </c>
      <c r="O813">
        <v>99</v>
      </c>
      <c r="P813">
        <v>99</v>
      </c>
      <c r="Q813">
        <v>28</v>
      </c>
      <c r="R813">
        <v>221</v>
      </c>
      <c r="S813">
        <v>221</v>
      </c>
      <c r="T813">
        <v>15.796997855611147</v>
      </c>
      <c r="U813">
        <v>16.51901279735884</v>
      </c>
      <c r="V813">
        <v>4.2986425339366514</v>
      </c>
      <c r="W813">
        <v>60.963800904977361</v>
      </c>
      <c r="X813">
        <v>156.44833147860351</v>
      </c>
      <c r="Y813">
        <v>144.40180995475109</v>
      </c>
      <c r="Z813">
        <v>144.40180995475109</v>
      </c>
      <c r="AA813">
        <v>28.975174213556876</v>
      </c>
      <c r="AB813">
        <v>3.4006323654944217</v>
      </c>
      <c r="AC813">
        <v>-62.953657702003277</v>
      </c>
      <c r="AD813">
        <v>9</v>
      </c>
      <c r="AE813">
        <v>3</v>
      </c>
      <c r="AF813">
        <v>0</v>
      </c>
      <c r="AG813">
        <v>1</v>
      </c>
      <c r="AH813">
        <v>6</v>
      </c>
      <c r="AI813">
        <v>4</v>
      </c>
      <c r="AJ813">
        <v>0</v>
      </c>
      <c r="AK813">
        <v>1</v>
      </c>
      <c r="AL813">
        <v>0</v>
      </c>
      <c r="AM813">
        <v>0</v>
      </c>
    </row>
    <row r="814" spans="1:39">
      <c r="A814">
        <v>16</v>
      </c>
      <c r="B814">
        <v>22</v>
      </c>
      <c r="C814">
        <v>2024</v>
      </c>
      <c r="D814">
        <v>10</v>
      </c>
      <c r="E814">
        <v>99</v>
      </c>
      <c r="F814">
        <v>174</v>
      </c>
      <c r="G814">
        <v>99</v>
      </c>
      <c r="H814">
        <v>99</v>
      </c>
      <c r="I814">
        <v>99</v>
      </c>
      <c r="J814">
        <v>106</v>
      </c>
      <c r="M814">
        <v>99</v>
      </c>
      <c r="N814">
        <v>99</v>
      </c>
      <c r="O814">
        <v>99</v>
      </c>
      <c r="P814">
        <v>99</v>
      </c>
      <c r="Q814">
        <v>30</v>
      </c>
      <c r="R814">
        <v>259</v>
      </c>
      <c r="S814">
        <v>259</v>
      </c>
      <c r="T814">
        <v>16.666666666666671</v>
      </c>
      <c r="U814">
        <v>17.571218018417444</v>
      </c>
      <c r="V814">
        <v>5.057915057915058</v>
      </c>
      <c r="W814">
        <v>59.965250965250966</v>
      </c>
      <c r="X814">
        <v>160.48222808786187</v>
      </c>
      <c r="Y814">
        <v>148.12509652509661</v>
      </c>
      <c r="Z814">
        <v>148.12509652509661</v>
      </c>
      <c r="AA814">
        <v>28.258609025640656</v>
      </c>
      <c r="AB814">
        <v>3.7182048532643663</v>
      </c>
      <c r="AC814">
        <v>-58.429066485391694</v>
      </c>
      <c r="AD814">
        <v>7</v>
      </c>
      <c r="AE814">
        <v>13</v>
      </c>
      <c r="AF814">
        <v>0</v>
      </c>
      <c r="AG814">
        <v>1</v>
      </c>
      <c r="AH814">
        <v>12</v>
      </c>
      <c r="AI814">
        <v>2</v>
      </c>
      <c r="AJ814">
        <v>1</v>
      </c>
      <c r="AK814">
        <v>0</v>
      </c>
      <c r="AL814">
        <v>0</v>
      </c>
      <c r="AM814">
        <v>1</v>
      </c>
    </row>
    <row r="815" spans="1:39">
      <c r="A815">
        <v>16</v>
      </c>
      <c r="B815">
        <v>23</v>
      </c>
      <c r="C815">
        <v>2024</v>
      </c>
      <c r="D815">
        <v>11</v>
      </c>
      <c r="E815">
        <v>99</v>
      </c>
      <c r="F815">
        <v>174</v>
      </c>
      <c r="G815">
        <v>99</v>
      </c>
      <c r="H815">
        <v>99</v>
      </c>
      <c r="I815">
        <v>99</v>
      </c>
      <c r="J815">
        <v>106</v>
      </c>
      <c r="M815">
        <v>99</v>
      </c>
      <c r="N815">
        <v>99</v>
      </c>
      <c r="O815">
        <v>99</v>
      </c>
      <c r="P815">
        <v>99</v>
      </c>
      <c r="Q815">
        <v>27</v>
      </c>
      <c r="R815">
        <v>211</v>
      </c>
      <c r="S815">
        <v>210</v>
      </c>
      <c r="T815">
        <v>15.687732342007436</v>
      </c>
      <c r="U815">
        <v>16.541416395974736</v>
      </c>
      <c r="V815">
        <v>5.4976303317535535</v>
      </c>
      <c r="W815">
        <v>59.190476190476176</v>
      </c>
      <c r="X815">
        <v>161.23294634742476</v>
      </c>
      <c r="Y815">
        <v>147.79810426540288</v>
      </c>
      <c r="Z815">
        <v>148.5019047619048</v>
      </c>
      <c r="AA815">
        <v>30.753968326062314</v>
      </c>
      <c r="AB815">
        <v>4.2113118374551908</v>
      </c>
      <c r="AC815">
        <v>-53.967005446337154</v>
      </c>
      <c r="AD815">
        <v>6</v>
      </c>
      <c r="AE815">
        <v>1</v>
      </c>
      <c r="AF815">
        <v>0</v>
      </c>
      <c r="AG815">
        <v>2</v>
      </c>
      <c r="AH815">
        <v>8</v>
      </c>
      <c r="AI815">
        <v>4</v>
      </c>
      <c r="AJ815">
        <v>0</v>
      </c>
      <c r="AK815">
        <v>0</v>
      </c>
      <c r="AL815">
        <v>0</v>
      </c>
      <c r="AM815">
        <v>0</v>
      </c>
    </row>
    <row r="816" spans="1:39">
      <c r="A816">
        <v>16</v>
      </c>
      <c r="B816">
        <v>24</v>
      </c>
      <c r="C816">
        <v>2024</v>
      </c>
      <c r="D816">
        <v>12</v>
      </c>
      <c r="E816">
        <v>99</v>
      </c>
      <c r="F816">
        <v>174</v>
      </c>
      <c r="G816">
        <v>99</v>
      </c>
      <c r="H816">
        <v>99</v>
      </c>
      <c r="I816">
        <v>99</v>
      </c>
      <c r="J816">
        <v>106</v>
      </c>
      <c r="M816">
        <v>99</v>
      </c>
      <c r="N816">
        <v>99</v>
      </c>
      <c r="O816">
        <v>99</v>
      </c>
      <c r="P816">
        <v>99</v>
      </c>
      <c r="Q816">
        <v>28</v>
      </c>
      <c r="R816">
        <v>192</v>
      </c>
      <c r="S816">
        <v>192</v>
      </c>
      <c r="T816">
        <v>14.47963800904977</v>
      </c>
      <c r="U816">
        <v>15.743145847107405</v>
      </c>
      <c r="V816">
        <v>5.0520833333333321</v>
      </c>
      <c r="W816">
        <v>60.19791666666665</v>
      </c>
      <c r="X816">
        <v>160.29703864210907</v>
      </c>
      <c r="Y816">
        <v>147.95416666666668</v>
      </c>
      <c r="Z816">
        <v>147.95416666666668</v>
      </c>
      <c r="AA816">
        <v>28.781460745397876</v>
      </c>
      <c r="AB816">
        <v>4.1511037479674373</v>
      </c>
      <c r="AC816">
        <v>-59.431792654874705</v>
      </c>
      <c r="AD816">
        <v>7</v>
      </c>
      <c r="AE816">
        <v>1</v>
      </c>
      <c r="AF816">
        <v>0</v>
      </c>
      <c r="AG816">
        <v>1</v>
      </c>
      <c r="AH816">
        <v>9</v>
      </c>
      <c r="AI816">
        <v>3</v>
      </c>
      <c r="AJ816">
        <v>2</v>
      </c>
      <c r="AK816">
        <v>0</v>
      </c>
      <c r="AL816">
        <v>0</v>
      </c>
      <c r="AM816">
        <v>0</v>
      </c>
    </row>
    <row r="817" spans="1:39">
      <c r="A817">
        <v>16</v>
      </c>
      <c r="B817">
        <v>25</v>
      </c>
      <c r="C817">
        <v>2024</v>
      </c>
      <c r="D817">
        <v>1</v>
      </c>
      <c r="E817">
        <v>99</v>
      </c>
      <c r="F817">
        <v>174</v>
      </c>
      <c r="G817">
        <v>99</v>
      </c>
      <c r="H817">
        <v>99</v>
      </c>
      <c r="I817">
        <v>99</v>
      </c>
      <c r="J817">
        <v>109</v>
      </c>
      <c r="M817">
        <v>99</v>
      </c>
      <c r="N817">
        <v>99</v>
      </c>
      <c r="O817">
        <v>99</v>
      </c>
      <c r="P817">
        <v>99</v>
      </c>
      <c r="R817">
        <v>0</v>
      </c>
    </row>
    <row r="818" spans="1:39">
      <c r="A818">
        <v>16</v>
      </c>
      <c r="B818">
        <v>26</v>
      </c>
      <c r="C818">
        <v>2024</v>
      </c>
      <c r="D818">
        <v>2</v>
      </c>
      <c r="E818">
        <v>99</v>
      </c>
      <c r="F818">
        <v>174</v>
      </c>
      <c r="G818">
        <v>99</v>
      </c>
      <c r="H818">
        <v>99</v>
      </c>
      <c r="I818">
        <v>99</v>
      </c>
      <c r="J818">
        <v>109</v>
      </c>
      <c r="M818">
        <v>99</v>
      </c>
      <c r="N818">
        <v>99</v>
      </c>
      <c r="O818">
        <v>99</v>
      </c>
      <c r="P818">
        <v>99</v>
      </c>
      <c r="R818">
        <v>0</v>
      </c>
    </row>
    <row r="819" spans="1:39">
      <c r="A819">
        <v>16</v>
      </c>
      <c r="B819">
        <v>27</v>
      </c>
      <c r="C819">
        <v>2024</v>
      </c>
      <c r="D819">
        <v>3</v>
      </c>
      <c r="E819">
        <v>99</v>
      </c>
      <c r="F819">
        <v>174</v>
      </c>
      <c r="G819">
        <v>99</v>
      </c>
      <c r="H819">
        <v>99</v>
      </c>
      <c r="I819">
        <v>99</v>
      </c>
      <c r="J819">
        <v>109</v>
      </c>
      <c r="M819">
        <v>99</v>
      </c>
      <c r="N819">
        <v>99</v>
      </c>
      <c r="O819">
        <v>99</v>
      </c>
      <c r="P819">
        <v>99</v>
      </c>
      <c r="Q819">
        <v>1</v>
      </c>
      <c r="R819">
        <v>1</v>
      </c>
      <c r="S819">
        <v>1</v>
      </c>
      <c r="T819">
        <v>5.8072009291521488E-2</v>
      </c>
      <c r="U819">
        <v>0.12253828795131259</v>
      </c>
      <c r="V819">
        <v>11</v>
      </c>
      <c r="W819">
        <v>53</v>
      </c>
      <c r="X819">
        <v>308.97074756229688</v>
      </c>
      <c r="Y819">
        <v>285.18</v>
      </c>
      <c r="Z819">
        <v>285.18</v>
      </c>
      <c r="AA819">
        <v>0</v>
      </c>
      <c r="AB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</row>
    <row r="820" spans="1:39">
      <c r="A820">
        <v>16</v>
      </c>
      <c r="B820">
        <v>28</v>
      </c>
      <c r="C820">
        <v>2024</v>
      </c>
      <c r="D820">
        <v>4</v>
      </c>
      <c r="E820">
        <v>99</v>
      </c>
      <c r="F820">
        <v>174</v>
      </c>
      <c r="G820">
        <v>99</v>
      </c>
      <c r="H820">
        <v>99</v>
      </c>
      <c r="I820">
        <v>99</v>
      </c>
      <c r="J820">
        <v>109</v>
      </c>
      <c r="M820">
        <v>99</v>
      </c>
      <c r="N820">
        <v>99</v>
      </c>
      <c r="O820">
        <v>99</v>
      </c>
      <c r="P820">
        <v>99</v>
      </c>
      <c r="R820">
        <v>0</v>
      </c>
    </row>
    <row r="821" spans="1:39">
      <c r="A821">
        <v>16</v>
      </c>
      <c r="B821">
        <v>29</v>
      </c>
      <c r="C821">
        <v>2024</v>
      </c>
      <c r="D821">
        <v>5</v>
      </c>
      <c r="E821">
        <v>99</v>
      </c>
      <c r="F821">
        <v>174</v>
      </c>
      <c r="G821">
        <v>99</v>
      </c>
      <c r="H821">
        <v>99</v>
      </c>
      <c r="I821">
        <v>99</v>
      </c>
      <c r="J821">
        <v>109</v>
      </c>
      <c r="M821">
        <v>99</v>
      </c>
      <c r="N821">
        <v>99</v>
      </c>
      <c r="O821">
        <v>99</v>
      </c>
      <c r="P821">
        <v>99</v>
      </c>
      <c r="R821">
        <v>0</v>
      </c>
    </row>
    <row r="822" spans="1:39">
      <c r="A822">
        <v>16</v>
      </c>
      <c r="B822">
        <v>30</v>
      </c>
      <c r="C822">
        <v>2024</v>
      </c>
      <c r="D822">
        <v>6</v>
      </c>
      <c r="E822">
        <v>99</v>
      </c>
      <c r="F822">
        <v>174</v>
      </c>
      <c r="G822">
        <v>99</v>
      </c>
      <c r="H822">
        <v>99</v>
      </c>
      <c r="I822">
        <v>99</v>
      </c>
      <c r="J822">
        <v>109</v>
      </c>
      <c r="M822">
        <v>99</v>
      </c>
      <c r="N822">
        <v>99</v>
      </c>
      <c r="O822">
        <v>99</v>
      </c>
      <c r="P822">
        <v>99</v>
      </c>
      <c r="Q822">
        <v>1</v>
      </c>
      <c r="R822">
        <v>1</v>
      </c>
      <c r="S822">
        <v>1</v>
      </c>
      <c r="T822">
        <v>6.548788474132286E-2</v>
      </c>
      <c r="U822">
        <v>5.5457548680731841E-2</v>
      </c>
      <c r="V822">
        <v>17</v>
      </c>
      <c r="W822">
        <v>64</v>
      </c>
      <c r="X822">
        <v>123.16359696641388</v>
      </c>
      <c r="Y822">
        <v>113.68000000000002</v>
      </c>
      <c r="Z822">
        <v>113.68000000000002</v>
      </c>
      <c r="AA822">
        <v>0</v>
      </c>
      <c r="AB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</row>
    <row r="823" spans="1:39">
      <c r="A823">
        <v>16</v>
      </c>
      <c r="B823">
        <v>31</v>
      </c>
      <c r="C823">
        <v>2024</v>
      </c>
      <c r="D823">
        <v>7</v>
      </c>
      <c r="E823">
        <v>99</v>
      </c>
      <c r="F823">
        <v>174</v>
      </c>
      <c r="G823">
        <v>99</v>
      </c>
      <c r="H823">
        <v>99</v>
      </c>
      <c r="I823">
        <v>99</v>
      </c>
      <c r="J823">
        <v>109</v>
      </c>
      <c r="M823">
        <v>99</v>
      </c>
      <c r="N823">
        <v>99</v>
      </c>
      <c r="O823">
        <v>99</v>
      </c>
      <c r="P823">
        <v>99</v>
      </c>
      <c r="R823">
        <v>0</v>
      </c>
    </row>
    <row r="824" spans="1:39">
      <c r="A824">
        <v>16</v>
      </c>
      <c r="B824">
        <v>32</v>
      </c>
      <c r="C824">
        <v>2024</v>
      </c>
      <c r="D824">
        <v>8</v>
      </c>
      <c r="E824">
        <v>99</v>
      </c>
      <c r="F824">
        <v>174</v>
      </c>
      <c r="G824">
        <v>99</v>
      </c>
      <c r="H824">
        <v>99</v>
      </c>
      <c r="I824">
        <v>99</v>
      </c>
      <c r="J824">
        <v>109</v>
      </c>
      <c r="M824">
        <v>99</v>
      </c>
      <c r="N824">
        <v>99</v>
      </c>
      <c r="O824">
        <v>99</v>
      </c>
      <c r="P824">
        <v>99</v>
      </c>
      <c r="R824">
        <v>0</v>
      </c>
    </row>
    <row r="825" spans="1:39">
      <c r="A825">
        <v>16</v>
      </c>
      <c r="B825">
        <v>33</v>
      </c>
      <c r="C825">
        <v>2024</v>
      </c>
      <c r="D825">
        <v>9</v>
      </c>
      <c r="E825">
        <v>99</v>
      </c>
      <c r="F825">
        <v>174</v>
      </c>
      <c r="G825">
        <v>99</v>
      </c>
      <c r="H825">
        <v>99</v>
      </c>
      <c r="I825">
        <v>99</v>
      </c>
      <c r="J825">
        <v>109</v>
      </c>
      <c r="M825">
        <v>99</v>
      </c>
      <c r="N825">
        <v>99</v>
      </c>
      <c r="O825">
        <v>99</v>
      </c>
      <c r="P825">
        <v>99</v>
      </c>
      <c r="R825">
        <v>0</v>
      </c>
    </row>
    <row r="826" spans="1:39">
      <c r="A826">
        <v>16</v>
      </c>
      <c r="B826">
        <v>34</v>
      </c>
      <c r="C826">
        <v>2024</v>
      </c>
      <c r="D826">
        <v>10</v>
      </c>
      <c r="E826">
        <v>99</v>
      </c>
      <c r="F826">
        <v>174</v>
      </c>
      <c r="G826">
        <v>99</v>
      </c>
      <c r="H826">
        <v>99</v>
      </c>
      <c r="I826">
        <v>99</v>
      </c>
      <c r="J826">
        <v>109</v>
      </c>
      <c r="M826">
        <v>99</v>
      </c>
      <c r="N826">
        <v>99</v>
      </c>
      <c r="O826">
        <v>99</v>
      </c>
      <c r="P826">
        <v>99</v>
      </c>
      <c r="R826">
        <v>0</v>
      </c>
    </row>
    <row r="827" spans="1:39">
      <c r="A827">
        <v>16</v>
      </c>
      <c r="B827">
        <v>35</v>
      </c>
      <c r="C827">
        <v>2024</v>
      </c>
      <c r="D827">
        <v>11</v>
      </c>
      <c r="E827">
        <v>99</v>
      </c>
      <c r="F827">
        <v>174</v>
      </c>
      <c r="G827">
        <v>99</v>
      </c>
      <c r="H827">
        <v>99</v>
      </c>
      <c r="I827">
        <v>99</v>
      </c>
      <c r="J827">
        <v>109</v>
      </c>
      <c r="M827">
        <v>99</v>
      </c>
      <c r="N827">
        <v>99</v>
      </c>
      <c r="O827">
        <v>99</v>
      </c>
      <c r="P827">
        <v>99</v>
      </c>
      <c r="R827">
        <v>0</v>
      </c>
    </row>
    <row r="828" spans="1:39">
      <c r="A828">
        <v>16</v>
      </c>
      <c r="B828">
        <v>36</v>
      </c>
      <c r="C828">
        <v>2024</v>
      </c>
      <c r="D828">
        <v>12</v>
      </c>
      <c r="E828">
        <v>99</v>
      </c>
      <c r="F828">
        <v>174</v>
      </c>
      <c r="G828">
        <v>99</v>
      </c>
      <c r="H828">
        <v>99</v>
      </c>
      <c r="I828">
        <v>99</v>
      </c>
      <c r="J828">
        <v>109</v>
      </c>
      <c r="M828">
        <v>99</v>
      </c>
      <c r="N828">
        <v>99</v>
      </c>
      <c r="O828">
        <v>99</v>
      </c>
      <c r="P828">
        <v>99</v>
      </c>
      <c r="R828">
        <v>0</v>
      </c>
    </row>
    <row r="829" spans="1:39">
      <c r="A829">
        <v>16</v>
      </c>
      <c r="B829">
        <v>37</v>
      </c>
      <c r="C829">
        <v>2024</v>
      </c>
      <c r="D829">
        <v>1</v>
      </c>
      <c r="E829">
        <v>99</v>
      </c>
      <c r="F829">
        <v>174</v>
      </c>
      <c r="G829">
        <v>99</v>
      </c>
      <c r="H829">
        <v>99</v>
      </c>
      <c r="I829">
        <v>99</v>
      </c>
      <c r="J829">
        <v>111</v>
      </c>
      <c r="M829">
        <v>99</v>
      </c>
      <c r="N829">
        <v>99</v>
      </c>
      <c r="O829">
        <v>99</v>
      </c>
      <c r="P829">
        <v>99</v>
      </c>
      <c r="R829">
        <v>0</v>
      </c>
    </row>
    <row r="830" spans="1:39">
      <c r="A830">
        <v>16</v>
      </c>
      <c r="B830">
        <v>38</v>
      </c>
      <c r="C830">
        <v>2024</v>
      </c>
      <c r="D830">
        <v>2</v>
      </c>
      <c r="E830">
        <v>99</v>
      </c>
      <c r="F830">
        <v>174</v>
      </c>
      <c r="G830">
        <v>99</v>
      </c>
      <c r="H830">
        <v>99</v>
      </c>
      <c r="I830">
        <v>99</v>
      </c>
      <c r="J830">
        <v>111</v>
      </c>
      <c r="M830">
        <v>99</v>
      </c>
      <c r="N830">
        <v>99</v>
      </c>
      <c r="O830">
        <v>99</v>
      </c>
      <c r="P830">
        <v>99</v>
      </c>
      <c r="R830">
        <v>0</v>
      </c>
    </row>
    <row r="831" spans="1:39">
      <c r="A831">
        <v>16</v>
      </c>
      <c r="B831">
        <v>39</v>
      </c>
      <c r="C831">
        <v>2024</v>
      </c>
      <c r="D831">
        <v>3</v>
      </c>
      <c r="E831">
        <v>99</v>
      </c>
      <c r="F831">
        <v>174</v>
      </c>
      <c r="G831">
        <v>99</v>
      </c>
      <c r="H831">
        <v>99</v>
      </c>
      <c r="I831">
        <v>99</v>
      </c>
      <c r="J831">
        <v>111</v>
      </c>
      <c r="M831">
        <v>99</v>
      </c>
      <c r="N831">
        <v>99</v>
      </c>
      <c r="O831">
        <v>99</v>
      </c>
      <c r="P831">
        <v>99</v>
      </c>
      <c r="R831">
        <v>0</v>
      </c>
    </row>
    <row r="832" spans="1:39">
      <c r="A832">
        <v>16</v>
      </c>
      <c r="B832">
        <v>40</v>
      </c>
      <c r="C832">
        <v>2024</v>
      </c>
      <c r="D832">
        <v>4</v>
      </c>
      <c r="E832">
        <v>99</v>
      </c>
      <c r="F832">
        <v>174</v>
      </c>
      <c r="G832">
        <v>99</v>
      </c>
      <c r="H832">
        <v>99</v>
      </c>
      <c r="I832">
        <v>99</v>
      </c>
      <c r="J832">
        <v>111</v>
      </c>
      <c r="M832">
        <v>99</v>
      </c>
      <c r="N832">
        <v>99</v>
      </c>
      <c r="O832">
        <v>99</v>
      </c>
      <c r="P832">
        <v>99</v>
      </c>
      <c r="R832">
        <v>0</v>
      </c>
    </row>
    <row r="833" spans="1:39">
      <c r="A833">
        <v>16</v>
      </c>
      <c r="B833">
        <v>41</v>
      </c>
      <c r="C833">
        <v>2024</v>
      </c>
      <c r="D833">
        <v>5</v>
      </c>
      <c r="E833">
        <v>99</v>
      </c>
      <c r="F833">
        <v>174</v>
      </c>
      <c r="G833">
        <v>99</v>
      </c>
      <c r="H833">
        <v>99</v>
      </c>
      <c r="I833">
        <v>99</v>
      </c>
      <c r="J833">
        <v>111</v>
      </c>
      <c r="M833">
        <v>99</v>
      </c>
      <c r="N833">
        <v>99</v>
      </c>
      <c r="O833">
        <v>99</v>
      </c>
      <c r="P833">
        <v>99</v>
      </c>
      <c r="R833">
        <v>0</v>
      </c>
    </row>
    <row r="834" spans="1:39">
      <c r="A834">
        <v>16</v>
      </c>
      <c r="B834">
        <v>42</v>
      </c>
      <c r="C834">
        <v>2024</v>
      </c>
      <c r="D834">
        <v>6</v>
      </c>
      <c r="E834">
        <v>99</v>
      </c>
      <c r="F834">
        <v>174</v>
      </c>
      <c r="G834">
        <v>99</v>
      </c>
      <c r="H834">
        <v>99</v>
      </c>
      <c r="I834">
        <v>99</v>
      </c>
      <c r="J834">
        <v>111</v>
      </c>
      <c r="M834">
        <v>99</v>
      </c>
      <c r="N834">
        <v>99</v>
      </c>
      <c r="O834">
        <v>99</v>
      </c>
      <c r="P834">
        <v>99</v>
      </c>
      <c r="R834">
        <v>0</v>
      </c>
    </row>
    <row r="835" spans="1:39">
      <c r="A835">
        <v>16</v>
      </c>
      <c r="B835">
        <v>43</v>
      </c>
      <c r="C835">
        <v>2024</v>
      </c>
      <c r="D835">
        <v>7</v>
      </c>
      <c r="E835">
        <v>99</v>
      </c>
      <c r="F835">
        <v>174</v>
      </c>
      <c r="G835">
        <v>99</v>
      </c>
      <c r="H835">
        <v>99</v>
      </c>
      <c r="I835">
        <v>99</v>
      </c>
      <c r="J835">
        <v>111</v>
      </c>
      <c r="M835">
        <v>99</v>
      </c>
      <c r="N835">
        <v>99</v>
      </c>
      <c r="O835">
        <v>99</v>
      </c>
      <c r="P835">
        <v>99</v>
      </c>
      <c r="R835">
        <v>0</v>
      </c>
    </row>
    <row r="836" spans="1:39">
      <c r="A836">
        <v>16</v>
      </c>
      <c r="B836">
        <v>44</v>
      </c>
      <c r="C836">
        <v>2024</v>
      </c>
      <c r="D836">
        <v>8</v>
      </c>
      <c r="E836">
        <v>99</v>
      </c>
      <c r="F836">
        <v>174</v>
      </c>
      <c r="G836">
        <v>99</v>
      </c>
      <c r="H836">
        <v>99</v>
      </c>
      <c r="I836">
        <v>99</v>
      </c>
      <c r="J836">
        <v>111</v>
      </c>
      <c r="M836">
        <v>99</v>
      </c>
      <c r="N836">
        <v>99</v>
      </c>
      <c r="O836">
        <v>99</v>
      </c>
      <c r="P836">
        <v>99</v>
      </c>
      <c r="R836">
        <v>0</v>
      </c>
    </row>
    <row r="837" spans="1:39">
      <c r="A837">
        <v>16</v>
      </c>
      <c r="B837">
        <v>45</v>
      </c>
      <c r="C837">
        <v>2024</v>
      </c>
      <c r="D837">
        <v>9</v>
      </c>
      <c r="E837">
        <v>99</v>
      </c>
      <c r="F837">
        <v>174</v>
      </c>
      <c r="G837">
        <v>99</v>
      </c>
      <c r="H837">
        <v>99</v>
      </c>
      <c r="I837">
        <v>99</v>
      </c>
      <c r="J837">
        <v>111</v>
      </c>
      <c r="M837">
        <v>99</v>
      </c>
      <c r="N837">
        <v>99</v>
      </c>
      <c r="O837">
        <v>99</v>
      </c>
      <c r="P837">
        <v>99</v>
      </c>
      <c r="R837">
        <v>0</v>
      </c>
    </row>
    <row r="838" spans="1:39">
      <c r="A838">
        <v>16</v>
      </c>
      <c r="B838">
        <v>46</v>
      </c>
      <c r="C838">
        <v>2024</v>
      </c>
      <c r="D838">
        <v>10</v>
      </c>
      <c r="E838">
        <v>99</v>
      </c>
      <c r="F838">
        <v>174</v>
      </c>
      <c r="G838">
        <v>99</v>
      </c>
      <c r="H838">
        <v>99</v>
      </c>
      <c r="I838">
        <v>99</v>
      </c>
      <c r="J838">
        <v>111</v>
      </c>
      <c r="M838">
        <v>99</v>
      </c>
      <c r="N838">
        <v>99</v>
      </c>
      <c r="O838">
        <v>99</v>
      </c>
      <c r="P838">
        <v>99</v>
      </c>
      <c r="R838">
        <v>0</v>
      </c>
    </row>
    <row r="839" spans="1:39">
      <c r="A839">
        <v>16</v>
      </c>
      <c r="B839">
        <v>47</v>
      </c>
      <c r="C839">
        <v>2024</v>
      </c>
      <c r="D839">
        <v>11</v>
      </c>
      <c r="E839">
        <v>99</v>
      </c>
      <c r="F839">
        <v>174</v>
      </c>
      <c r="G839">
        <v>99</v>
      </c>
      <c r="H839">
        <v>99</v>
      </c>
      <c r="I839">
        <v>99</v>
      </c>
      <c r="J839">
        <v>111</v>
      </c>
      <c r="M839">
        <v>99</v>
      </c>
      <c r="N839">
        <v>99</v>
      </c>
      <c r="O839">
        <v>99</v>
      </c>
      <c r="P839">
        <v>99</v>
      </c>
      <c r="R839">
        <v>0</v>
      </c>
    </row>
    <row r="840" spans="1:39">
      <c r="A840">
        <v>16</v>
      </c>
      <c r="B840">
        <v>48</v>
      </c>
      <c r="C840">
        <v>2024</v>
      </c>
      <c r="D840">
        <v>12</v>
      </c>
      <c r="E840">
        <v>99</v>
      </c>
      <c r="F840">
        <v>174</v>
      </c>
      <c r="G840">
        <v>99</v>
      </c>
      <c r="H840">
        <v>99</v>
      </c>
      <c r="I840">
        <v>99</v>
      </c>
      <c r="J840">
        <v>111</v>
      </c>
      <c r="M840">
        <v>99</v>
      </c>
      <c r="N840">
        <v>99</v>
      </c>
      <c r="O840">
        <v>99</v>
      </c>
      <c r="P840">
        <v>99</v>
      </c>
      <c r="R840">
        <v>0</v>
      </c>
    </row>
    <row r="841" spans="1:39">
      <c r="A841">
        <v>16</v>
      </c>
      <c r="B841">
        <v>49</v>
      </c>
      <c r="C841">
        <v>2024</v>
      </c>
      <c r="D841">
        <v>1</v>
      </c>
      <c r="E841">
        <v>99</v>
      </c>
      <c r="F841">
        <v>174</v>
      </c>
      <c r="G841">
        <v>99</v>
      </c>
      <c r="H841">
        <v>99</v>
      </c>
      <c r="I841">
        <v>99</v>
      </c>
      <c r="J841">
        <v>113</v>
      </c>
      <c r="M841">
        <v>99</v>
      </c>
      <c r="N841">
        <v>99</v>
      </c>
      <c r="O841">
        <v>99</v>
      </c>
      <c r="P841">
        <v>99</v>
      </c>
      <c r="Q841">
        <v>2</v>
      </c>
      <c r="R841">
        <v>3</v>
      </c>
      <c r="S841">
        <v>3</v>
      </c>
      <c r="T841">
        <v>0.18507094386181372</v>
      </c>
      <c r="U841">
        <v>0.20798601557062624</v>
      </c>
      <c r="V841">
        <v>4.6666666666666679</v>
      </c>
      <c r="W841">
        <v>60</v>
      </c>
      <c r="X841">
        <v>167.06392199349941</v>
      </c>
      <c r="Y841">
        <v>154.20000000000005</v>
      </c>
      <c r="Z841">
        <v>154.20000000000005</v>
      </c>
      <c r="AA841">
        <v>39.693156421059051</v>
      </c>
      <c r="AB841">
        <v>0.81649658092772603</v>
      </c>
      <c r="AC841">
        <v>-10.902211537461461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</row>
    <row r="842" spans="1:39">
      <c r="A842">
        <v>16</v>
      </c>
      <c r="B842">
        <v>50</v>
      </c>
      <c r="C842">
        <v>2024</v>
      </c>
      <c r="D842">
        <v>2</v>
      </c>
      <c r="E842">
        <v>99</v>
      </c>
      <c r="F842">
        <v>174</v>
      </c>
      <c r="G842">
        <v>99</v>
      </c>
      <c r="H842">
        <v>99</v>
      </c>
      <c r="I842">
        <v>99</v>
      </c>
      <c r="J842">
        <v>113</v>
      </c>
      <c r="M842">
        <v>99</v>
      </c>
      <c r="N842">
        <v>99</v>
      </c>
      <c r="O842">
        <v>99</v>
      </c>
      <c r="P842">
        <v>99</v>
      </c>
      <c r="Q842">
        <v>1</v>
      </c>
      <c r="R842">
        <v>1</v>
      </c>
      <c r="S842">
        <v>1</v>
      </c>
      <c r="T842">
        <v>6.5231572080887146E-2</v>
      </c>
      <c r="U842">
        <v>5.5254110548132049E-2</v>
      </c>
      <c r="V842">
        <v>14</v>
      </c>
      <c r="W842">
        <v>58</v>
      </c>
      <c r="X842">
        <v>127.19393282773564</v>
      </c>
      <c r="Y842">
        <v>117.4</v>
      </c>
      <c r="Z842">
        <v>117.4</v>
      </c>
      <c r="AA842">
        <v>0</v>
      </c>
      <c r="AB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</row>
    <row r="843" spans="1:39">
      <c r="A843">
        <v>16</v>
      </c>
      <c r="B843">
        <v>51</v>
      </c>
      <c r="C843">
        <v>2024</v>
      </c>
      <c r="D843">
        <v>3</v>
      </c>
      <c r="E843">
        <v>99</v>
      </c>
      <c r="F843">
        <v>174</v>
      </c>
      <c r="G843">
        <v>99</v>
      </c>
      <c r="H843">
        <v>99</v>
      </c>
      <c r="I843">
        <v>99</v>
      </c>
      <c r="J843">
        <v>113</v>
      </c>
      <c r="M843">
        <v>99</v>
      </c>
      <c r="N843">
        <v>99</v>
      </c>
      <c r="O843">
        <v>99</v>
      </c>
      <c r="P843">
        <v>99</v>
      </c>
      <c r="Q843">
        <v>1</v>
      </c>
      <c r="R843">
        <v>1</v>
      </c>
      <c r="S843">
        <v>1</v>
      </c>
      <c r="T843">
        <v>6.0024009603841549E-2</v>
      </c>
      <c r="U843">
        <v>5.0766400558946677E-2</v>
      </c>
      <c r="V843">
        <v>14</v>
      </c>
      <c r="W843">
        <v>58</v>
      </c>
      <c r="X843">
        <v>127.84398699891661</v>
      </c>
      <c r="Y843">
        <v>118</v>
      </c>
      <c r="Z843">
        <v>118</v>
      </c>
      <c r="AA843">
        <v>0</v>
      </c>
      <c r="AB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</row>
    <row r="844" spans="1:39">
      <c r="A844">
        <v>16</v>
      </c>
      <c r="B844">
        <v>52</v>
      </c>
      <c r="C844">
        <v>2024</v>
      </c>
      <c r="D844">
        <v>4</v>
      </c>
      <c r="E844">
        <v>99</v>
      </c>
      <c r="F844">
        <v>174</v>
      </c>
      <c r="G844">
        <v>99</v>
      </c>
      <c r="H844">
        <v>99</v>
      </c>
      <c r="I844">
        <v>99</v>
      </c>
      <c r="J844">
        <v>113</v>
      </c>
      <c r="M844">
        <v>99</v>
      </c>
      <c r="N844">
        <v>99</v>
      </c>
      <c r="O844">
        <v>99</v>
      </c>
      <c r="P844">
        <v>99</v>
      </c>
      <c r="Q844">
        <v>1</v>
      </c>
      <c r="R844">
        <v>2</v>
      </c>
      <c r="S844">
        <v>2</v>
      </c>
      <c r="T844">
        <v>0.15873015873015869</v>
      </c>
      <c r="U844">
        <v>0.17673505908775997</v>
      </c>
      <c r="V844">
        <v>7</v>
      </c>
      <c r="W844">
        <v>60.5</v>
      </c>
      <c r="X844">
        <v>164.03033586132176</v>
      </c>
      <c r="Y844">
        <v>151.4</v>
      </c>
      <c r="Z844">
        <v>151.4</v>
      </c>
      <c r="AA844">
        <v>2.8000000000000265</v>
      </c>
      <c r="AB844">
        <v>4.5</v>
      </c>
      <c r="AC844">
        <v>-100.00000000000198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</row>
    <row r="845" spans="1:39">
      <c r="A845">
        <v>16</v>
      </c>
      <c r="B845">
        <v>53</v>
      </c>
      <c r="C845">
        <v>2024</v>
      </c>
      <c r="D845">
        <v>5</v>
      </c>
      <c r="E845">
        <v>99</v>
      </c>
      <c r="F845">
        <v>174</v>
      </c>
      <c r="G845">
        <v>99</v>
      </c>
      <c r="H845">
        <v>99</v>
      </c>
      <c r="I845">
        <v>99</v>
      </c>
      <c r="J845">
        <v>113</v>
      </c>
      <c r="M845">
        <v>99</v>
      </c>
      <c r="N845">
        <v>99</v>
      </c>
      <c r="O845">
        <v>99</v>
      </c>
      <c r="P845">
        <v>99</v>
      </c>
      <c r="Q845">
        <v>1</v>
      </c>
      <c r="R845">
        <v>3</v>
      </c>
      <c r="S845">
        <v>3</v>
      </c>
      <c r="T845">
        <v>0.19973368841544609</v>
      </c>
      <c r="U845">
        <v>0.19300096549146631</v>
      </c>
      <c r="V845">
        <v>14</v>
      </c>
      <c r="W845">
        <v>58.33333333333335</v>
      </c>
      <c r="X845">
        <v>143.22860238353195</v>
      </c>
      <c r="Y845">
        <v>132.20000000000002</v>
      </c>
      <c r="Z845">
        <v>132.20000000000002</v>
      </c>
      <c r="AA845">
        <v>2.6733250207676926</v>
      </c>
      <c r="AB845">
        <v>0.47140452079081746</v>
      </c>
      <c r="AC845">
        <v>21.160368475658128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</row>
    <row r="846" spans="1:39">
      <c r="A846">
        <v>16</v>
      </c>
      <c r="B846">
        <v>54</v>
      </c>
      <c r="C846">
        <v>2024</v>
      </c>
      <c r="D846">
        <v>6</v>
      </c>
      <c r="E846">
        <v>99</v>
      </c>
      <c r="F846">
        <v>174</v>
      </c>
      <c r="G846">
        <v>99</v>
      </c>
      <c r="H846">
        <v>99</v>
      </c>
      <c r="I846">
        <v>99</v>
      </c>
      <c r="J846">
        <v>113</v>
      </c>
      <c r="M846">
        <v>99</v>
      </c>
      <c r="N846">
        <v>99</v>
      </c>
      <c r="O846">
        <v>99</v>
      </c>
      <c r="P846">
        <v>99</v>
      </c>
      <c r="Q846">
        <v>1</v>
      </c>
      <c r="R846">
        <v>2</v>
      </c>
      <c r="S846">
        <v>2</v>
      </c>
      <c r="T846">
        <v>0.13123359580052493</v>
      </c>
      <c r="U846">
        <v>0.17290278188225844</v>
      </c>
      <c r="V846">
        <v>7</v>
      </c>
      <c r="W846">
        <v>59</v>
      </c>
      <c r="X846">
        <v>191.11592632719399</v>
      </c>
      <c r="Y846">
        <v>176.4</v>
      </c>
      <c r="Z846">
        <v>176.4</v>
      </c>
      <c r="AA846">
        <v>4.1999999999999309</v>
      </c>
      <c r="AB846">
        <v>1</v>
      </c>
      <c r="AC846">
        <v>99.999999999975685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</row>
    <row r="847" spans="1:39">
      <c r="A847">
        <v>16</v>
      </c>
      <c r="B847">
        <v>55</v>
      </c>
      <c r="C847">
        <v>2024</v>
      </c>
      <c r="D847">
        <v>7</v>
      </c>
      <c r="E847">
        <v>99</v>
      </c>
      <c r="F847">
        <v>174</v>
      </c>
      <c r="G847">
        <v>99</v>
      </c>
      <c r="H847">
        <v>99</v>
      </c>
      <c r="I847">
        <v>99</v>
      </c>
      <c r="J847">
        <v>113</v>
      </c>
      <c r="M847">
        <v>99</v>
      </c>
      <c r="N847">
        <v>99</v>
      </c>
      <c r="O847">
        <v>99</v>
      </c>
      <c r="P847">
        <v>99</v>
      </c>
      <c r="Q847">
        <v>1</v>
      </c>
      <c r="R847">
        <v>1</v>
      </c>
      <c r="S847">
        <v>1</v>
      </c>
      <c r="T847">
        <v>7.9428117553613994E-2</v>
      </c>
      <c r="U847">
        <v>8.2218709662502942E-2</v>
      </c>
      <c r="V847">
        <v>11</v>
      </c>
      <c r="W847">
        <v>54</v>
      </c>
      <c r="X847">
        <v>157.96316359696641</v>
      </c>
      <c r="Y847">
        <v>145.80000000000001</v>
      </c>
      <c r="Z847">
        <v>145.80000000000001</v>
      </c>
      <c r="AA847">
        <v>0</v>
      </c>
      <c r="AB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</row>
    <row r="848" spans="1:39">
      <c r="A848">
        <v>16</v>
      </c>
      <c r="B848">
        <v>56</v>
      </c>
      <c r="C848">
        <v>2024</v>
      </c>
      <c r="D848">
        <v>8</v>
      </c>
      <c r="E848">
        <v>99</v>
      </c>
      <c r="F848">
        <v>174</v>
      </c>
      <c r="G848">
        <v>99</v>
      </c>
      <c r="H848">
        <v>99</v>
      </c>
      <c r="I848">
        <v>99</v>
      </c>
      <c r="J848">
        <v>113</v>
      </c>
      <c r="M848">
        <v>99</v>
      </c>
      <c r="N848">
        <v>99</v>
      </c>
      <c r="O848">
        <v>99</v>
      </c>
      <c r="P848">
        <v>99</v>
      </c>
      <c r="Q848">
        <v>1</v>
      </c>
      <c r="R848">
        <v>2</v>
      </c>
      <c r="S848">
        <v>2</v>
      </c>
      <c r="T848">
        <v>0.15600624024960999</v>
      </c>
      <c r="U848">
        <v>0.16326222775302579</v>
      </c>
      <c r="V848">
        <v>14</v>
      </c>
      <c r="W848">
        <v>58</v>
      </c>
      <c r="X848">
        <v>159.47995666305525</v>
      </c>
      <c r="Y848">
        <v>147.19999999999999</v>
      </c>
      <c r="Z848">
        <v>147.19999999999999</v>
      </c>
      <c r="AA848">
        <v>8.6000000000003709</v>
      </c>
      <c r="AB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</row>
    <row r="849" spans="1:39">
      <c r="A849">
        <v>16</v>
      </c>
      <c r="B849">
        <v>57</v>
      </c>
      <c r="C849">
        <v>2024</v>
      </c>
      <c r="D849">
        <v>9</v>
      </c>
      <c r="E849">
        <v>99</v>
      </c>
      <c r="F849">
        <v>174</v>
      </c>
      <c r="G849">
        <v>99</v>
      </c>
      <c r="H849">
        <v>99</v>
      </c>
      <c r="I849">
        <v>99</v>
      </c>
      <c r="J849">
        <v>113</v>
      </c>
      <c r="M849">
        <v>99</v>
      </c>
      <c r="N849">
        <v>99</v>
      </c>
      <c r="O849">
        <v>99</v>
      </c>
      <c r="P849">
        <v>99</v>
      </c>
      <c r="Q849">
        <v>1</v>
      </c>
      <c r="R849">
        <v>1</v>
      </c>
      <c r="S849">
        <v>1</v>
      </c>
      <c r="T849">
        <v>6.3856960408684563E-2</v>
      </c>
      <c r="U849">
        <v>6.7858545947378612E-2</v>
      </c>
      <c r="V849">
        <v>0</v>
      </c>
      <c r="W849">
        <v>61</v>
      </c>
      <c r="X849">
        <v>156.44637053087757</v>
      </c>
      <c r="Y849">
        <v>144.4</v>
      </c>
      <c r="Z849">
        <v>144.4</v>
      </c>
      <c r="AA849">
        <v>0</v>
      </c>
      <c r="AB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</row>
    <row r="850" spans="1:39">
      <c r="A850">
        <v>16</v>
      </c>
      <c r="B850">
        <v>58</v>
      </c>
      <c r="C850">
        <v>2024</v>
      </c>
      <c r="D850">
        <v>10</v>
      </c>
      <c r="E850">
        <v>99</v>
      </c>
      <c r="F850">
        <v>174</v>
      </c>
      <c r="G850">
        <v>99</v>
      </c>
      <c r="H850">
        <v>99</v>
      </c>
      <c r="I850">
        <v>99</v>
      </c>
      <c r="J850">
        <v>113</v>
      </c>
      <c r="M850">
        <v>99</v>
      </c>
      <c r="N850">
        <v>99</v>
      </c>
      <c r="O850">
        <v>99</v>
      </c>
      <c r="P850">
        <v>99</v>
      </c>
      <c r="Q850">
        <v>2</v>
      </c>
      <c r="R850">
        <v>2</v>
      </c>
      <c r="S850">
        <v>2</v>
      </c>
      <c r="T850">
        <v>0.12353304508956148</v>
      </c>
      <c r="U850">
        <v>0.13725852168637695</v>
      </c>
      <c r="V850">
        <v>14</v>
      </c>
      <c r="W850">
        <v>59</v>
      </c>
      <c r="X850">
        <v>166.30552546045504</v>
      </c>
      <c r="Y850">
        <v>153.5</v>
      </c>
      <c r="Z850">
        <v>153.5</v>
      </c>
      <c r="AA850">
        <v>36.30000000000004</v>
      </c>
      <c r="AB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</row>
    <row r="851" spans="1:39">
      <c r="A851">
        <v>16</v>
      </c>
      <c r="B851">
        <v>59</v>
      </c>
      <c r="C851">
        <v>2024</v>
      </c>
      <c r="D851">
        <v>11</v>
      </c>
      <c r="E851">
        <v>99</v>
      </c>
      <c r="F851">
        <v>174</v>
      </c>
      <c r="G851">
        <v>99</v>
      </c>
      <c r="H851">
        <v>99</v>
      </c>
      <c r="I851">
        <v>99</v>
      </c>
      <c r="J851">
        <v>113</v>
      </c>
      <c r="M851">
        <v>99</v>
      </c>
      <c r="N851">
        <v>99</v>
      </c>
      <c r="O851">
        <v>99</v>
      </c>
      <c r="P851">
        <v>99</v>
      </c>
      <c r="R851">
        <v>0</v>
      </c>
    </row>
    <row r="852" spans="1:39">
      <c r="A852">
        <v>16</v>
      </c>
      <c r="B852">
        <v>60</v>
      </c>
      <c r="C852">
        <v>2024</v>
      </c>
      <c r="D852">
        <v>12</v>
      </c>
      <c r="E852">
        <v>99</v>
      </c>
      <c r="F852">
        <v>174</v>
      </c>
      <c r="G852">
        <v>99</v>
      </c>
      <c r="H852">
        <v>99</v>
      </c>
      <c r="I852">
        <v>99</v>
      </c>
      <c r="J852">
        <v>113</v>
      </c>
      <c r="M852">
        <v>99</v>
      </c>
      <c r="N852">
        <v>99</v>
      </c>
      <c r="O852">
        <v>99</v>
      </c>
      <c r="P852">
        <v>99</v>
      </c>
      <c r="Q852">
        <v>1</v>
      </c>
      <c r="R852">
        <v>1</v>
      </c>
      <c r="S852">
        <v>1</v>
      </c>
      <c r="T852">
        <v>6.1842918985776145E-2</v>
      </c>
      <c r="U852">
        <v>6.3920301225084436E-2</v>
      </c>
      <c r="V852">
        <v>14</v>
      </c>
      <c r="W852">
        <v>59</v>
      </c>
      <c r="X852">
        <v>156.22968580715059</v>
      </c>
      <c r="Y852">
        <v>144.20000000000005</v>
      </c>
      <c r="Z852">
        <v>144.20000000000005</v>
      </c>
      <c r="AA852">
        <v>0</v>
      </c>
      <c r="AB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</row>
    <row r="853" spans="1:39">
      <c r="A853">
        <v>16</v>
      </c>
      <c r="B853">
        <v>61</v>
      </c>
      <c r="C853">
        <v>2024</v>
      </c>
      <c r="D853">
        <v>1</v>
      </c>
      <c r="E853">
        <v>99</v>
      </c>
      <c r="F853">
        <v>174</v>
      </c>
      <c r="G853">
        <v>99</v>
      </c>
      <c r="H853">
        <v>99</v>
      </c>
      <c r="I853">
        <v>99</v>
      </c>
      <c r="J853">
        <v>116</v>
      </c>
      <c r="M853">
        <v>99</v>
      </c>
      <c r="N853">
        <v>99</v>
      </c>
      <c r="O853">
        <v>99</v>
      </c>
      <c r="P853">
        <v>99</v>
      </c>
      <c r="R853">
        <v>0</v>
      </c>
    </row>
    <row r="854" spans="1:39">
      <c r="A854">
        <v>16</v>
      </c>
      <c r="B854">
        <v>62</v>
      </c>
      <c r="C854">
        <v>2024</v>
      </c>
      <c r="D854">
        <v>2</v>
      </c>
      <c r="E854">
        <v>99</v>
      </c>
      <c r="F854">
        <v>174</v>
      </c>
      <c r="G854">
        <v>99</v>
      </c>
      <c r="H854">
        <v>99</v>
      </c>
      <c r="I854">
        <v>99</v>
      </c>
      <c r="J854">
        <v>116</v>
      </c>
      <c r="M854">
        <v>99</v>
      </c>
      <c r="N854">
        <v>99</v>
      </c>
      <c r="O854">
        <v>99</v>
      </c>
      <c r="P854">
        <v>99</v>
      </c>
      <c r="Q854">
        <v>1</v>
      </c>
      <c r="R854">
        <v>1</v>
      </c>
      <c r="S854">
        <v>1</v>
      </c>
      <c r="T854">
        <v>7.3637702503681887E-2</v>
      </c>
      <c r="U854">
        <v>5.7643274436326518E-2</v>
      </c>
      <c r="V854">
        <v>14</v>
      </c>
      <c r="W854">
        <v>58</v>
      </c>
      <c r="X854">
        <v>117.2264355362947</v>
      </c>
      <c r="Y854">
        <v>108.2</v>
      </c>
      <c r="Z854">
        <v>108.2</v>
      </c>
      <c r="AA854">
        <v>0</v>
      </c>
      <c r="AB854">
        <v>0</v>
      </c>
      <c r="AD854">
        <v>1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1</v>
      </c>
      <c r="AM854">
        <v>0</v>
      </c>
    </row>
    <row r="855" spans="1:39">
      <c r="A855">
        <v>16</v>
      </c>
      <c r="B855">
        <v>63</v>
      </c>
      <c r="C855">
        <v>2024</v>
      </c>
      <c r="D855">
        <v>3</v>
      </c>
      <c r="E855">
        <v>99</v>
      </c>
      <c r="F855">
        <v>174</v>
      </c>
      <c r="G855">
        <v>99</v>
      </c>
      <c r="H855">
        <v>99</v>
      </c>
      <c r="I855">
        <v>99</v>
      </c>
      <c r="J855">
        <v>116</v>
      </c>
      <c r="M855">
        <v>99</v>
      </c>
      <c r="N855">
        <v>99</v>
      </c>
      <c r="O855">
        <v>99</v>
      </c>
      <c r="P855">
        <v>99</v>
      </c>
      <c r="Q855">
        <v>1</v>
      </c>
      <c r="R855">
        <v>4</v>
      </c>
      <c r="S855">
        <v>4</v>
      </c>
      <c r="T855">
        <v>0.2400960384153662</v>
      </c>
      <c r="U855">
        <v>0.20655041447754485</v>
      </c>
      <c r="V855">
        <v>0</v>
      </c>
      <c r="W855">
        <v>60</v>
      </c>
      <c r="X855">
        <v>130.03791982665223</v>
      </c>
      <c r="Y855">
        <v>120.02500000000001</v>
      </c>
      <c r="Z855">
        <v>120.02500000000001</v>
      </c>
      <c r="AA855">
        <v>6.335366998051505</v>
      </c>
      <c r="AB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</row>
    <row r="856" spans="1:39">
      <c r="A856">
        <v>16</v>
      </c>
      <c r="B856">
        <v>64</v>
      </c>
      <c r="C856">
        <v>2024</v>
      </c>
      <c r="D856">
        <v>4</v>
      </c>
      <c r="E856">
        <v>99</v>
      </c>
      <c r="F856">
        <v>174</v>
      </c>
      <c r="G856">
        <v>99</v>
      </c>
      <c r="H856">
        <v>99</v>
      </c>
      <c r="I856">
        <v>99</v>
      </c>
      <c r="J856">
        <v>116</v>
      </c>
      <c r="M856">
        <v>99</v>
      </c>
      <c r="N856">
        <v>99</v>
      </c>
      <c r="O856">
        <v>99</v>
      </c>
      <c r="P856">
        <v>99</v>
      </c>
      <c r="R856">
        <v>0</v>
      </c>
    </row>
    <row r="857" spans="1:39">
      <c r="A857">
        <v>16</v>
      </c>
      <c r="B857">
        <v>65</v>
      </c>
      <c r="C857">
        <v>2024</v>
      </c>
      <c r="D857">
        <v>5</v>
      </c>
      <c r="E857">
        <v>99</v>
      </c>
      <c r="F857">
        <v>174</v>
      </c>
      <c r="G857">
        <v>99</v>
      </c>
      <c r="H857">
        <v>99</v>
      </c>
      <c r="I857">
        <v>99</v>
      </c>
      <c r="J857">
        <v>116</v>
      </c>
      <c r="M857">
        <v>99</v>
      </c>
      <c r="N857">
        <v>99</v>
      </c>
      <c r="O857">
        <v>99</v>
      </c>
      <c r="P857">
        <v>99</v>
      </c>
      <c r="Q857">
        <v>1</v>
      </c>
      <c r="R857">
        <v>4</v>
      </c>
      <c r="S857">
        <v>4</v>
      </c>
      <c r="T857">
        <v>0.26631158455392817</v>
      </c>
      <c r="U857">
        <v>0.20721081973339975</v>
      </c>
      <c r="V857">
        <v>10.5</v>
      </c>
      <c r="W857">
        <v>58.75</v>
      </c>
      <c r="X857">
        <v>115.33044420368363</v>
      </c>
      <c r="Y857">
        <v>106.45</v>
      </c>
      <c r="Z857">
        <v>106.45</v>
      </c>
      <c r="AA857">
        <v>13.675251368804844</v>
      </c>
      <c r="AB857">
        <v>0.82915619758885006</v>
      </c>
      <c r="AC857">
        <v>-41.560397626439503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</row>
    <row r="858" spans="1:39">
      <c r="A858">
        <v>16</v>
      </c>
      <c r="B858">
        <v>66</v>
      </c>
      <c r="C858">
        <v>2024</v>
      </c>
      <c r="D858">
        <v>6</v>
      </c>
      <c r="E858">
        <v>99</v>
      </c>
      <c r="F858">
        <v>174</v>
      </c>
      <c r="G858">
        <v>99</v>
      </c>
      <c r="H858">
        <v>99</v>
      </c>
      <c r="I858">
        <v>99</v>
      </c>
      <c r="J858">
        <v>116</v>
      </c>
      <c r="M858">
        <v>99</v>
      </c>
      <c r="N858">
        <v>99</v>
      </c>
      <c r="O858">
        <v>99</v>
      </c>
      <c r="P858">
        <v>99</v>
      </c>
      <c r="Q858">
        <v>1</v>
      </c>
      <c r="R858">
        <v>2</v>
      </c>
      <c r="S858">
        <v>2</v>
      </c>
      <c r="T858">
        <v>0.15220700152206998</v>
      </c>
      <c r="U858">
        <v>0.18178901483675905</v>
      </c>
      <c r="V858">
        <v>0</v>
      </c>
      <c r="W858">
        <v>62</v>
      </c>
      <c r="X858">
        <v>177.41061755146265</v>
      </c>
      <c r="Y858">
        <v>163.75</v>
      </c>
      <c r="Z858">
        <v>163.75</v>
      </c>
      <c r="AA858">
        <v>3.6500000000002801</v>
      </c>
      <c r="AB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</row>
    <row r="859" spans="1:39">
      <c r="A859">
        <v>16</v>
      </c>
      <c r="B859">
        <v>67</v>
      </c>
      <c r="C859">
        <v>2024</v>
      </c>
      <c r="D859">
        <v>7</v>
      </c>
      <c r="E859">
        <v>99</v>
      </c>
      <c r="F859">
        <v>174</v>
      </c>
      <c r="G859">
        <v>99</v>
      </c>
      <c r="H859">
        <v>99</v>
      </c>
      <c r="I859">
        <v>99</v>
      </c>
      <c r="J859">
        <v>116</v>
      </c>
      <c r="M859">
        <v>99</v>
      </c>
      <c r="N859">
        <v>99</v>
      </c>
      <c r="O859">
        <v>99</v>
      </c>
      <c r="P859">
        <v>99</v>
      </c>
      <c r="R859">
        <v>0</v>
      </c>
    </row>
    <row r="860" spans="1:39">
      <c r="A860">
        <v>16</v>
      </c>
      <c r="B860">
        <v>68</v>
      </c>
      <c r="C860">
        <v>2024</v>
      </c>
      <c r="D860">
        <v>8</v>
      </c>
      <c r="E860">
        <v>99</v>
      </c>
      <c r="F860">
        <v>174</v>
      </c>
      <c r="G860">
        <v>99</v>
      </c>
      <c r="H860">
        <v>99</v>
      </c>
      <c r="I860">
        <v>99</v>
      </c>
      <c r="J860">
        <v>116</v>
      </c>
      <c r="M860">
        <v>99</v>
      </c>
      <c r="N860">
        <v>99</v>
      </c>
      <c r="O860">
        <v>99</v>
      </c>
      <c r="P860">
        <v>99</v>
      </c>
      <c r="Q860">
        <v>1</v>
      </c>
      <c r="R860">
        <v>4</v>
      </c>
      <c r="S860">
        <v>4</v>
      </c>
      <c r="T860">
        <v>0.23668639053254439</v>
      </c>
      <c r="U860">
        <v>0.22218716708120567</v>
      </c>
      <c r="V860">
        <v>0</v>
      </c>
      <c r="W860">
        <v>63.5</v>
      </c>
      <c r="X860">
        <v>139.24702058504877</v>
      </c>
      <c r="Y860">
        <v>128.52500000000001</v>
      </c>
      <c r="Z860">
        <v>128.52500000000001</v>
      </c>
      <c r="AA860">
        <v>22.479921596838437</v>
      </c>
      <c r="AB860">
        <v>1.6583123951777001</v>
      </c>
      <c r="AC860">
        <v>-80.105995820909115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</row>
    <row r="861" spans="1:39">
      <c r="A861">
        <v>16</v>
      </c>
      <c r="B861">
        <v>69</v>
      </c>
      <c r="C861">
        <v>2024</v>
      </c>
      <c r="D861">
        <v>9</v>
      </c>
      <c r="E861">
        <v>99</v>
      </c>
      <c r="F861">
        <v>174</v>
      </c>
      <c r="G861">
        <v>99</v>
      </c>
      <c r="H861">
        <v>99</v>
      </c>
      <c r="I861">
        <v>99</v>
      </c>
      <c r="J861">
        <v>116</v>
      </c>
      <c r="M861">
        <v>99</v>
      </c>
      <c r="N861">
        <v>99</v>
      </c>
      <c r="O861">
        <v>99</v>
      </c>
      <c r="P861">
        <v>99</v>
      </c>
      <c r="R861">
        <v>0</v>
      </c>
    </row>
    <row r="862" spans="1:39">
      <c r="A862">
        <v>16</v>
      </c>
      <c r="B862">
        <v>70</v>
      </c>
      <c r="C862">
        <v>2024</v>
      </c>
      <c r="D862">
        <v>10</v>
      </c>
      <c r="E862">
        <v>99</v>
      </c>
      <c r="F862">
        <v>174</v>
      </c>
      <c r="G862">
        <v>99</v>
      </c>
      <c r="H862">
        <v>99</v>
      </c>
      <c r="I862">
        <v>99</v>
      </c>
      <c r="J862">
        <v>116</v>
      </c>
      <c r="M862">
        <v>99</v>
      </c>
      <c r="N862">
        <v>99</v>
      </c>
      <c r="O862">
        <v>99</v>
      </c>
      <c r="P862">
        <v>99</v>
      </c>
      <c r="R862">
        <v>0</v>
      </c>
    </row>
    <row r="863" spans="1:39">
      <c r="A863">
        <v>16</v>
      </c>
      <c r="B863">
        <v>71</v>
      </c>
      <c r="C863">
        <v>2024</v>
      </c>
      <c r="D863">
        <v>11</v>
      </c>
      <c r="E863">
        <v>99</v>
      </c>
      <c r="F863">
        <v>174</v>
      </c>
      <c r="G863">
        <v>99</v>
      </c>
      <c r="H863">
        <v>99</v>
      </c>
      <c r="I863">
        <v>99</v>
      </c>
      <c r="J863">
        <v>116</v>
      </c>
      <c r="M863">
        <v>99</v>
      </c>
      <c r="N863">
        <v>99</v>
      </c>
      <c r="O863">
        <v>99</v>
      </c>
      <c r="P863">
        <v>99</v>
      </c>
      <c r="Q863">
        <v>2</v>
      </c>
      <c r="R863">
        <v>3</v>
      </c>
      <c r="S863">
        <v>3</v>
      </c>
      <c r="T863">
        <v>0.18575851393188861</v>
      </c>
      <c r="U863">
        <v>0.14841971544941851</v>
      </c>
      <c r="V863">
        <v>0</v>
      </c>
      <c r="W863">
        <v>61.66666666666665</v>
      </c>
      <c r="X863">
        <v>120.29613578909355</v>
      </c>
      <c r="Y863">
        <v>111.03333333333336</v>
      </c>
      <c r="Z863">
        <v>111.03333333333336</v>
      </c>
      <c r="AA863">
        <v>12.149714217032216</v>
      </c>
      <c r="AB863">
        <v>0.47140452079146061</v>
      </c>
      <c r="AC863">
        <v>-98.745080253021214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</row>
    <row r="864" spans="1:39">
      <c r="A864">
        <v>16</v>
      </c>
      <c r="B864">
        <v>72</v>
      </c>
      <c r="C864">
        <v>2024</v>
      </c>
      <c r="D864">
        <v>12</v>
      </c>
      <c r="E864">
        <v>99</v>
      </c>
      <c r="F864">
        <v>174</v>
      </c>
      <c r="G864">
        <v>99</v>
      </c>
      <c r="H864">
        <v>99</v>
      </c>
      <c r="I864">
        <v>99</v>
      </c>
      <c r="J864">
        <v>116</v>
      </c>
      <c r="M864">
        <v>99</v>
      </c>
      <c r="N864">
        <v>99</v>
      </c>
      <c r="O864">
        <v>99</v>
      </c>
      <c r="P864">
        <v>99</v>
      </c>
      <c r="R864">
        <v>0</v>
      </c>
    </row>
    <row r="865" spans="1:39">
      <c r="A865">
        <v>16</v>
      </c>
      <c r="B865">
        <v>73</v>
      </c>
      <c r="C865">
        <v>2024</v>
      </c>
      <c r="D865">
        <v>1</v>
      </c>
      <c r="E865">
        <v>99</v>
      </c>
      <c r="F865">
        <v>174</v>
      </c>
      <c r="G865">
        <v>99</v>
      </c>
      <c r="H865">
        <v>99</v>
      </c>
      <c r="I865">
        <v>99</v>
      </c>
      <c r="J865">
        <v>117</v>
      </c>
      <c r="M865">
        <v>99</v>
      </c>
      <c r="N865">
        <v>99</v>
      </c>
      <c r="O865">
        <v>99</v>
      </c>
      <c r="P865">
        <v>99</v>
      </c>
      <c r="Q865">
        <v>3</v>
      </c>
      <c r="R865">
        <v>4</v>
      </c>
      <c r="S865">
        <v>3</v>
      </c>
      <c r="T865">
        <v>0.21845985800109236</v>
      </c>
      <c r="U865">
        <v>0.11368131456938302</v>
      </c>
      <c r="V865">
        <v>0</v>
      </c>
      <c r="W865">
        <v>60.66666666666665</v>
      </c>
      <c r="X865">
        <v>119.85373781148436</v>
      </c>
      <c r="Y865">
        <v>71.775000000000006</v>
      </c>
      <c r="Z865">
        <v>95.7</v>
      </c>
      <c r="AA865">
        <v>23.134822238348871</v>
      </c>
      <c r="AB865">
        <v>0.94280904158227774</v>
      </c>
      <c r="AC865">
        <v>22.617810186181671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</row>
    <row r="866" spans="1:39">
      <c r="A866">
        <v>16</v>
      </c>
      <c r="B866">
        <v>74</v>
      </c>
      <c r="C866">
        <v>2024</v>
      </c>
      <c r="D866">
        <v>2</v>
      </c>
      <c r="E866">
        <v>99</v>
      </c>
      <c r="F866">
        <v>174</v>
      </c>
      <c r="G866">
        <v>99</v>
      </c>
      <c r="H866">
        <v>99</v>
      </c>
      <c r="I866">
        <v>99</v>
      </c>
      <c r="J866">
        <v>117</v>
      </c>
      <c r="M866">
        <v>99</v>
      </c>
      <c r="N866">
        <v>99</v>
      </c>
      <c r="O866">
        <v>99</v>
      </c>
      <c r="P866">
        <v>99</v>
      </c>
      <c r="Q866">
        <v>1</v>
      </c>
      <c r="R866">
        <v>2</v>
      </c>
      <c r="S866">
        <v>2</v>
      </c>
      <c r="T866">
        <v>0.14727540500736377</v>
      </c>
      <c r="U866">
        <v>0.15177974941690789</v>
      </c>
      <c r="V866">
        <v>0</v>
      </c>
      <c r="W866">
        <v>60</v>
      </c>
      <c r="X866">
        <v>154.33369447453953</v>
      </c>
      <c r="Y866">
        <v>142.45000000000002</v>
      </c>
      <c r="Z866">
        <v>142.45000000000002</v>
      </c>
      <c r="AA866">
        <v>16.849999999999905</v>
      </c>
      <c r="AB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</row>
    <row r="867" spans="1:39">
      <c r="A867">
        <v>16</v>
      </c>
      <c r="B867">
        <v>75</v>
      </c>
      <c r="C867">
        <v>2024</v>
      </c>
      <c r="D867">
        <v>3</v>
      </c>
      <c r="E867">
        <v>99</v>
      </c>
      <c r="F867">
        <v>174</v>
      </c>
      <c r="G867">
        <v>99</v>
      </c>
      <c r="H867">
        <v>99</v>
      </c>
      <c r="I867">
        <v>99</v>
      </c>
      <c r="J867">
        <v>117</v>
      </c>
      <c r="M867">
        <v>99</v>
      </c>
      <c r="N867">
        <v>99</v>
      </c>
      <c r="O867">
        <v>99</v>
      </c>
      <c r="P867">
        <v>99</v>
      </c>
      <c r="Q867">
        <v>2</v>
      </c>
      <c r="R867">
        <v>3</v>
      </c>
      <c r="S867">
        <v>3</v>
      </c>
      <c r="T867">
        <v>0.18007202881152465</v>
      </c>
      <c r="U867">
        <v>0.14494237583312819</v>
      </c>
      <c r="V867">
        <v>4.6666666666666679</v>
      </c>
      <c r="W867">
        <v>59.66666666666665</v>
      </c>
      <c r="X867">
        <v>121.66847237269772</v>
      </c>
      <c r="Y867">
        <v>112.3</v>
      </c>
      <c r="Z867">
        <v>112.3</v>
      </c>
      <c r="AA867">
        <v>17.326473001354529</v>
      </c>
      <c r="AB867">
        <v>0.47140452079146061</v>
      </c>
      <c r="AC867">
        <v>77.540471401663027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</row>
    <row r="868" spans="1:39">
      <c r="A868">
        <v>16</v>
      </c>
      <c r="B868">
        <v>76</v>
      </c>
      <c r="C868">
        <v>2024</v>
      </c>
      <c r="D868">
        <v>4</v>
      </c>
      <c r="E868">
        <v>99</v>
      </c>
      <c r="F868">
        <v>174</v>
      </c>
      <c r="G868">
        <v>99</v>
      </c>
      <c r="H868">
        <v>99</v>
      </c>
      <c r="I868">
        <v>99</v>
      </c>
      <c r="J868">
        <v>117</v>
      </c>
      <c r="M868">
        <v>99</v>
      </c>
      <c r="N868">
        <v>99</v>
      </c>
      <c r="O868">
        <v>99</v>
      </c>
      <c r="P868">
        <v>99</v>
      </c>
      <c r="Q868">
        <v>2</v>
      </c>
      <c r="R868">
        <v>2</v>
      </c>
      <c r="S868">
        <v>1</v>
      </c>
      <c r="T868">
        <v>0.11135857461024498</v>
      </c>
      <c r="U868">
        <v>4.0465384291661528E-2</v>
      </c>
      <c r="V868">
        <v>0</v>
      </c>
      <c r="W868">
        <v>62</v>
      </c>
      <c r="X868">
        <v>120.04333694474541</v>
      </c>
      <c r="Y868">
        <v>50</v>
      </c>
      <c r="Z868">
        <v>100</v>
      </c>
      <c r="AA868">
        <v>0</v>
      </c>
      <c r="AB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</row>
    <row r="869" spans="1:39">
      <c r="A869">
        <v>16</v>
      </c>
      <c r="B869">
        <v>77</v>
      </c>
      <c r="C869">
        <v>2024</v>
      </c>
      <c r="D869">
        <v>5</v>
      </c>
      <c r="E869">
        <v>99</v>
      </c>
      <c r="F869">
        <v>174</v>
      </c>
      <c r="G869">
        <v>99</v>
      </c>
      <c r="H869">
        <v>99</v>
      </c>
      <c r="I869">
        <v>99</v>
      </c>
      <c r="J869">
        <v>117</v>
      </c>
      <c r="M869">
        <v>99</v>
      </c>
      <c r="N869">
        <v>99</v>
      </c>
      <c r="O869">
        <v>99</v>
      </c>
      <c r="P869">
        <v>99</v>
      </c>
      <c r="Q869">
        <v>1</v>
      </c>
      <c r="R869">
        <v>1</v>
      </c>
      <c r="S869">
        <v>1</v>
      </c>
      <c r="T869">
        <v>6.6577896138482029E-2</v>
      </c>
      <c r="U869">
        <v>6.1413822100411138E-2</v>
      </c>
      <c r="V869">
        <v>14</v>
      </c>
      <c r="W869">
        <v>59</v>
      </c>
      <c r="X869">
        <v>136.72806067172263</v>
      </c>
      <c r="Y869">
        <v>126.2</v>
      </c>
      <c r="Z869">
        <v>126.2</v>
      </c>
      <c r="AA869">
        <v>0</v>
      </c>
      <c r="AB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</row>
    <row r="870" spans="1:39">
      <c r="A870">
        <v>16</v>
      </c>
      <c r="B870">
        <v>78</v>
      </c>
      <c r="C870">
        <v>2024</v>
      </c>
      <c r="D870">
        <v>6</v>
      </c>
      <c r="E870">
        <v>99</v>
      </c>
      <c r="F870">
        <v>174</v>
      </c>
      <c r="G870">
        <v>99</v>
      </c>
      <c r="H870">
        <v>99</v>
      </c>
      <c r="I870">
        <v>99</v>
      </c>
      <c r="J870">
        <v>117</v>
      </c>
      <c r="M870">
        <v>99</v>
      </c>
      <c r="N870">
        <v>99</v>
      </c>
      <c r="O870">
        <v>99</v>
      </c>
      <c r="P870">
        <v>99</v>
      </c>
      <c r="Q870">
        <v>2</v>
      </c>
      <c r="R870">
        <v>2</v>
      </c>
      <c r="S870">
        <v>2</v>
      </c>
      <c r="T870">
        <v>0.16353229762878169</v>
      </c>
      <c r="U870">
        <v>0.17941128230513287</v>
      </c>
      <c r="V870">
        <v>14</v>
      </c>
      <c r="W870">
        <v>58</v>
      </c>
      <c r="X870">
        <v>164.13867822318528</v>
      </c>
      <c r="Y870">
        <v>151.5</v>
      </c>
      <c r="Z870">
        <v>151.5</v>
      </c>
      <c r="AA870">
        <v>27.700000000000021</v>
      </c>
      <c r="AB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</row>
    <row r="871" spans="1:39">
      <c r="A871">
        <v>16</v>
      </c>
      <c r="B871">
        <v>79</v>
      </c>
      <c r="C871">
        <v>2024</v>
      </c>
      <c r="D871">
        <v>7</v>
      </c>
      <c r="E871">
        <v>99</v>
      </c>
      <c r="F871">
        <v>174</v>
      </c>
      <c r="G871">
        <v>99</v>
      </c>
      <c r="H871">
        <v>99</v>
      </c>
      <c r="I871">
        <v>99</v>
      </c>
      <c r="J871">
        <v>117</v>
      </c>
      <c r="M871">
        <v>99</v>
      </c>
      <c r="N871">
        <v>99</v>
      </c>
      <c r="O871">
        <v>99</v>
      </c>
      <c r="P871">
        <v>99</v>
      </c>
      <c r="Q871">
        <v>1</v>
      </c>
      <c r="R871">
        <v>1</v>
      </c>
      <c r="S871">
        <v>1</v>
      </c>
      <c r="T871">
        <v>7.9428117553613994E-2</v>
      </c>
      <c r="U871">
        <v>7.9681095166746652E-2</v>
      </c>
      <c r="V871">
        <v>14</v>
      </c>
      <c r="W871">
        <v>58</v>
      </c>
      <c r="X871">
        <v>153.08775731310939</v>
      </c>
      <c r="Y871">
        <v>141.30000000000001</v>
      </c>
      <c r="Z871">
        <v>141.30000000000001</v>
      </c>
      <c r="AA871">
        <v>0</v>
      </c>
      <c r="AB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</row>
    <row r="872" spans="1:39">
      <c r="A872">
        <v>16</v>
      </c>
      <c r="B872">
        <v>80</v>
      </c>
      <c r="C872">
        <v>2024</v>
      </c>
      <c r="D872">
        <v>8</v>
      </c>
      <c r="E872">
        <v>99</v>
      </c>
      <c r="F872">
        <v>174</v>
      </c>
      <c r="G872">
        <v>99</v>
      </c>
      <c r="H872">
        <v>99</v>
      </c>
      <c r="I872">
        <v>99</v>
      </c>
      <c r="J872">
        <v>117</v>
      </c>
      <c r="M872">
        <v>99</v>
      </c>
      <c r="N872">
        <v>99</v>
      </c>
      <c r="O872">
        <v>99</v>
      </c>
      <c r="P872">
        <v>99</v>
      </c>
      <c r="Q872">
        <v>1</v>
      </c>
      <c r="R872">
        <v>1</v>
      </c>
      <c r="S872">
        <v>1</v>
      </c>
      <c r="T872">
        <v>5.9171597633136105E-2</v>
      </c>
      <c r="U872">
        <v>4.6243973697119245E-2</v>
      </c>
      <c r="V872">
        <v>0</v>
      </c>
      <c r="W872">
        <v>62</v>
      </c>
      <c r="X872">
        <v>115.92632719393281</v>
      </c>
      <c r="Y872">
        <v>107</v>
      </c>
      <c r="Z872">
        <v>107</v>
      </c>
      <c r="AA872">
        <v>0</v>
      </c>
      <c r="AB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</row>
    <row r="873" spans="1:39">
      <c r="A873">
        <v>16</v>
      </c>
      <c r="B873">
        <v>81</v>
      </c>
      <c r="C873">
        <v>2024</v>
      </c>
      <c r="D873">
        <v>9</v>
      </c>
      <c r="E873">
        <v>99</v>
      </c>
      <c r="F873">
        <v>174</v>
      </c>
      <c r="G873">
        <v>99</v>
      </c>
      <c r="H873">
        <v>99</v>
      </c>
      <c r="I873">
        <v>99</v>
      </c>
      <c r="J873">
        <v>117</v>
      </c>
      <c r="M873">
        <v>99</v>
      </c>
      <c r="N873">
        <v>99</v>
      </c>
      <c r="O873">
        <v>99</v>
      </c>
      <c r="P873">
        <v>99</v>
      </c>
      <c r="Q873">
        <v>1</v>
      </c>
      <c r="R873">
        <v>1</v>
      </c>
      <c r="S873">
        <v>1</v>
      </c>
      <c r="T873">
        <v>7.1479628305932796E-2</v>
      </c>
      <c r="U873">
        <v>4.8450139061216438E-2</v>
      </c>
      <c r="V873">
        <v>0</v>
      </c>
      <c r="W873">
        <v>60</v>
      </c>
      <c r="X873">
        <v>101.40845070422537</v>
      </c>
      <c r="Y873">
        <v>93.600000000000023</v>
      </c>
      <c r="Z873">
        <v>93.600000000000023</v>
      </c>
      <c r="AA873">
        <v>0</v>
      </c>
      <c r="AB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</row>
    <row r="874" spans="1:39">
      <c r="A874">
        <v>16</v>
      </c>
      <c r="B874">
        <v>82</v>
      </c>
      <c r="C874">
        <v>2024</v>
      </c>
      <c r="D874">
        <v>10</v>
      </c>
      <c r="E874">
        <v>99</v>
      </c>
      <c r="F874">
        <v>174</v>
      </c>
      <c r="G874">
        <v>99</v>
      </c>
      <c r="H874">
        <v>99</v>
      </c>
      <c r="I874">
        <v>99</v>
      </c>
      <c r="J874">
        <v>117</v>
      </c>
      <c r="M874">
        <v>99</v>
      </c>
      <c r="N874">
        <v>99</v>
      </c>
      <c r="O874">
        <v>99</v>
      </c>
      <c r="P874">
        <v>99</v>
      </c>
      <c r="Q874">
        <v>1</v>
      </c>
      <c r="R874">
        <v>1</v>
      </c>
      <c r="S874">
        <v>1</v>
      </c>
      <c r="T874">
        <v>6.4350064350064365E-2</v>
      </c>
      <c r="U874">
        <v>6.0411309876585051E-2</v>
      </c>
      <c r="V874">
        <v>14</v>
      </c>
      <c r="W874">
        <v>58</v>
      </c>
      <c r="X874">
        <v>142.9035752979415</v>
      </c>
      <c r="Y874">
        <v>131.9</v>
      </c>
      <c r="Z874">
        <v>131.9</v>
      </c>
      <c r="AA874">
        <v>0</v>
      </c>
      <c r="AB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</row>
    <row r="875" spans="1:39">
      <c r="A875">
        <v>16</v>
      </c>
      <c r="B875">
        <v>83</v>
      </c>
      <c r="C875">
        <v>2024</v>
      </c>
      <c r="D875">
        <v>11</v>
      </c>
      <c r="E875">
        <v>99</v>
      </c>
      <c r="F875">
        <v>174</v>
      </c>
      <c r="G875">
        <v>99</v>
      </c>
      <c r="H875">
        <v>99</v>
      </c>
      <c r="I875">
        <v>99</v>
      </c>
      <c r="J875">
        <v>117</v>
      </c>
      <c r="M875">
        <v>99</v>
      </c>
      <c r="N875">
        <v>99</v>
      </c>
      <c r="O875">
        <v>99</v>
      </c>
      <c r="P875">
        <v>99</v>
      </c>
      <c r="Q875">
        <v>1</v>
      </c>
      <c r="R875">
        <v>1</v>
      </c>
      <c r="S875">
        <v>0</v>
      </c>
      <c r="T875">
        <v>6.1919504643962883E-2</v>
      </c>
      <c r="U875">
        <v>0</v>
      </c>
      <c r="V875">
        <v>0</v>
      </c>
      <c r="X875">
        <v>165.43878656554713</v>
      </c>
      <c r="Y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</row>
    <row r="876" spans="1:39">
      <c r="A876">
        <v>16</v>
      </c>
      <c r="B876">
        <v>84</v>
      </c>
      <c r="C876">
        <v>2024</v>
      </c>
      <c r="D876">
        <v>12</v>
      </c>
      <c r="E876">
        <v>99</v>
      </c>
      <c r="F876">
        <v>174</v>
      </c>
      <c r="G876">
        <v>99</v>
      </c>
      <c r="H876">
        <v>99</v>
      </c>
      <c r="I876">
        <v>99</v>
      </c>
      <c r="J876">
        <v>117</v>
      </c>
      <c r="M876">
        <v>99</v>
      </c>
      <c r="N876">
        <v>99</v>
      </c>
      <c r="O876">
        <v>99</v>
      </c>
      <c r="P876">
        <v>99</v>
      </c>
      <c r="Q876">
        <v>1</v>
      </c>
      <c r="R876">
        <v>2</v>
      </c>
      <c r="S876">
        <v>2</v>
      </c>
      <c r="T876">
        <v>0.18467220683287169</v>
      </c>
      <c r="U876">
        <v>0.137353176990679</v>
      </c>
      <c r="V876">
        <v>0</v>
      </c>
      <c r="W876">
        <v>60.5</v>
      </c>
      <c r="X876">
        <v>114.51787648970748</v>
      </c>
      <c r="Y876">
        <v>105.7</v>
      </c>
      <c r="Z876">
        <v>105.7</v>
      </c>
      <c r="AA876">
        <v>4.0999999999999375</v>
      </c>
      <c r="AB876">
        <v>0.5</v>
      </c>
      <c r="AC876">
        <v>-100.00000000001037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</row>
    <row r="877" spans="1:39">
      <c r="A877">
        <v>16</v>
      </c>
      <c r="B877">
        <v>85</v>
      </c>
      <c r="C877">
        <v>2024</v>
      </c>
      <c r="D877">
        <v>1</v>
      </c>
      <c r="E877">
        <v>99</v>
      </c>
      <c r="F877">
        <v>174</v>
      </c>
      <c r="G877">
        <v>99</v>
      </c>
      <c r="H877">
        <v>99</v>
      </c>
      <c r="I877">
        <v>99</v>
      </c>
      <c r="J877">
        <v>121</v>
      </c>
      <c r="M877">
        <v>99</v>
      </c>
      <c r="N877">
        <v>99</v>
      </c>
      <c r="O877">
        <v>99</v>
      </c>
      <c r="P877">
        <v>99</v>
      </c>
      <c r="Q877">
        <v>88</v>
      </c>
      <c r="R877">
        <v>612</v>
      </c>
      <c r="S877">
        <v>608</v>
      </c>
      <c r="T877">
        <v>33.424358274167112</v>
      </c>
      <c r="U877">
        <v>33.901106363500645</v>
      </c>
      <c r="V877">
        <v>4.2271241830065378</v>
      </c>
      <c r="W877">
        <v>60.368421052631597</v>
      </c>
      <c r="X877">
        <v>152.28882090936787</v>
      </c>
      <c r="Y877">
        <v>139.89640522875811</v>
      </c>
      <c r="Z877">
        <v>140.81677631578944</v>
      </c>
      <c r="AA877">
        <v>30.735298927034759</v>
      </c>
      <c r="AB877">
        <v>4.421365903687831</v>
      </c>
      <c r="AC877">
        <v>-65.452708592066543</v>
      </c>
      <c r="AD877">
        <v>11</v>
      </c>
      <c r="AE877">
        <v>0</v>
      </c>
      <c r="AF877">
        <v>0</v>
      </c>
      <c r="AG877">
        <v>0</v>
      </c>
      <c r="AH877">
        <v>8</v>
      </c>
      <c r="AI877">
        <v>2</v>
      </c>
      <c r="AJ877">
        <v>0</v>
      </c>
      <c r="AK877">
        <v>0</v>
      </c>
      <c r="AL877">
        <v>0</v>
      </c>
      <c r="AM877">
        <v>0</v>
      </c>
    </row>
    <row r="878" spans="1:39">
      <c r="A878">
        <v>16</v>
      </c>
      <c r="B878">
        <v>86</v>
      </c>
      <c r="C878">
        <v>2024</v>
      </c>
      <c r="D878">
        <v>2</v>
      </c>
      <c r="E878">
        <v>99</v>
      </c>
      <c r="F878">
        <v>174</v>
      </c>
      <c r="G878">
        <v>99</v>
      </c>
      <c r="H878">
        <v>99</v>
      </c>
      <c r="I878">
        <v>99</v>
      </c>
      <c r="J878">
        <v>121</v>
      </c>
      <c r="M878">
        <v>99</v>
      </c>
      <c r="N878">
        <v>99</v>
      </c>
      <c r="O878">
        <v>99</v>
      </c>
      <c r="P878">
        <v>99</v>
      </c>
      <c r="Q878">
        <v>70</v>
      </c>
      <c r="R878">
        <v>479</v>
      </c>
      <c r="S878">
        <v>478</v>
      </c>
      <c r="T878">
        <v>29.476923076923082</v>
      </c>
      <c r="U878">
        <v>29.442974592789898</v>
      </c>
      <c r="V878">
        <v>4.6868475991649268</v>
      </c>
      <c r="W878">
        <v>60.200836820083687</v>
      </c>
      <c r="X878">
        <v>150.21046465075975</v>
      </c>
      <c r="Y878">
        <v>138.37411273486435</v>
      </c>
      <c r="Z878">
        <v>138.66359832635985</v>
      </c>
      <c r="AA878">
        <v>30.615559482876108</v>
      </c>
      <c r="AB878">
        <v>4.6353922406220116</v>
      </c>
      <c r="AC878">
        <v>-66.330831856596078</v>
      </c>
      <c r="AD878">
        <v>6</v>
      </c>
      <c r="AE878">
        <v>0</v>
      </c>
      <c r="AF878">
        <v>0</v>
      </c>
      <c r="AG878">
        <v>4</v>
      </c>
      <c r="AH878">
        <v>10</v>
      </c>
      <c r="AI878">
        <v>0</v>
      </c>
      <c r="AJ878">
        <v>1</v>
      </c>
      <c r="AK878">
        <v>2</v>
      </c>
      <c r="AL878">
        <v>0</v>
      </c>
      <c r="AM878">
        <v>0</v>
      </c>
    </row>
    <row r="879" spans="1:39">
      <c r="A879">
        <v>16</v>
      </c>
      <c r="B879">
        <v>87</v>
      </c>
      <c r="C879">
        <v>2024</v>
      </c>
      <c r="D879">
        <v>3</v>
      </c>
      <c r="E879">
        <v>99</v>
      </c>
      <c r="F879">
        <v>174</v>
      </c>
      <c r="G879">
        <v>99</v>
      </c>
      <c r="H879">
        <v>99</v>
      </c>
      <c r="I879">
        <v>99</v>
      </c>
      <c r="J879">
        <v>121</v>
      </c>
      <c r="M879">
        <v>99</v>
      </c>
      <c r="N879">
        <v>99</v>
      </c>
      <c r="O879">
        <v>99</v>
      </c>
      <c r="P879">
        <v>99</v>
      </c>
      <c r="Q879">
        <v>71</v>
      </c>
      <c r="R879">
        <v>499</v>
      </c>
      <c r="S879">
        <v>499</v>
      </c>
      <c r="T879">
        <v>33.534946236559144</v>
      </c>
      <c r="U879">
        <v>33.873183591133589</v>
      </c>
      <c r="V879">
        <v>4.7515030060120242</v>
      </c>
      <c r="W879">
        <v>60.593186372745492</v>
      </c>
      <c r="X879">
        <v>150.42783291393184</v>
      </c>
      <c r="Y879">
        <v>138.84488977955917</v>
      </c>
      <c r="Z879">
        <v>138.84488977955917</v>
      </c>
      <c r="AA879">
        <v>29.081264567338355</v>
      </c>
      <c r="AB879">
        <v>4.206688260327093</v>
      </c>
      <c r="AC879">
        <v>-68.90931884363782</v>
      </c>
      <c r="AD879">
        <v>8</v>
      </c>
      <c r="AE879">
        <v>0</v>
      </c>
      <c r="AF879">
        <v>0</v>
      </c>
      <c r="AG879">
        <v>3</v>
      </c>
      <c r="AH879">
        <v>15</v>
      </c>
      <c r="AI879">
        <v>1</v>
      </c>
      <c r="AJ879">
        <v>0</v>
      </c>
      <c r="AK879">
        <v>0</v>
      </c>
      <c r="AL879">
        <v>0</v>
      </c>
      <c r="AM879">
        <v>0</v>
      </c>
    </row>
    <row r="880" spans="1:39">
      <c r="A880">
        <v>16</v>
      </c>
      <c r="B880">
        <v>88</v>
      </c>
      <c r="C880">
        <v>2024</v>
      </c>
      <c r="D880">
        <v>4</v>
      </c>
      <c r="E880">
        <v>99</v>
      </c>
      <c r="F880">
        <v>174</v>
      </c>
      <c r="G880">
        <v>99</v>
      </c>
      <c r="H880">
        <v>99</v>
      </c>
      <c r="I880">
        <v>99</v>
      </c>
      <c r="J880">
        <v>121</v>
      </c>
      <c r="M880">
        <v>99</v>
      </c>
      <c r="N880">
        <v>99</v>
      </c>
      <c r="O880">
        <v>99</v>
      </c>
      <c r="P880">
        <v>99</v>
      </c>
      <c r="Q880">
        <v>87</v>
      </c>
      <c r="R880">
        <v>586</v>
      </c>
      <c r="S880">
        <v>585</v>
      </c>
      <c r="T880">
        <v>32.628062360801778</v>
      </c>
      <c r="U880">
        <v>32.652894408007626</v>
      </c>
      <c r="V880">
        <v>4.3890784982935154</v>
      </c>
      <c r="W880">
        <v>60.152136752136755</v>
      </c>
      <c r="X880">
        <v>149.36547613325021</v>
      </c>
      <c r="Y880">
        <v>137.70204778157003</v>
      </c>
      <c r="Z880">
        <v>137.93743589743596</v>
      </c>
      <c r="AA880">
        <v>33.350779284679803</v>
      </c>
      <c r="AB880">
        <v>5.0310930366761557</v>
      </c>
      <c r="AC880">
        <v>-68.749021867991985</v>
      </c>
      <c r="AD880">
        <v>16</v>
      </c>
      <c r="AE880">
        <v>0</v>
      </c>
      <c r="AF880">
        <v>0</v>
      </c>
      <c r="AG880">
        <v>1</v>
      </c>
      <c r="AH880">
        <v>8</v>
      </c>
      <c r="AI880">
        <v>0</v>
      </c>
      <c r="AJ880">
        <v>1</v>
      </c>
      <c r="AK880">
        <v>3</v>
      </c>
      <c r="AL880">
        <v>0</v>
      </c>
      <c r="AM880">
        <v>1</v>
      </c>
    </row>
    <row r="881" spans="1:39">
      <c r="A881">
        <v>16</v>
      </c>
      <c r="B881">
        <v>89</v>
      </c>
      <c r="C881">
        <v>2024</v>
      </c>
      <c r="D881">
        <v>5</v>
      </c>
      <c r="E881">
        <v>99</v>
      </c>
      <c r="F881">
        <v>174</v>
      </c>
      <c r="G881">
        <v>99</v>
      </c>
      <c r="H881">
        <v>99</v>
      </c>
      <c r="I881">
        <v>99</v>
      </c>
      <c r="J881">
        <v>121</v>
      </c>
      <c r="M881">
        <v>99</v>
      </c>
      <c r="N881">
        <v>99</v>
      </c>
      <c r="O881">
        <v>99</v>
      </c>
      <c r="P881">
        <v>99</v>
      </c>
      <c r="Q881">
        <v>71</v>
      </c>
      <c r="R881">
        <v>441</v>
      </c>
      <c r="S881">
        <v>437</v>
      </c>
      <c r="T881">
        <v>34.054054054054063</v>
      </c>
      <c r="U881">
        <v>34.140508050742341</v>
      </c>
      <c r="V881">
        <v>4.6893424036281184</v>
      </c>
      <c r="W881">
        <v>60.109839816933651</v>
      </c>
      <c r="X881">
        <v>148.13864874227045</v>
      </c>
      <c r="Y881">
        <v>135.75419501133788</v>
      </c>
      <c r="Z881">
        <v>136.99679633867279</v>
      </c>
      <c r="AA881">
        <v>29.775265621414551</v>
      </c>
      <c r="AB881">
        <v>4.710067043396406</v>
      </c>
      <c r="AC881">
        <v>-65.382598392115696</v>
      </c>
      <c r="AD881">
        <v>8</v>
      </c>
      <c r="AE881">
        <v>0</v>
      </c>
      <c r="AF881">
        <v>0</v>
      </c>
      <c r="AG881">
        <v>1</v>
      </c>
      <c r="AH881">
        <v>11</v>
      </c>
      <c r="AI881">
        <v>0</v>
      </c>
      <c r="AJ881">
        <v>0</v>
      </c>
      <c r="AK881">
        <v>1</v>
      </c>
      <c r="AL881">
        <v>0</v>
      </c>
      <c r="AM881">
        <v>0</v>
      </c>
    </row>
    <row r="882" spans="1:39">
      <c r="A882">
        <v>16</v>
      </c>
      <c r="B882">
        <v>90</v>
      </c>
      <c r="C882">
        <v>2024</v>
      </c>
      <c r="D882">
        <v>6</v>
      </c>
      <c r="E882">
        <v>99</v>
      </c>
      <c r="F882">
        <v>174</v>
      </c>
      <c r="G882">
        <v>99</v>
      </c>
      <c r="H882">
        <v>99</v>
      </c>
      <c r="I882">
        <v>99</v>
      </c>
      <c r="J882">
        <v>121</v>
      </c>
      <c r="M882">
        <v>99</v>
      </c>
      <c r="N882">
        <v>99</v>
      </c>
      <c r="O882">
        <v>99</v>
      </c>
      <c r="P882">
        <v>99</v>
      </c>
      <c r="Q882">
        <v>77</v>
      </c>
      <c r="R882">
        <v>457</v>
      </c>
      <c r="S882">
        <v>455</v>
      </c>
      <c r="T882">
        <v>34.779299847792998</v>
      </c>
      <c r="U882">
        <v>35.481885210367373</v>
      </c>
      <c r="V882">
        <v>5.1181619256017505</v>
      </c>
      <c r="W882">
        <v>59.639560439560448</v>
      </c>
      <c r="X882">
        <v>152.04368781278819</v>
      </c>
      <c r="Y882">
        <v>139.87308533916851</v>
      </c>
      <c r="Z882">
        <v>140.48791208791209</v>
      </c>
      <c r="AA882">
        <v>33.172284324251699</v>
      </c>
      <c r="AB882">
        <v>5.1189988530313135</v>
      </c>
      <c r="AC882">
        <v>-71.924403129877049</v>
      </c>
      <c r="AD882">
        <v>9</v>
      </c>
      <c r="AE882">
        <v>0</v>
      </c>
      <c r="AF882">
        <v>0</v>
      </c>
      <c r="AG882">
        <v>0</v>
      </c>
      <c r="AH882">
        <v>12</v>
      </c>
      <c r="AI882">
        <v>0</v>
      </c>
      <c r="AJ882">
        <v>0</v>
      </c>
      <c r="AK882">
        <v>5</v>
      </c>
      <c r="AL882">
        <v>0</v>
      </c>
      <c r="AM882">
        <v>0</v>
      </c>
    </row>
    <row r="883" spans="1:39">
      <c r="A883">
        <v>16</v>
      </c>
      <c r="B883">
        <v>91</v>
      </c>
      <c r="C883">
        <v>2024</v>
      </c>
      <c r="D883">
        <v>7</v>
      </c>
      <c r="E883">
        <v>99</v>
      </c>
      <c r="F883">
        <v>174</v>
      </c>
      <c r="G883">
        <v>99</v>
      </c>
      <c r="H883">
        <v>99</v>
      </c>
      <c r="I883">
        <v>99</v>
      </c>
      <c r="J883">
        <v>121</v>
      </c>
      <c r="M883">
        <v>99</v>
      </c>
      <c r="N883">
        <v>99</v>
      </c>
      <c r="O883">
        <v>99</v>
      </c>
      <c r="P883">
        <v>99</v>
      </c>
      <c r="Q883">
        <v>71</v>
      </c>
      <c r="R883">
        <v>465</v>
      </c>
      <c r="S883">
        <v>465</v>
      </c>
      <c r="T883">
        <v>32.224532224532226</v>
      </c>
      <c r="U883">
        <v>32.453969809093401</v>
      </c>
      <c r="V883">
        <v>5.21505376344086</v>
      </c>
      <c r="W883">
        <v>59.587096774193554</v>
      </c>
      <c r="X883">
        <v>150.65622852083558</v>
      </c>
      <c r="Y883">
        <v>139.05569892473105</v>
      </c>
      <c r="Z883">
        <v>139.05569892473105</v>
      </c>
      <c r="AA883">
        <v>30.489537334586728</v>
      </c>
      <c r="AB883">
        <v>4.7692389286317827</v>
      </c>
      <c r="AC883">
        <v>-64.11391863659513</v>
      </c>
      <c r="AD883">
        <v>5</v>
      </c>
      <c r="AE883">
        <v>0</v>
      </c>
      <c r="AF883">
        <v>0</v>
      </c>
      <c r="AG883">
        <v>2</v>
      </c>
      <c r="AH883">
        <v>12</v>
      </c>
      <c r="AI883">
        <v>1</v>
      </c>
      <c r="AJ883">
        <v>0</v>
      </c>
      <c r="AK883">
        <v>2</v>
      </c>
      <c r="AL883">
        <v>0</v>
      </c>
      <c r="AM883">
        <v>0</v>
      </c>
    </row>
    <row r="884" spans="1:39">
      <c r="A884">
        <v>16</v>
      </c>
      <c r="B884">
        <v>92</v>
      </c>
      <c r="C884">
        <v>2024</v>
      </c>
      <c r="D884">
        <v>8</v>
      </c>
      <c r="E884">
        <v>99</v>
      </c>
      <c r="F884">
        <v>174</v>
      </c>
      <c r="G884">
        <v>99</v>
      </c>
      <c r="H884">
        <v>99</v>
      </c>
      <c r="I884">
        <v>99</v>
      </c>
      <c r="J884">
        <v>121</v>
      </c>
      <c r="M884">
        <v>99</v>
      </c>
      <c r="N884">
        <v>99</v>
      </c>
      <c r="O884">
        <v>99</v>
      </c>
      <c r="P884">
        <v>99</v>
      </c>
      <c r="Q884">
        <v>74</v>
      </c>
      <c r="R884">
        <v>453</v>
      </c>
      <c r="S884">
        <v>452</v>
      </c>
      <c r="T884">
        <v>35.335413416536653</v>
      </c>
      <c r="U884">
        <v>36.096147255431106</v>
      </c>
      <c r="V884">
        <v>5.4172185430463564</v>
      </c>
      <c r="W884">
        <v>59.223451327433636</v>
      </c>
      <c r="X884">
        <v>155.97521279827029</v>
      </c>
      <c r="Y884">
        <v>143.68609271523201</v>
      </c>
      <c r="Z884">
        <v>144.00398230088516</v>
      </c>
      <c r="AA884">
        <v>30.814196706298976</v>
      </c>
      <c r="AB884">
        <v>4.9373131007371489</v>
      </c>
      <c r="AC884">
        <v>-64.719727371097321</v>
      </c>
      <c r="AD884">
        <v>11</v>
      </c>
      <c r="AE884">
        <v>0</v>
      </c>
      <c r="AF884">
        <v>0</v>
      </c>
      <c r="AG884">
        <v>2</v>
      </c>
      <c r="AH884">
        <v>14</v>
      </c>
      <c r="AI884">
        <v>1</v>
      </c>
      <c r="AJ884">
        <v>0</v>
      </c>
      <c r="AK884">
        <v>1</v>
      </c>
      <c r="AL884">
        <v>0</v>
      </c>
      <c r="AM884">
        <v>0</v>
      </c>
    </row>
    <row r="885" spans="1:39">
      <c r="A885">
        <v>16</v>
      </c>
      <c r="B885">
        <v>93</v>
      </c>
      <c r="C885">
        <v>2024</v>
      </c>
      <c r="D885">
        <v>9</v>
      </c>
      <c r="E885">
        <v>99</v>
      </c>
      <c r="F885">
        <v>174</v>
      </c>
      <c r="G885">
        <v>99</v>
      </c>
      <c r="H885">
        <v>99</v>
      </c>
      <c r="I885">
        <v>99</v>
      </c>
      <c r="J885">
        <v>121</v>
      </c>
      <c r="M885">
        <v>99</v>
      </c>
      <c r="N885">
        <v>99</v>
      </c>
      <c r="O885">
        <v>99</v>
      </c>
      <c r="P885">
        <v>99</v>
      </c>
      <c r="Q885">
        <v>72</v>
      </c>
      <c r="R885">
        <v>437</v>
      </c>
      <c r="S885">
        <v>437</v>
      </c>
      <c r="T885">
        <v>31.236597569692641</v>
      </c>
      <c r="U885">
        <v>33.486396432910283</v>
      </c>
      <c r="V885">
        <v>5.3409610983981697</v>
      </c>
      <c r="W885">
        <v>59.057208237986281</v>
      </c>
      <c r="X885">
        <v>160.38586739589078</v>
      </c>
      <c r="Y885">
        <v>148.03615560640725</v>
      </c>
      <c r="Z885">
        <v>148.03615560640725</v>
      </c>
      <c r="AA885">
        <v>35.741400487256286</v>
      </c>
      <c r="AB885">
        <v>5.1150537897881438</v>
      </c>
      <c r="AC885">
        <v>-70.46677384670302</v>
      </c>
      <c r="AD885">
        <v>10</v>
      </c>
      <c r="AE885">
        <v>0</v>
      </c>
      <c r="AF885">
        <v>0</v>
      </c>
      <c r="AG885">
        <v>1</v>
      </c>
      <c r="AH885">
        <v>5</v>
      </c>
      <c r="AI885">
        <v>0</v>
      </c>
      <c r="AJ885">
        <v>1</v>
      </c>
      <c r="AK885">
        <v>1</v>
      </c>
      <c r="AL885">
        <v>0</v>
      </c>
      <c r="AM885">
        <v>0</v>
      </c>
    </row>
    <row r="886" spans="1:39">
      <c r="A886">
        <v>16</v>
      </c>
      <c r="B886">
        <v>94</v>
      </c>
      <c r="C886">
        <v>2024</v>
      </c>
      <c r="D886">
        <v>10</v>
      </c>
      <c r="E886">
        <v>99</v>
      </c>
      <c r="F886">
        <v>174</v>
      </c>
      <c r="G886">
        <v>99</v>
      </c>
      <c r="H886">
        <v>99</v>
      </c>
      <c r="I886">
        <v>99</v>
      </c>
      <c r="J886">
        <v>121</v>
      </c>
      <c r="M886">
        <v>99</v>
      </c>
      <c r="N886">
        <v>99</v>
      </c>
      <c r="O886">
        <v>99</v>
      </c>
      <c r="P886">
        <v>99</v>
      </c>
      <c r="Q886">
        <v>76</v>
      </c>
      <c r="R886">
        <v>536</v>
      </c>
      <c r="S886">
        <v>534</v>
      </c>
      <c r="T886">
        <v>34.491634491634507</v>
      </c>
      <c r="U886">
        <v>34.491285473896752</v>
      </c>
      <c r="V886">
        <v>4.179104477611939</v>
      </c>
      <c r="W886">
        <v>60.840823970037455</v>
      </c>
      <c r="X886">
        <v>152.75990038970912</v>
      </c>
      <c r="Y886">
        <v>140.49832089552248</v>
      </c>
      <c r="Z886">
        <v>141.02453183520609</v>
      </c>
      <c r="AA886">
        <v>30.201489057001545</v>
      </c>
      <c r="AB886">
        <v>4.1636625958954685</v>
      </c>
      <c r="AC886">
        <v>-67.259278906911092</v>
      </c>
      <c r="AD886">
        <v>8</v>
      </c>
      <c r="AE886">
        <v>0</v>
      </c>
      <c r="AF886">
        <v>0</v>
      </c>
      <c r="AG886">
        <v>1</v>
      </c>
      <c r="AH886">
        <v>10</v>
      </c>
      <c r="AI886">
        <v>0</v>
      </c>
      <c r="AJ886">
        <v>0</v>
      </c>
      <c r="AK886">
        <v>0</v>
      </c>
      <c r="AL886">
        <v>0</v>
      </c>
      <c r="AM886">
        <v>0</v>
      </c>
    </row>
    <row r="887" spans="1:39">
      <c r="A887">
        <v>16</v>
      </c>
      <c r="B887">
        <v>95</v>
      </c>
      <c r="C887">
        <v>2024</v>
      </c>
      <c r="D887">
        <v>11</v>
      </c>
      <c r="E887">
        <v>99</v>
      </c>
      <c r="F887">
        <v>174</v>
      </c>
      <c r="G887">
        <v>99</v>
      </c>
      <c r="H887">
        <v>99</v>
      </c>
      <c r="I887">
        <v>99</v>
      </c>
      <c r="J887">
        <v>121</v>
      </c>
      <c r="M887">
        <v>99</v>
      </c>
      <c r="N887">
        <v>99</v>
      </c>
      <c r="O887">
        <v>99</v>
      </c>
      <c r="P887">
        <v>99</v>
      </c>
      <c r="Q887">
        <v>80</v>
      </c>
      <c r="R887">
        <v>448</v>
      </c>
      <c r="S887">
        <v>448</v>
      </c>
      <c r="T887">
        <v>33.3085501858736</v>
      </c>
      <c r="U887">
        <v>33.866690146672219</v>
      </c>
      <c r="V887">
        <v>4.9196428571428559</v>
      </c>
      <c r="W887">
        <v>59.776785714285694</v>
      </c>
      <c r="X887">
        <v>154.40866351957888</v>
      </c>
      <c r="Y887">
        <v>142.51919642857129</v>
      </c>
      <c r="Z887">
        <v>142.51919642857129</v>
      </c>
      <c r="AA887">
        <v>31.276743374910424</v>
      </c>
      <c r="AB887">
        <v>4.8591037927139915</v>
      </c>
      <c r="AC887">
        <v>-67.203245909126295</v>
      </c>
      <c r="AD887">
        <v>7</v>
      </c>
      <c r="AE887">
        <v>0</v>
      </c>
      <c r="AF887">
        <v>0</v>
      </c>
      <c r="AG887">
        <v>0</v>
      </c>
      <c r="AH887">
        <v>4</v>
      </c>
      <c r="AI887">
        <v>0</v>
      </c>
      <c r="AJ887">
        <v>0</v>
      </c>
      <c r="AK887">
        <v>0</v>
      </c>
      <c r="AL887">
        <v>0</v>
      </c>
      <c r="AM887">
        <v>0</v>
      </c>
    </row>
    <row r="888" spans="1:39">
      <c r="A888">
        <v>16</v>
      </c>
      <c r="B888">
        <v>96</v>
      </c>
      <c r="C888">
        <v>2024</v>
      </c>
      <c r="D888">
        <v>12</v>
      </c>
      <c r="E888">
        <v>99</v>
      </c>
      <c r="F888">
        <v>174</v>
      </c>
      <c r="G888">
        <v>99</v>
      </c>
      <c r="H888">
        <v>99</v>
      </c>
      <c r="I888">
        <v>99</v>
      </c>
      <c r="J888">
        <v>121</v>
      </c>
      <c r="M888">
        <v>99</v>
      </c>
      <c r="N888">
        <v>99</v>
      </c>
      <c r="O888">
        <v>99</v>
      </c>
      <c r="P888">
        <v>99</v>
      </c>
      <c r="Q888">
        <v>65</v>
      </c>
      <c r="R888">
        <v>401</v>
      </c>
      <c r="S888">
        <v>399</v>
      </c>
      <c r="T888">
        <v>30.241327300150825</v>
      </c>
      <c r="U888">
        <v>31.238510832030517</v>
      </c>
      <c r="V888">
        <v>3.3665835411471319</v>
      </c>
      <c r="W888">
        <v>60.711779448621549</v>
      </c>
      <c r="X888">
        <v>152.86539879985841</v>
      </c>
      <c r="Y888">
        <v>140.56683291770577</v>
      </c>
      <c r="Z888">
        <v>141.27142857142869</v>
      </c>
      <c r="AA888">
        <v>31.230048439413078</v>
      </c>
      <c r="AB888">
        <v>4.5498780276667965</v>
      </c>
      <c r="AC888">
        <v>-73.283593380090721</v>
      </c>
      <c r="AD888">
        <v>9</v>
      </c>
      <c r="AE888">
        <v>0</v>
      </c>
      <c r="AF888">
        <v>0</v>
      </c>
      <c r="AG888">
        <v>0</v>
      </c>
      <c r="AH888">
        <v>9</v>
      </c>
      <c r="AI888">
        <v>1</v>
      </c>
      <c r="AJ888">
        <v>0</v>
      </c>
      <c r="AK888">
        <v>0</v>
      </c>
      <c r="AL888">
        <v>0</v>
      </c>
      <c r="AM888">
        <v>0</v>
      </c>
    </row>
    <row r="889" spans="1:39">
      <c r="A889">
        <v>16</v>
      </c>
      <c r="B889">
        <v>97</v>
      </c>
      <c r="C889">
        <v>2024</v>
      </c>
      <c r="D889">
        <v>1</v>
      </c>
      <c r="E889">
        <v>99</v>
      </c>
      <c r="F889">
        <v>174</v>
      </c>
      <c r="G889">
        <v>99</v>
      </c>
      <c r="H889">
        <v>99</v>
      </c>
      <c r="I889">
        <v>99</v>
      </c>
      <c r="J889">
        <v>134</v>
      </c>
      <c r="M889">
        <v>99</v>
      </c>
      <c r="N889">
        <v>99</v>
      </c>
      <c r="O889">
        <v>99</v>
      </c>
      <c r="P889">
        <v>99</v>
      </c>
      <c r="Q889">
        <v>1</v>
      </c>
      <c r="R889">
        <v>3</v>
      </c>
      <c r="S889">
        <v>3</v>
      </c>
      <c r="T889">
        <v>0.16384489350081924</v>
      </c>
      <c r="U889">
        <v>0.12595620398648816</v>
      </c>
      <c r="V889">
        <v>0</v>
      </c>
      <c r="W889">
        <v>62</v>
      </c>
      <c r="X889">
        <v>114.87901769591905</v>
      </c>
      <c r="Y889">
        <v>106.03333333333336</v>
      </c>
      <c r="Z889">
        <v>106.03333333333336</v>
      </c>
      <c r="AA889">
        <v>6.0796564230408432</v>
      </c>
      <c r="AB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</row>
    <row r="890" spans="1:39">
      <c r="A890">
        <v>16</v>
      </c>
      <c r="B890">
        <v>98</v>
      </c>
      <c r="C890">
        <v>2024</v>
      </c>
      <c r="D890">
        <v>2</v>
      </c>
      <c r="E890">
        <v>99</v>
      </c>
      <c r="F890">
        <v>174</v>
      </c>
      <c r="G890">
        <v>99</v>
      </c>
      <c r="H890">
        <v>99</v>
      </c>
      <c r="I890">
        <v>99</v>
      </c>
      <c r="J890">
        <v>134</v>
      </c>
      <c r="M890">
        <v>99</v>
      </c>
      <c r="N890">
        <v>99</v>
      </c>
      <c r="O890">
        <v>99</v>
      </c>
      <c r="P890">
        <v>99</v>
      </c>
      <c r="R890">
        <v>0</v>
      </c>
    </row>
    <row r="891" spans="1:39">
      <c r="A891">
        <v>16</v>
      </c>
      <c r="B891">
        <v>99</v>
      </c>
      <c r="C891">
        <v>2024</v>
      </c>
      <c r="D891">
        <v>3</v>
      </c>
      <c r="E891">
        <v>99</v>
      </c>
      <c r="F891">
        <v>174</v>
      </c>
      <c r="G891">
        <v>99</v>
      </c>
      <c r="H891">
        <v>99</v>
      </c>
      <c r="I891">
        <v>99</v>
      </c>
      <c r="J891">
        <v>134</v>
      </c>
      <c r="M891">
        <v>99</v>
      </c>
      <c r="N891">
        <v>99</v>
      </c>
      <c r="O891">
        <v>99</v>
      </c>
      <c r="P891">
        <v>99</v>
      </c>
      <c r="R891">
        <v>0</v>
      </c>
    </row>
    <row r="892" spans="1:39">
      <c r="A892">
        <v>16</v>
      </c>
      <c r="B892">
        <v>100</v>
      </c>
      <c r="C892">
        <v>2024</v>
      </c>
      <c r="D892">
        <v>4</v>
      </c>
      <c r="E892">
        <v>99</v>
      </c>
      <c r="F892">
        <v>174</v>
      </c>
      <c r="G892">
        <v>99</v>
      </c>
      <c r="H892">
        <v>99</v>
      </c>
      <c r="I892">
        <v>99</v>
      </c>
      <c r="J892">
        <v>134</v>
      </c>
      <c r="M892">
        <v>99</v>
      </c>
      <c r="N892">
        <v>99</v>
      </c>
      <c r="O892">
        <v>99</v>
      </c>
      <c r="P892">
        <v>99</v>
      </c>
      <c r="R892">
        <v>0</v>
      </c>
    </row>
    <row r="893" spans="1:39">
      <c r="A893">
        <v>16</v>
      </c>
      <c r="B893">
        <v>101</v>
      </c>
      <c r="C893">
        <v>2024</v>
      </c>
      <c r="D893">
        <v>5</v>
      </c>
      <c r="E893">
        <v>99</v>
      </c>
      <c r="F893">
        <v>174</v>
      </c>
      <c r="G893">
        <v>99</v>
      </c>
      <c r="H893">
        <v>99</v>
      </c>
      <c r="I893">
        <v>99</v>
      </c>
      <c r="J893">
        <v>134</v>
      </c>
      <c r="M893">
        <v>99</v>
      </c>
      <c r="N893">
        <v>99</v>
      </c>
      <c r="O893">
        <v>99</v>
      </c>
      <c r="P893">
        <v>99</v>
      </c>
      <c r="R893">
        <v>0</v>
      </c>
    </row>
    <row r="894" spans="1:39">
      <c r="A894">
        <v>16</v>
      </c>
      <c r="B894">
        <v>102</v>
      </c>
      <c r="C894">
        <v>2024</v>
      </c>
      <c r="D894">
        <v>6</v>
      </c>
      <c r="E894">
        <v>99</v>
      </c>
      <c r="F894">
        <v>174</v>
      </c>
      <c r="G894">
        <v>99</v>
      </c>
      <c r="H894">
        <v>99</v>
      </c>
      <c r="I894">
        <v>99</v>
      </c>
      <c r="J894">
        <v>134</v>
      </c>
      <c r="M894">
        <v>99</v>
      </c>
      <c r="N894">
        <v>99</v>
      </c>
      <c r="O894">
        <v>99</v>
      </c>
      <c r="P894">
        <v>99</v>
      </c>
      <c r="Q894">
        <v>1</v>
      </c>
      <c r="R894">
        <v>1</v>
      </c>
      <c r="S894">
        <v>1</v>
      </c>
      <c r="T894">
        <v>8.1766148814390843E-2</v>
      </c>
      <c r="U894">
        <v>4.8790394923904155E-2</v>
      </c>
      <c r="V894">
        <v>0</v>
      </c>
      <c r="W894">
        <v>62</v>
      </c>
      <c r="X894">
        <v>89.27410617551466</v>
      </c>
      <c r="Y894">
        <v>82.4</v>
      </c>
      <c r="Z894">
        <v>82.4</v>
      </c>
      <c r="AA894">
        <v>0</v>
      </c>
      <c r="AB894">
        <v>0</v>
      </c>
      <c r="AD894">
        <v>1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</row>
    <row r="895" spans="1:39">
      <c r="A895">
        <v>16</v>
      </c>
      <c r="B895">
        <v>103</v>
      </c>
      <c r="C895">
        <v>2024</v>
      </c>
      <c r="D895">
        <v>7</v>
      </c>
      <c r="E895">
        <v>99</v>
      </c>
      <c r="F895">
        <v>174</v>
      </c>
      <c r="G895">
        <v>99</v>
      </c>
      <c r="H895">
        <v>99</v>
      </c>
      <c r="I895">
        <v>99</v>
      </c>
      <c r="J895">
        <v>134</v>
      </c>
      <c r="M895">
        <v>99</v>
      </c>
      <c r="N895">
        <v>99</v>
      </c>
      <c r="O895">
        <v>99</v>
      </c>
      <c r="P895">
        <v>99</v>
      </c>
      <c r="R895">
        <v>0</v>
      </c>
    </row>
    <row r="896" spans="1:39">
      <c r="A896">
        <v>16</v>
      </c>
      <c r="B896">
        <v>104</v>
      </c>
      <c r="C896">
        <v>2024</v>
      </c>
      <c r="D896">
        <v>8</v>
      </c>
      <c r="E896">
        <v>99</v>
      </c>
      <c r="F896">
        <v>174</v>
      </c>
      <c r="G896">
        <v>99</v>
      </c>
      <c r="H896">
        <v>99</v>
      </c>
      <c r="I896">
        <v>99</v>
      </c>
      <c r="J896">
        <v>134</v>
      </c>
      <c r="M896">
        <v>99</v>
      </c>
      <c r="N896">
        <v>99</v>
      </c>
      <c r="O896">
        <v>99</v>
      </c>
      <c r="P896">
        <v>99</v>
      </c>
      <c r="R896">
        <v>0</v>
      </c>
    </row>
    <row r="897" spans="1:39">
      <c r="A897">
        <v>16</v>
      </c>
      <c r="B897">
        <v>105</v>
      </c>
      <c r="C897">
        <v>2024</v>
      </c>
      <c r="D897">
        <v>9</v>
      </c>
      <c r="E897">
        <v>99</v>
      </c>
      <c r="F897">
        <v>174</v>
      </c>
      <c r="G897">
        <v>99</v>
      </c>
      <c r="H897">
        <v>99</v>
      </c>
      <c r="I897">
        <v>99</v>
      </c>
      <c r="J897">
        <v>134</v>
      </c>
      <c r="M897">
        <v>99</v>
      </c>
      <c r="N897">
        <v>99</v>
      </c>
      <c r="O897">
        <v>99</v>
      </c>
      <c r="P897">
        <v>99</v>
      </c>
      <c r="R897">
        <v>0</v>
      </c>
    </row>
    <row r="898" spans="1:39">
      <c r="A898">
        <v>16</v>
      </c>
      <c r="B898">
        <v>106</v>
      </c>
      <c r="C898">
        <v>2024</v>
      </c>
      <c r="D898">
        <v>10</v>
      </c>
      <c r="E898">
        <v>99</v>
      </c>
      <c r="F898">
        <v>174</v>
      </c>
      <c r="G898">
        <v>99</v>
      </c>
      <c r="H898">
        <v>99</v>
      </c>
      <c r="I898">
        <v>99</v>
      </c>
      <c r="J898">
        <v>134</v>
      </c>
      <c r="M898">
        <v>99</v>
      </c>
      <c r="N898">
        <v>99</v>
      </c>
      <c r="O898">
        <v>99</v>
      </c>
      <c r="P898">
        <v>99</v>
      </c>
      <c r="R898">
        <v>0</v>
      </c>
    </row>
    <row r="899" spans="1:39">
      <c r="A899">
        <v>16</v>
      </c>
      <c r="B899">
        <v>107</v>
      </c>
      <c r="C899">
        <v>2024</v>
      </c>
      <c r="D899">
        <v>11</v>
      </c>
      <c r="E899">
        <v>99</v>
      </c>
      <c r="F899">
        <v>174</v>
      </c>
      <c r="G899">
        <v>99</v>
      </c>
      <c r="H899">
        <v>99</v>
      </c>
      <c r="I899">
        <v>99</v>
      </c>
      <c r="J899">
        <v>134</v>
      </c>
      <c r="M899">
        <v>99</v>
      </c>
      <c r="N899">
        <v>99</v>
      </c>
      <c r="O899">
        <v>99</v>
      </c>
      <c r="P899">
        <v>99</v>
      </c>
      <c r="R899">
        <v>0</v>
      </c>
    </row>
    <row r="900" spans="1:39">
      <c r="A900">
        <v>16</v>
      </c>
      <c r="B900">
        <v>108</v>
      </c>
      <c r="C900">
        <v>2024</v>
      </c>
      <c r="D900">
        <v>12</v>
      </c>
      <c r="E900">
        <v>99</v>
      </c>
      <c r="F900">
        <v>174</v>
      </c>
      <c r="G900">
        <v>99</v>
      </c>
      <c r="H900">
        <v>99</v>
      </c>
      <c r="I900">
        <v>99</v>
      </c>
      <c r="J900">
        <v>134</v>
      </c>
      <c r="M900">
        <v>99</v>
      </c>
      <c r="N900">
        <v>99</v>
      </c>
      <c r="O900">
        <v>99</v>
      </c>
      <c r="P900">
        <v>99</v>
      </c>
      <c r="R900">
        <v>0</v>
      </c>
    </row>
    <row r="901" spans="1:39">
      <c r="A901">
        <v>16</v>
      </c>
      <c r="B901">
        <v>109</v>
      </c>
      <c r="C901">
        <v>2024</v>
      </c>
      <c r="D901">
        <v>1</v>
      </c>
      <c r="E901">
        <v>99</v>
      </c>
      <c r="F901">
        <v>174</v>
      </c>
      <c r="G901">
        <v>99</v>
      </c>
      <c r="H901">
        <v>99</v>
      </c>
      <c r="I901">
        <v>99</v>
      </c>
      <c r="J901">
        <v>141</v>
      </c>
      <c r="M901">
        <v>99</v>
      </c>
      <c r="N901">
        <v>99</v>
      </c>
      <c r="O901">
        <v>99</v>
      </c>
      <c r="P901">
        <v>99</v>
      </c>
      <c r="Q901">
        <v>13</v>
      </c>
      <c r="R901">
        <v>136</v>
      </c>
      <c r="S901">
        <v>136</v>
      </c>
      <c r="T901">
        <v>7.4276351720371396</v>
      </c>
      <c r="U901">
        <v>7.1324630832700802</v>
      </c>
      <c r="V901">
        <v>3.1176470588235294</v>
      </c>
      <c r="W901">
        <v>60.845588235294123</v>
      </c>
      <c r="X901">
        <v>143.49706838314955</v>
      </c>
      <c r="Y901">
        <v>132.44779411764702</v>
      </c>
      <c r="Z901">
        <v>132.44779411764702</v>
      </c>
      <c r="AA901">
        <v>24.637316170298661</v>
      </c>
      <c r="AB901">
        <v>3.1433372029781506</v>
      </c>
      <c r="AC901">
        <v>-57.454644576057511</v>
      </c>
      <c r="AD901">
        <v>2</v>
      </c>
      <c r="AE901">
        <v>0</v>
      </c>
      <c r="AF901">
        <v>0</v>
      </c>
      <c r="AG901">
        <v>0</v>
      </c>
      <c r="AH901">
        <v>3</v>
      </c>
      <c r="AI901">
        <v>2</v>
      </c>
      <c r="AJ901">
        <v>0</v>
      </c>
      <c r="AK901">
        <v>1</v>
      </c>
      <c r="AL901">
        <v>0</v>
      </c>
      <c r="AM901">
        <v>0</v>
      </c>
    </row>
    <row r="902" spans="1:39">
      <c r="A902">
        <v>16</v>
      </c>
      <c r="B902">
        <v>110</v>
      </c>
      <c r="C902">
        <v>2024</v>
      </c>
      <c r="D902">
        <v>2</v>
      </c>
      <c r="E902">
        <v>99</v>
      </c>
      <c r="F902">
        <v>174</v>
      </c>
      <c r="G902">
        <v>99</v>
      </c>
      <c r="H902">
        <v>99</v>
      </c>
      <c r="I902">
        <v>99</v>
      </c>
      <c r="J902">
        <v>141</v>
      </c>
      <c r="M902">
        <v>99</v>
      </c>
      <c r="N902">
        <v>99</v>
      </c>
      <c r="O902">
        <v>99</v>
      </c>
      <c r="P902">
        <v>99</v>
      </c>
      <c r="Q902">
        <v>17</v>
      </c>
      <c r="R902">
        <v>253</v>
      </c>
      <c r="S902">
        <v>253</v>
      </c>
      <c r="T902">
        <v>15.569230769230764</v>
      </c>
      <c r="U902">
        <v>15.446132059211823</v>
      </c>
      <c r="V902">
        <v>4.7549407114624493</v>
      </c>
      <c r="W902">
        <v>59.604743083003953</v>
      </c>
      <c r="X902">
        <v>148.90394357632564</v>
      </c>
      <c r="Y902">
        <v>137.43833992094861</v>
      </c>
      <c r="Z902">
        <v>137.43833992094861</v>
      </c>
      <c r="AA902">
        <v>25.834850845180878</v>
      </c>
      <c r="AB902">
        <v>3.809948651682872</v>
      </c>
      <c r="AC902">
        <v>-50.435455354420711</v>
      </c>
      <c r="AD902">
        <v>3</v>
      </c>
      <c r="AE902">
        <v>0</v>
      </c>
      <c r="AF902">
        <v>0</v>
      </c>
      <c r="AG902">
        <v>0</v>
      </c>
      <c r="AH902">
        <v>13</v>
      </c>
      <c r="AI902">
        <v>2</v>
      </c>
      <c r="AJ902">
        <v>5</v>
      </c>
      <c r="AK902">
        <v>0</v>
      </c>
      <c r="AL902">
        <v>0</v>
      </c>
      <c r="AM902">
        <v>0</v>
      </c>
    </row>
    <row r="903" spans="1:39">
      <c r="A903">
        <v>16</v>
      </c>
      <c r="B903">
        <v>111</v>
      </c>
      <c r="C903">
        <v>2024</v>
      </c>
      <c r="D903">
        <v>3</v>
      </c>
      <c r="E903">
        <v>99</v>
      </c>
      <c r="F903">
        <v>174</v>
      </c>
      <c r="G903">
        <v>99</v>
      </c>
      <c r="H903">
        <v>99</v>
      </c>
      <c r="I903">
        <v>99</v>
      </c>
      <c r="J903">
        <v>141</v>
      </c>
      <c r="M903">
        <v>99</v>
      </c>
      <c r="N903">
        <v>99</v>
      </c>
      <c r="O903">
        <v>99</v>
      </c>
      <c r="P903">
        <v>99</v>
      </c>
      <c r="Q903">
        <v>12</v>
      </c>
      <c r="R903">
        <v>237</v>
      </c>
      <c r="S903">
        <v>235</v>
      </c>
      <c r="T903">
        <v>15.927419354838714</v>
      </c>
      <c r="U903">
        <v>15.740384925652029</v>
      </c>
      <c r="V903">
        <v>3.2067510548523206</v>
      </c>
      <c r="W903">
        <v>60.897872340425515</v>
      </c>
      <c r="X903">
        <v>148.35863607480653</v>
      </c>
      <c r="Y903">
        <v>135.84430379746837</v>
      </c>
      <c r="Z903">
        <v>137.00042553191483</v>
      </c>
      <c r="AA903">
        <v>22.75606348538426</v>
      </c>
      <c r="AB903">
        <v>2.8802695915267353</v>
      </c>
      <c r="AC903">
        <v>-39.957745229987552</v>
      </c>
      <c r="AD903">
        <v>3</v>
      </c>
      <c r="AE903">
        <v>0</v>
      </c>
      <c r="AF903">
        <v>0</v>
      </c>
      <c r="AG903">
        <v>0</v>
      </c>
      <c r="AH903">
        <v>50</v>
      </c>
      <c r="AI903">
        <v>2</v>
      </c>
      <c r="AJ903">
        <v>1</v>
      </c>
      <c r="AK903">
        <v>0</v>
      </c>
      <c r="AL903">
        <v>0</v>
      </c>
      <c r="AM903">
        <v>0</v>
      </c>
    </row>
    <row r="904" spans="1:39">
      <c r="A904">
        <v>16</v>
      </c>
      <c r="B904">
        <v>112</v>
      </c>
      <c r="C904">
        <v>2024</v>
      </c>
      <c r="D904">
        <v>4</v>
      </c>
      <c r="E904">
        <v>99</v>
      </c>
      <c r="F904">
        <v>174</v>
      </c>
      <c r="G904">
        <v>99</v>
      </c>
      <c r="H904">
        <v>99</v>
      </c>
      <c r="I904">
        <v>99</v>
      </c>
      <c r="J904">
        <v>141</v>
      </c>
      <c r="M904">
        <v>99</v>
      </c>
      <c r="N904">
        <v>99</v>
      </c>
      <c r="O904">
        <v>99</v>
      </c>
      <c r="P904">
        <v>99</v>
      </c>
      <c r="Q904">
        <v>17</v>
      </c>
      <c r="R904">
        <v>205</v>
      </c>
      <c r="S904">
        <v>205</v>
      </c>
      <c r="T904">
        <v>11.414253897550108</v>
      </c>
      <c r="U904">
        <v>11.112644299560378</v>
      </c>
      <c r="V904">
        <v>2.5707317073170737</v>
      </c>
      <c r="W904">
        <v>61.556097560975601</v>
      </c>
      <c r="X904">
        <v>145.13701345030779</v>
      </c>
      <c r="Y904">
        <v>133.96146341463407</v>
      </c>
      <c r="Z904">
        <v>133.96146341463407</v>
      </c>
      <c r="AA904">
        <v>25.81447179308536</v>
      </c>
      <c r="AB904">
        <v>3.0448716405713241</v>
      </c>
      <c r="AC904">
        <v>-59.130480515294053</v>
      </c>
      <c r="AD904">
        <v>2</v>
      </c>
      <c r="AE904">
        <v>0</v>
      </c>
      <c r="AF904">
        <v>0</v>
      </c>
      <c r="AG904">
        <v>0</v>
      </c>
      <c r="AH904">
        <v>5</v>
      </c>
      <c r="AI904">
        <v>0</v>
      </c>
      <c r="AJ904">
        <v>0</v>
      </c>
      <c r="AK904">
        <v>0</v>
      </c>
      <c r="AL904">
        <v>0</v>
      </c>
      <c r="AM904">
        <v>0</v>
      </c>
    </row>
    <row r="905" spans="1:39">
      <c r="A905">
        <v>16</v>
      </c>
      <c r="B905">
        <v>113</v>
      </c>
      <c r="C905">
        <v>2024</v>
      </c>
      <c r="D905">
        <v>5</v>
      </c>
      <c r="E905">
        <v>99</v>
      </c>
      <c r="F905">
        <v>174</v>
      </c>
      <c r="G905">
        <v>99</v>
      </c>
      <c r="H905">
        <v>99</v>
      </c>
      <c r="I905">
        <v>99</v>
      </c>
      <c r="J905">
        <v>141</v>
      </c>
      <c r="M905">
        <v>99</v>
      </c>
      <c r="N905">
        <v>99</v>
      </c>
      <c r="O905">
        <v>99</v>
      </c>
      <c r="P905">
        <v>99</v>
      </c>
      <c r="Q905">
        <v>15</v>
      </c>
      <c r="R905">
        <v>202</v>
      </c>
      <c r="S905">
        <v>202</v>
      </c>
      <c r="T905">
        <v>15.598455598455596</v>
      </c>
      <c r="U905">
        <v>14.752803574432662</v>
      </c>
      <c r="V905">
        <v>2.5396039603960396</v>
      </c>
      <c r="W905">
        <v>61.232673267326739</v>
      </c>
      <c r="X905">
        <v>138.75331195091343</v>
      </c>
      <c r="Y905">
        <v>128.06930693069316</v>
      </c>
      <c r="Z905">
        <v>128.06930693069316</v>
      </c>
      <c r="AA905">
        <v>20.650511189578975</v>
      </c>
      <c r="AB905">
        <v>2.9868228396448502</v>
      </c>
      <c r="AC905">
        <v>-47.032212520628946</v>
      </c>
      <c r="AD905">
        <v>1</v>
      </c>
      <c r="AE905">
        <v>0</v>
      </c>
      <c r="AF905">
        <v>0</v>
      </c>
      <c r="AG905">
        <v>0</v>
      </c>
      <c r="AH905">
        <v>8</v>
      </c>
      <c r="AI905">
        <v>0</v>
      </c>
      <c r="AJ905">
        <v>0</v>
      </c>
      <c r="AK905">
        <v>0</v>
      </c>
      <c r="AL905">
        <v>0</v>
      </c>
      <c r="AM905">
        <v>0</v>
      </c>
    </row>
    <row r="906" spans="1:39">
      <c r="A906">
        <v>16</v>
      </c>
      <c r="B906">
        <v>114</v>
      </c>
      <c r="C906">
        <v>2024</v>
      </c>
      <c r="D906">
        <v>6</v>
      </c>
      <c r="E906">
        <v>99</v>
      </c>
      <c r="F906">
        <v>174</v>
      </c>
      <c r="G906">
        <v>99</v>
      </c>
      <c r="H906">
        <v>99</v>
      </c>
      <c r="I906">
        <v>99</v>
      </c>
      <c r="J906">
        <v>141</v>
      </c>
      <c r="M906">
        <v>99</v>
      </c>
      <c r="N906">
        <v>99</v>
      </c>
      <c r="O906">
        <v>99</v>
      </c>
      <c r="P906">
        <v>99</v>
      </c>
      <c r="Q906">
        <v>14</v>
      </c>
      <c r="R906">
        <v>76</v>
      </c>
      <c r="S906">
        <v>76</v>
      </c>
      <c r="T906">
        <v>5.7838660578386607</v>
      </c>
      <c r="U906">
        <v>5.3813989039371393</v>
      </c>
      <c r="V906">
        <v>3.8157894736842111</v>
      </c>
      <c r="W906">
        <v>60.618421052631597</v>
      </c>
      <c r="X906">
        <v>138.20493813080907</v>
      </c>
      <c r="Y906">
        <v>127.56315789473688</v>
      </c>
      <c r="Z906">
        <v>127.56315789473688</v>
      </c>
      <c r="AA906">
        <v>26.097256571410156</v>
      </c>
      <c r="AB906">
        <v>3.3085499497639104</v>
      </c>
      <c r="AC906">
        <v>-35.480269054597557</v>
      </c>
      <c r="AD906">
        <v>0</v>
      </c>
      <c r="AE906">
        <v>0</v>
      </c>
      <c r="AF906">
        <v>0</v>
      </c>
      <c r="AG906">
        <v>0</v>
      </c>
      <c r="AH906">
        <v>1</v>
      </c>
      <c r="AI906">
        <v>0</v>
      </c>
      <c r="AJ906">
        <v>0</v>
      </c>
      <c r="AK906">
        <v>0</v>
      </c>
      <c r="AL906">
        <v>0</v>
      </c>
      <c r="AM906">
        <v>0</v>
      </c>
    </row>
    <row r="907" spans="1:39">
      <c r="A907">
        <v>16</v>
      </c>
      <c r="B907">
        <v>115</v>
      </c>
      <c r="C907">
        <v>2024</v>
      </c>
      <c r="D907">
        <v>7</v>
      </c>
      <c r="E907">
        <v>99</v>
      </c>
      <c r="F907">
        <v>174</v>
      </c>
      <c r="G907">
        <v>99</v>
      </c>
      <c r="H907">
        <v>99</v>
      </c>
      <c r="I907">
        <v>99</v>
      </c>
      <c r="J907">
        <v>141</v>
      </c>
      <c r="M907">
        <v>99</v>
      </c>
      <c r="N907">
        <v>99</v>
      </c>
      <c r="O907">
        <v>99</v>
      </c>
      <c r="P907">
        <v>99</v>
      </c>
      <c r="Q907">
        <v>10</v>
      </c>
      <c r="R907">
        <v>116</v>
      </c>
      <c r="S907">
        <v>116</v>
      </c>
      <c r="T907">
        <v>8.0388080388080407</v>
      </c>
      <c r="U907">
        <v>7.5599732582207935</v>
      </c>
      <c r="V907">
        <v>1.7586206896551722</v>
      </c>
      <c r="W907">
        <v>62.051724137931011</v>
      </c>
      <c r="X907">
        <v>140.68068890798369</v>
      </c>
      <c r="Y907">
        <v>129.84827586206899</v>
      </c>
      <c r="Z907">
        <v>129.84827586206899</v>
      </c>
      <c r="AA907">
        <v>24.075432759237898</v>
      </c>
      <c r="AB907">
        <v>2.5792434990415938</v>
      </c>
      <c r="AC907">
        <v>-48.940721817586414</v>
      </c>
      <c r="AD907">
        <v>1</v>
      </c>
      <c r="AE907">
        <v>0</v>
      </c>
      <c r="AF907">
        <v>0</v>
      </c>
      <c r="AG907">
        <v>0</v>
      </c>
      <c r="AH907">
        <v>2</v>
      </c>
      <c r="AI907">
        <v>0</v>
      </c>
      <c r="AJ907">
        <v>0</v>
      </c>
      <c r="AK907">
        <v>0</v>
      </c>
      <c r="AL907">
        <v>0</v>
      </c>
      <c r="AM907">
        <v>0</v>
      </c>
    </row>
    <row r="908" spans="1:39">
      <c r="A908">
        <v>16</v>
      </c>
      <c r="B908">
        <v>116</v>
      </c>
      <c r="C908">
        <v>2024</v>
      </c>
      <c r="D908">
        <v>8</v>
      </c>
      <c r="E908">
        <v>99</v>
      </c>
      <c r="F908">
        <v>174</v>
      </c>
      <c r="G908">
        <v>99</v>
      </c>
      <c r="H908">
        <v>99</v>
      </c>
      <c r="I908">
        <v>99</v>
      </c>
      <c r="J908">
        <v>141</v>
      </c>
      <c r="M908">
        <v>99</v>
      </c>
      <c r="N908">
        <v>99</v>
      </c>
      <c r="O908">
        <v>99</v>
      </c>
      <c r="P908">
        <v>99</v>
      </c>
      <c r="Q908">
        <v>13</v>
      </c>
      <c r="R908">
        <v>54</v>
      </c>
      <c r="S908">
        <v>54</v>
      </c>
      <c r="T908">
        <v>4.2121684867394684</v>
      </c>
      <c r="U908">
        <v>4.3276690656897516</v>
      </c>
      <c r="V908">
        <v>5.2962962962962967</v>
      </c>
      <c r="W908">
        <v>58.814814814814824</v>
      </c>
      <c r="X908">
        <v>156.57076361301708</v>
      </c>
      <c r="Y908">
        <v>144.51481481481477</v>
      </c>
      <c r="Z908">
        <v>144.51481481481477</v>
      </c>
      <c r="AA908">
        <v>29.051259980372489</v>
      </c>
      <c r="AB908">
        <v>4.6867586290727505</v>
      </c>
      <c r="AC908">
        <v>-56.655388826075665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</row>
    <row r="909" spans="1:39">
      <c r="A909">
        <v>16</v>
      </c>
      <c r="B909">
        <v>117</v>
      </c>
      <c r="C909">
        <v>2024</v>
      </c>
      <c r="D909">
        <v>9</v>
      </c>
      <c r="E909">
        <v>99</v>
      </c>
      <c r="F909">
        <v>174</v>
      </c>
      <c r="G909">
        <v>99</v>
      </c>
      <c r="H909">
        <v>99</v>
      </c>
      <c r="I909">
        <v>99</v>
      </c>
      <c r="J909">
        <v>141</v>
      </c>
      <c r="M909">
        <v>99</v>
      </c>
      <c r="N909">
        <v>99</v>
      </c>
      <c r="O909">
        <v>99</v>
      </c>
      <c r="P909">
        <v>99</v>
      </c>
      <c r="Q909">
        <v>15</v>
      </c>
      <c r="R909">
        <v>125</v>
      </c>
      <c r="S909">
        <v>125</v>
      </c>
      <c r="T909">
        <v>8.9349535382416008</v>
      </c>
      <c r="U909">
        <v>8.043240713852752</v>
      </c>
      <c r="V909">
        <v>3.2320000000000002</v>
      </c>
      <c r="W909">
        <v>60.944000000000017</v>
      </c>
      <c r="X909">
        <v>134.67908992416039</v>
      </c>
      <c r="Y909">
        <v>124.30880000000001</v>
      </c>
      <c r="Z909">
        <v>124.30880000000001</v>
      </c>
      <c r="AA909">
        <v>31.061806814156878</v>
      </c>
      <c r="AB909">
        <v>3.6689050137608641</v>
      </c>
      <c r="AC909">
        <v>-68.719524538116815</v>
      </c>
      <c r="AD909">
        <v>3</v>
      </c>
      <c r="AE909">
        <v>0</v>
      </c>
      <c r="AF909">
        <v>0</v>
      </c>
      <c r="AG909">
        <v>0</v>
      </c>
      <c r="AH909">
        <v>3</v>
      </c>
      <c r="AI909">
        <v>0</v>
      </c>
      <c r="AJ909">
        <v>0</v>
      </c>
      <c r="AK909">
        <v>0</v>
      </c>
      <c r="AL909">
        <v>0</v>
      </c>
      <c r="AM909">
        <v>0</v>
      </c>
    </row>
    <row r="910" spans="1:39">
      <c r="A910">
        <v>16</v>
      </c>
      <c r="B910">
        <v>118</v>
      </c>
      <c r="C910">
        <v>2024</v>
      </c>
      <c r="D910">
        <v>10</v>
      </c>
      <c r="E910">
        <v>99</v>
      </c>
      <c r="F910">
        <v>174</v>
      </c>
      <c r="G910">
        <v>99</v>
      </c>
      <c r="H910">
        <v>99</v>
      </c>
      <c r="I910">
        <v>99</v>
      </c>
      <c r="J910">
        <v>141</v>
      </c>
      <c r="M910">
        <v>99</v>
      </c>
      <c r="N910">
        <v>99</v>
      </c>
      <c r="O910">
        <v>99</v>
      </c>
      <c r="P910">
        <v>99</v>
      </c>
      <c r="Q910">
        <v>16</v>
      </c>
      <c r="R910">
        <v>108</v>
      </c>
      <c r="S910">
        <v>108</v>
      </c>
      <c r="T910">
        <v>6.9498069498069519</v>
      </c>
      <c r="U910">
        <v>6.2827304263233907</v>
      </c>
      <c r="V910">
        <v>2.8981481481481484</v>
      </c>
      <c r="W910">
        <v>61.259259259259267</v>
      </c>
      <c r="X910">
        <v>137.60984711688937</v>
      </c>
      <c r="Y910">
        <v>127.0138888888889</v>
      </c>
      <c r="Z910">
        <v>127.0138888888889</v>
      </c>
      <c r="AA910">
        <v>29.92083523521428</v>
      </c>
      <c r="AB910">
        <v>2.9513661945387275</v>
      </c>
      <c r="AC910">
        <v>-66.699803165866498</v>
      </c>
      <c r="AD910">
        <v>1</v>
      </c>
      <c r="AE910">
        <v>0</v>
      </c>
      <c r="AF910">
        <v>0</v>
      </c>
      <c r="AG910">
        <v>0</v>
      </c>
      <c r="AH910">
        <v>3</v>
      </c>
      <c r="AI910">
        <v>1</v>
      </c>
      <c r="AJ910">
        <v>0</v>
      </c>
      <c r="AK910">
        <v>0</v>
      </c>
      <c r="AL910">
        <v>0</v>
      </c>
      <c r="AM910">
        <v>0</v>
      </c>
    </row>
    <row r="911" spans="1:39">
      <c r="A911">
        <v>16</v>
      </c>
      <c r="B911">
        <v>119</v>
      </c>
      <c r="C911">
        <v>2024</v>
      </c>
      <c r="D911">
        <v>11</v>
      </c>
      <c r="E911">
        <v>99</v>
      </c>
      <c r="F911">
        <v>174</v>
      </c>
      <c r="G911">
        <v>99</v>
      </c>
      <c r="H911">
        <v>99</v>
      </c>
      <c r="I911">
        <v>99</v>
      </c>
      <c r="J911">
        <v>141</v>
      </c>
      <c r="M911">
        <v>99</v>
      </c>
      <c r="N911">
        <v>99</v>
      </c>
      <c r="O911">
        <v>99</v>
      </c>
      <c r="P911">
        <v>99</v>
      </c>
      <c r="Q911">
        <v>15</v>
      </c>
      <c r="R911">
        <v>110</v>
      </c>
      <c r="S911">
        <v>110</v>
      </c>
      <c r="T911">
        <v>8.1784386617100377</v>
      </c>
      <c r="U911">
        <v>8.0658592939449143</v>
      </c>
      <c r="V911">
        <v>2.4818181818181819</v>
      </c>
      <c r="W911">
        <v>61.1</v>
      </c>
      <c r="X911">
        <v>149.77346597064911</v>
      </c>
      <c r="Y911">
        <v>138.24090909090907</v>
      </c>
      <c r="Z911">
        <v>138.24090909090907</v>
      </c>
      <c r="AA911">
        <v>29.901016387269067</v>
      </c>
      <c r="AB911">
        <v>3.21911902121178</v>
      </c>
      <c r="AC911">
        <v>-54.613022877755505</v>
      </c>
      <c r="AD911">
        <v>1</v>
      </c>
      <c r="AE911">
        <v>0</v>
      </c>
      <c r="AF911">
        <v>0</v>
      </c>
      <c r="AG911">
        <v>0</v>
      </c>
      <c r="AH911">
        <v>1</v>
      </c>
      <c r="AI911">
        <v>0</v>
      </c>
      <c r="AJ911">
        <v>0</v>
      </c>
      <c r="AK911">
        <v>0</v>
      </c>
      <c r="AL911">
        <v>0</v>
      </c>
      <c r="AM911">
        <v>0</v>
      </c>
    </row>
    <row r="912" spans="1:39">
      <c r="A912">
        <v>16</v>
      </c>
      <c r="B912">
        <v>120</v>
      </c>
      <c r="C912">
        <v>2024</v>
      </c>
      <c r="D912">
        <v>12</v>
      </c>
      <c r="E912">
        <v>99</v>
      </c>
      <c r="F912">
        <v>174</v>
      </c>
      <c r="G912">
        <v>99</v>
      </c>
      <c r="H912">
        <v>99</v>
      </c>
      <c r="I912">
        <v>99</v>
      </c>
      <c r="J912">
        <v>141</v>
      </c>
      <c r="M912">
        <v>99</v>
      </c>
      <c r="N912">
        <v>99</v>
      </c>
      <c r="O912">
        <v>99</v>
      </c>
      <c r="P912">
        <v>99</v>
      </c>
      <c r="Q912">
        <v>13</v>
      </c>
      <c r="R912">
        <v>149</v>
      </c>
      <c r="S912">
        <v>149</v>
      </c>
      <c r="T912">
        <v>11.236802413272997</v>
      </c>
      <c r="U912">
        <v>10.572611541567165</v>
      </c>
      <c r="V912">
        <v>1.738255033557047</v>
      </c>
      <c r="W912">
        <v>61.818791946308735</v>
      </c>
      <c r="X912">
        <v>138.71748820231656</v>
      </c>
      <c r="Y912">
        <v>128.03624161073827</v>
      </c>
      <c r="Z912">
        <v>128.03624161073827</v>
      </c>
      <c r="AA912">
        <v>28.8900303622354</v>
      </c>
      <c r="AB912">
        <v>2.9652431598406177</v>
      </c>
      <c r="AC912">
        <v>-62.244430257625858</v>
      </c>
      <c r="AD912">
        <v>1</v>
      </c>
      <c r="AE912">
        <v>0</v>
      </c>
      <c r="AF912">
        <v>0</v>
      </c>
      <c r="AG912">
        <v>0</v>
      </c>
      <c r="AH912">
        <v>1</v>
      </c>
      <c r="AI912">
        <v>1</v>
      </c>
      <c r="AJ912">
        <v>0</v>
      </c>
      <c r="AK912">
        <v>0</v>
      </c>
      <c r="AL912">
        <v>0</v>
      </c>
      <c r="AM912">
        <v>0</v>
      </c>
    </row>
    <row r="913" spans="1:39">
      <c r="A913">
        <v>16</v>
      </c>
      <c r="B913">
        <v>121</v>
      </c>
      <c r="C913">
        <v>2024</v>
      </c>
      <c r="D913">
        <v>1</v>
      </c>
      <c r="E913">
        <v>99</v>
      </c>
      <c r="F913">
        <v>174</v>
      </c>
      <c r="G913">
        <v>99</v>
      </c>
      <c r="H913">
        <v>99</v>
      </c>
      <c r="I913">
        <v>99</v>
      </c>
      <c r="J913">
        <v>143</v>
      </c>
      <c r="M913">
        <v>99</v>
      </c>
      <c r="N913">
        <v>99</v>
      </c>
      <c r="O913">
        <v>99</v>
      </c>
      <c r="P913">
        <v>99</v>
      </c>
      <c r="Q913">
        <v>3</v>
      </c>
      <c r="R913">
        <v>12</v>
      </c>
      <c r="S913">
        <v>12</v>
      </c>
      <c r="T913">
        <v>0.65537957400327695</v>
      </c>
      <c r="U913">
        <v>0.84573988083854146</v>
      </c>
      <c r="V913">
        <v>5.75</v>
      </c>
      <c r="W913">
        <v>57.83333333333335</v>
      </c>
      <c r="X913">
        <v>192.84037558685435</v>
      </c>
      <c r="Y913">
        <v>177.99166666666673</v>
      </c>
      <c r="Z913">
        <v>177.99166666666673</v>
      </c>
      <c r="AA913">
        <v>24.252472668896139</v>
      </c>
      <c r="AB913">
        <v>4.1998677227846928</v>
      </c>
      <c r="AC913">
        <v>-45.260815363610611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</row>
    <row r="914" spans="1:39">
      <c r="A914">
        <v>16</v>
      </c>
      <c r="B914">
        <v>122</v>
      </c>
      <c r="C914">
        <v>2024</v>
      </c>
      <c r="D914">
        <v>2</v>
      </c>
      <c r="E914">
        <v>99</v>
      </c>
      <c r="F914">
        <v>174</v>
      </c>
      <c r="G914">
        <v>99</v>
      </c>
      <c r="H914">
        <v>99</v>
      </c>
      <c r="I914">
        <v>99</v>
      </c>
      <c r="J914">
        <v>143</v>
      </c>
      <c r="M914">
        <v>99</v>
      </c>
      <c r="N914">
        <v>99</v>
      </c>
      <c r="O914">
        <v>99</v>
      </c>
      <c r="P914">
        <v>99</v>
      </c>
      <c r="Q914">
        <v>3</v>
      </c>
      <c r="R914">
        <v>5</v>
      </c>
      <c r="S914">
        <v>5</v>
      </c>
      <c r="T914">
        <v>0.36818851251840945</v>
      </c>
      <c r="U914">
        <v>0.44958557575615488</v>
      </c>
      <c r="V914">
        <v>5</v>
      </c>
      <c r="W914">
        <v>60.6</v>
      </c>
      <c r="X914">
        <v>182.86023835319608</v>
      </c>
      <c r="Y914">
        <v>168.78</v>
      </c>
      <c r="Z914">
        <v>168.78</v>
      </c>
      <c r="AA914">
        <v>33.07261102483438</v>
      </c>
      <c r="AB914">
        <v>3.8262252939418162</v>
      </c>
      <c r="AC914">
        <v>-54.880836434154787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</row>
    <row r="915" spans="1:39">
      <c r="A915">
        <v>16</v>
      </c>
      <c r="B915">
        <v>123</v>
      </c>
      <c r="C915">
        <v>2024</v>
      </c>
      <c r="D915">
        <v>3</v>
      </c>
      <c r="E915">
        <v>99</v>
      </c>
      <c r="F915">
        <v>174</v>
      </c>
      <c r="G915">
        <v>99</v>
      </c>
      <c r="H915">
        <v>99</v>
      </c>
      <c r="I915">
        <v>99</v>
      </c>
      <c r="J915">
        <v>143</v>
      </c>
      <c r="M915">
        <v>99</v>
      </c>
      <c r="N915">
        <v>99</v>
      </c>
      <c r="O915">
        <v>99</v>
      </c>
      <c r="P915">
        <v>99</v>
      </c>
      <c r="Q915">
        <v>5</v>
      </c>
      <c r="R915">
        <v>19</v>
      </c>
      <c r="S915">
        <v>19</v>
      </c>
      <c r="T915">
        <v>1.1404561824729897</v>
      </c>
      <c r="U915">
        <v>1.2559521453536691</v>
      </c>
      <c r="V915">
        <v>3.3684210526315783</v>
      </c>
      <c r="W915">
        <v>61.73684210526315</v>
      </c>
      <c r="X915">
        <v>166.46518788846438</v>
      </c>
      <c r="Y915">
        <v>153.64736842105259</v>
      </c>
      <c r="Z915">
        <v>153.64736842105259</v>
      </c>
      <c r="AA915">
        <v>29.530490370053837</v>
      </c>
      <c r="AB915">
        <v>4.1781651130503246</v>
      </c>
      <c r="AC915">
        <v>-73.347111708570253</v>
      </c>
      <c r="AD915">
        <v>1</v>
      </c>
      <c r="AE915">
        <v>0</v>
      </c>
      <c r="AF915">
        <v>0</v>
      </c>
      <c r="AG915">
        <v>0</v>
      </c>
      <c r="AH915">
        <v>1</v>
      </c>
      <c r="AI915">
        <v>0</v>
      </c>
      <c r="AJ915">
        <v>0</v>
      </c>
      <c r="AK915">
        <v>0</v>
      </c>
      <c r="AL915">
        <v>0</v>
      </c>
      <c r="AM915">
        <v>0</v>
      </c>
    </row>
    <row r="916" spans="1:39">
      <c r="A916">
        <v>16</v>
      </c>
      <c r="B916">
        <v>124</v>
      </c>
      <c r="C916">
        <v>2024</v>
      </c>
      <c r="D916">
        <v>4</v>
      </c>
      <c r="E916">
        <v>99</v>
      </c>
      <c r="F916">
        <v>174</v>
      </c>
      <c r="G916">
        <v>99</v>
      </c>
      <c r="H916">
        <v>99</v>
      </c>
      <c r="I916">
        <v>99</v>
      </c>
      <c r="J916">
        <v>143</v>
      </c>
      <c r="M916">
        <v>99</v>
      </c>
      <c r="N916">
        <v>99</v>
      </c>
      <c r="O916">
        <v>99</v>
      </c>
      <c r="P916">
        <v>99</v>
      </c>
      <c r="Q916">
        <v>3</v>
      </c>
      <c r="R916">
        <v>4</v>
      </c>
      <c r="S916">
        <v>4</v>
      </c>
      <c r="T916">
        <v>0.31746031746031739</v>
      </c>
      <c r="U916">
        <v>0.37570791788240127</v>
      </c>
      <c r="V916">
        <v>4.75</v>
      </c>
      <c r="W916">
        <v>54.75</v>
      </c>
      <c r="X916">
        <v>174.34994582881899</v>
      </c>
      <c r="Y916">
        <v>160.92500000000001</v>
      </c>
      <c r="Z916">
        <v>160.92500000000001</v>
      </c>
      <c r="AA916">
        <v>28.070658613577297</v>
      </c>
      <c r="AB916">
        <v>5.3560713214071356</v>
      </c>
      <c r="AC916">
        <v>-97.286503728657038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1</v>
      </c>
      <c r="AJ916">
        <v>0</v>
      </c>
      <c r="AK916">
        <v>0</v>
      </c>
      <c r="AL916">
        <v>0</v>
      </c>
      <c r="AM916">
        <v>0</v>
      </c>
    </row>
    <row r="917" spans="1:39">
      <c r="A917">
        <v>16</v>
      </c>
      <c r="B917">
        <v>125</v>
      </c>
      <c r="C917">
        <v>2024</v>
      </c>
      <c r="D917">
        <v>5</v>
      </c>
      <c r="E917">
        <v>99</v>
      </c>
      <c r="F917">
        <v>174</v>
      </c>
      <c r="G917">
        <v>99</v>
      </c>
      <c r="H917">
        <v>99</v>
      </c>
      <c r="I917">
        <v>99</v>
      </c>
      <c r="J917">
        <v>143</v>
      </c>
      <c r="M917">
        <v>99</v>
      </c>
      <c r="N917">
        <v>99</v>
      </c>
      <c r="O917">
        <v>99</v>
      </c>
      <c r="P917">
        <v>99</v>
      </c>
      <c r="Q917">
        <v>5</v>
      </c>
      <c r="R917">
        <v>11</v>
      </c>
      <c r="S917">
        <v>11</v>
      </c>
      <c r="T917">
        <v>0.7323568575233026</v>
      </c>
      <c r="U917">
        <v>0.86319998131306863</v>
      </c>
      <c r="V917">
        <v>1.2727272727272727</v>
      </c>
      <c r="W917">
        <v>62.454545454545446</v>
      </c>
      <c r="X917">
        <v>174.70698315768735</v>
      </c>
      <c r="Y917">
        <v>161.25454545454545</v>
      </c>
      <c r="Z917">
        <v>161.25454545454545</v>
      </c>
      <c r="AA917">
        <v>17.44098431523566</v>
      </c>
      <c r="AB917">
        <v>2.3879864611933859</v>
      </c>
      <c r="AC917">
        <v>-32.429746858631141</v>
      </c>
      <c r="AD917">
        <v>0</v>
      </c>
      <c r="AE917">
        <v>0</v>
      </c>
      <c r="AF917">
        <v>0</v>
      </c>
      <c r="AG917">
        <v>0</v>
      </c>
      <c r="AH917">
        <v>1</v>
      </c>
      <c r="AI917">
        <v>0</v>
      </c>
      <c r="AJ917">
        <v>0</v>
      </c>
      <c r="AK917">
        <v>0</v>
      </c>
      <c r="AL917">
        <v>0</v>
      </c>
      <c r="AM917">
        <v>0</v>
      </c>
    </row>
    <row r="918" spans="1:39">
      <c r="A918">
        <v>16</v>
      </c>
      <c r="B918">
        <v>126</v>
      </c>
      <c r="C918">
        <v>2024</v>
      </c>
      <c r="D918">
        <v>6</v>
      </c>
      <c r="E918">
        <v>99</v>
      </c>
      <c r="F918">
        <v>174</v>
      </c>
      <c r="G918">
        <v>99</v>
      </c>
      <c r="H918">
        <v>99</v>
      </c>
      <c r="I918">
        <v>99</v>
      </c>
      <c r="J918">
        <v>143</v>
      </c>
      <c r="M918">
        <v>99</v>
      </c>
      <c r="N918">
        <v>99</v>
      </c>
      <c r="O918">
        <v>99</v>
      </c>
      <c r="P918">
        <v>99</v>
      </c>
      <c r="Q918">
        <v>3</v>
      </c>
      <c r="R918">
        <v>5</v>
      </c>
      <c r="S918">
        <v>5</v>
      </c>
      <c r="T918">
        <v>0.32808398950131235</v>
      </c>
      <c r="U918">
        <v>0.47239510049974198</v>
      </c>
      <c r="V918">
        <v>2.2000000000000002</v>
      </c>
      <c r="W918">
        <v>58.2</v>
      </c>
      <c r="X918">
        <v>208.86240520043336</v>
      </c>
      <c r="Y918">
        <v>192.78</v>
      </c>
      <c r="Z918">
        <v>192.78</v>
      </c>
      <c r="AA918">
        <v>29.188997927301152</v>
      </c>
      <c r="AB918">
        <v>5.7758116312774481</v>
      </c>
      <c r="AC918">
        <v>-82.090203333282403</v>
      </c>
      <c r="AD918">
        <v>1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</row>
    <row r="919" spans="1:39">
      <c r="A919">
        <v>16</v>
      </c>
      <c r="B919">
        <v>127</v>
      </c>
      <c r="C919">
        <v>2024</v>
      </c>
      <c r="D919">
        <v>7</v>
      </c>
      <c r="E919">
        <v>99</v>
      </c>
      <c r="F919">
        <v>174</v>
      </c>
      <c r="G919">
        <v>99</v>
      </c>
      <c r="H919">
        <v>99</v>
      </c>
      <c r="I919">
        <v>99</v>
      </c>
      <c r="J919">
        <v>143</v>
      </c>
      <c r="M919">
        <v>99</v>
      </c>
      <c r="N919">
        <v>99</v>
      </c>
      <c r="O919">
        <v>99</v>
      </c>
      <c r="P919">
        <v>99</v>
      </c>
      <c r="Q919">
        <v>4</v>
      </c>
      <c r="R919">
        <v>10</v>
      </c>
      <c r="S919">
        <v>10</v>
      </c>
      <c r="T919">
        <v>0.74239049740163332</v>
      </c>
      <c r="U919">
        <v>0.74243809045269615</v>
      </c>
      <c r="V919">
        <v>2.8</v>
      </c>
      <c r="W919">
        <v>61.1</v>
      </c>
      <c r="X919">
        <v>148.55904658721562</v>
      </c>
      <c r="Y919">
        <v>137.11999999999998</v>
      </c>
      <c r="Z919">
        <v>137.11999999999998</v>
      </c>
      <c r="AA919">
        <v>31.803892843487112</v>
      </c>
      <c r="AB919">
        <v>2.5475478405714278</v>
      </c>
      <c r="AC919">
        <v>-15.418046304303259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</row>
    <row r="920" spans="1:39">
      <c r="A920">
        <v>16</v>
      </c>
      <c r="B920">
        <v>128</v>
      </c>
      <c r="C920">
        <v>2024</v>
      </c>
      <c r="D920">
        <v>8</v>
      </c>
      <c r="E920">
        <v>99</v>
      </c>
      <c r="F920">
        <v>174</v>
      </c>
      <c r="G920">
        <v>99</v>
      </c>
      <c r="H920">
        <v>99</v>
      </c>
      <c r="I920">
        <v>99</v>
      </c>
      <c r="J920">
        <v>143</v>
      </c>
      <c r="M920">
        <v>99</v>
      </c>
      <c r="N920">
        <v>99</v>
      </c>
      <c r="O920">
        <v>99</v>
      </c>
      <c r="P920">
        <v>99</v>
      </c>
      <c r="Q920">
        <v>4</v>
      </c>
      <c r="R920">
        <v>13</v>
      </c>
      <c r="S920">
        <v>13</v>
      </c>
      <c r="T920">
        <v>0.76923076923076894</v>
      </c>
      <c r="U920">
        <v>0.92310750859511237</v>
      </c>
      <c r="V920">
        <v>4</v>
      </c>
      <c r="W920">
        <v>59.153846153846168</v>
      </c>
      <c r="X920">
        <v>178.0065005417118</v>
      </c>
      <c r="Y920">
        <v>164.3</v>
      </c>
      <c r="Z920">
        <v>164.3</v>
      </c>
      <c r="AA920">
        <v>36.669983532961794</v>
      </c>
      <c r="AB920">
        <v>6.5026166785871204</v>
      </c>
      <c r="AC920">
        <v>-89.587887833614019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</row>
    <row r="921" spans="1:39">
      <c r="A921">
        <v>16</v>
      </c>
      <c r="B921">
        <v>129</v>
      </c>
      <c r="C921">
        <v>2024</v>
      </c>
      <c r="D921">
        <v>9</v>
      </c>
      <c r="E921">
        <v>99</v>
      </c>
      <c r="F921">
        <v>174</v>
      </c>
      <c r="G921">
        <v>99</v>
      </c>
      <c r="H921">
        <v>99</v>
      </c>
      <c r="I921">
        <v>99</v>
      </c>
      <c r="J921">
        <v>143</v>
      </c>
      <c r="M921">
        <v>99</v>
      </c>
      <c r="N921">
        <v>99</v>
      </c>
      <c r="O921">
        <v>99</v>
      </c>
      <c r="P921">
        <v>99</v>
      </c>
      <c r="Q921">
        <v>3</v>
      </c>
      <c r="R921">
        <v>9</v>
      </c>
      <c r="S921">
        <v>9</v>
      </c>
      <c r="T921">
        <v>0.57471264367816099</v>
      </c>
      <c r="U921">
        <v>0.6631716069317225</v>
      </c>
      <c r="V921">
        <v>4.6666666666666679</v>
      </c>
      <c r="W921">
        <v>61.111111111111121</v>
      </c>
      <c r="X921">
        <v>169.88082340195015</v>
      </c>
      <c r="Y921">
        <v>156.80000000000001</v>
      </c>
      <c r="Z921">
        <v>156.80000000000001</v>
      </c>
      <c r="AA921">
        <v>29.43014327748562</v>
      </c>
      <c r="AB921">
        <v>3.6951753662924438</v>
      </c>
      <c r="AC921">
        <v>-89.757722831157622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</row>
    <row r="922" spans="1:39">
      <c r="A922">
        <v>16</v>
      </c>
      <c r="B922">
        <v>130</v>
      </c>
      <c r="C922">
        <v>2024</v>
      </c>
      <c r="D922">
        <v>10</v>
      </c>
      <c r="E922">
        <v>99</v>
      </c>
      <c r="F922">
        <v>174</v>
      </c>
      <c r="G922">
        <v>99</v>
      </c>
      <c r="H922">
        <v>99</v>
      </c>
      <c r="I922">
        <v>99</v>
      </c>
      <c r="J922">
        <v>143</v>
      </c>
      <c r="M922">
        <v>99</v>
      </c>
      <c r="N922">
        <v>99</v>
      </c>
      <c r="O922">
        <v>99</v>
      </c>
      <c r="P922">
        <v>99</v>
      </c>
      <c r="Q922">
        <v>5</v>
      </c>
      <c r="R922">
        <v>13</v>
      </c>
      <c r="S922">
        <v>13</v>
      </c>
      <c r="T922">
        <v>0.79656862745098012</v>
      </c>
      <c r="U922">
        <v>0.90274227771514237</v>
      </c>
      <c r="V922">
        <v>7.3076923076923102</v>
      </c>
      <c r="W922">
        <v>60.076923076923087</v>
      </c>
      <c r="X922">
        <v>171.89765813817817</v>
      </c>
      <c r="Y922">
        <v>158.66153846153844</v>
      </c>
      <c r="Z922">
        <v>158.66153846153844</v>
      </c>
      <c r="AA922">
        <v>23.589487178093776</v>
      </c>
      <c r="AB922">
        <v>4.3582201459123455</v>
      </c>
      <c r="AC922">
        <v>-74.519777841240753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</row>
    <row r="923" spans="1:39">
      <c r="A923">
        <v>16</v>
      </c>
      <c r="B923">
        <v>131</v>
      </c>
      <c r="C923">
        <v>2024</v>
      </c>
      <c r="D923">
        <v>11</v>
      </c>
      <c r="E923">
        <v>99</v>
      </c>
      <c r="F923">
        <v>174</v>
      </c>
      <c r="G923">
        <v>99</v>
      </c>
      <c r="H923">
        <v>99</v>
      </c>
      <c r="I923">
        <v>99</v>
      </c>
      <c r="J923">
        <v>143</v>
      </c>
      <c r="M923">
        <v>99</v>
      </c>
      <c r="N923">
        <v>99</v>
      </c>
      <c r="O923">
        <v>99</v>
      </c>
      <c r="P923">
        <v>99</v>
      </c>
      <c r="Q923">
        <v>3</v>
      </c>
      <c r="R923">
        <v>10</v>
      </c>
      <c r="S923">
        <v>10</v>
      </c>
      <c r="T923">
        <v>0.61919504643962875</v>
      </c>
      <c r="U923">
        <v>0.69059056432018517</v>
      </c>
      <c r="V923">
        <v>4.7</v>
      </c>
      <c r="W923">
        <v>59.4</v>
      </c>
      <c r="X923">
        <v>167.91982665222105</v>
      </c>
      <c r="Y923">
        <v>154.99</v>
      </c>
      <c r="Z923">
        <v>154.99</v>
      </c>
      <c r="AA923">
        <v>28.402058024023496</v>
      </c>
      <c r="AB923">
        <v>5.3516352641038756</v>
      </c>
      <c r="AC923">
        <v>-80.939512942268252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</row>
    <row r="924" spans="1:39">
      <c r="A924">
        <v>16</v>
      </c>
      <c r="B924">
        <v>132</v>
      </c>
      <c r="C924">
        <v>2024</v>
      </c>
      <c r="D924">
        <v>12</v>
      </c>
      <c r="E924">
        <v>99</v>
      </c>
      <c r="F924">
        <v>174</v>
      </c>
      <c r="G924">
        <v>99</v>
      </c>
      <c r="H924">
        <v>99</v>
      </c>
      <c r="I924">
        <v>99</v>
      </c>
      <c r="J924">
        <v>143</v>
      </c>
      <c r="M924">
        <v>99</v>
      </c>
      <c r="N924">
        <v>99</v>
      </c>
      <c r="O924">
        <v>99</v>
      </c>
      <c r="P924">
        <v>99</v>
      </c>
      <c r="Q924">
        <v>6</v>
      </c>
      <c r="R924">
        <v>23</v>
      </c>
      <c r="S924">
        <v>23</v>
      </c>
      <c r="T924">
        <v>1.7940717628705147</v>
      </c>
      <c r="U924">
        <v>2.0494475202993376</v>
      </c>
      <c r="V924">
        <v>4.5652173913043477</v>
      </c>
      <c r="W924">
        <v>59.347826086956523</v>
      </c>
      <c r="X924">
        <v>172.66004051062225</v>
      </c>
      <c r="Y924">
        <v>159.36521739130436</v>
      </c>
      <c r="Z924">
        <v>159.36521739130436</v>
      </c>
      <c r="AA924">
        <v>32.701862846761394</v>
      </c>
      <c r="AB924">
        <v>5.5294366066666996</v>
      </c>
      <c r="AC924">
        <v>-79.650890475048513</v>
      </c>
      <c r="AD924">
        <v>1</v>
      </c>
      <c r="AE924">
        <v>0</v>
      </c>
      <c r="AF924">
        <v>0</v>
      </c>
      <c r="AG924">
        <v>0</v>
      </c>
      <c r="AH924">
        <v>2</v>
      </c>
      <c r="AI924">
        <v>0</v>
      </c>
      <c r="AJ924">
        <v>0</v>
      </c>
      <c r="AK924">
        <v>0</v>
      </c>
      <c r="AL924">
        <v>0</v>
      </c>
      <c r="AM924">
        <v>0</v>
      </c>
    </row>
    <row r="925" spans="1:39">
      <c r="A925">
        <v>16</v>
      </c>
      <c r="B925">
        <v>133</v>
      </c>
      <c r="C925">
        <v>2024</v>
      </c>
      <c r="D925">
        <v>1</v>
      </c>
      <c r="E925">
        <v>99</v>
      </c>
      <c r="F925">
        <v>174</v>
      </c>
      <c r="G925">
        <v>99</v>
      </c>
      <c r="H925">
        <v>99</v>
      </c>
      <c r="I925">
        <v>99</v>
      </c>
      <c r="J925">
        <v>147</v>
      </c>
      <c r="M925">
        <v>99</v>
      </c>
      <c r="N925">
        <v>99</v>
      </c>
      <c r="O925">
        <v>99</v>
      </c>
      <c r="P925">
        <v>99</v>
      </c>
      <c r="Q925">
        <v>22</v>
      </c>
      <c r="R925">
        <v>304</v>
      </c>
      <c r="S925">
        <v>304</v>
      </c>
      <c r="T925">
        <v>16.602949208083011</v>
      </c>
      <c r="U925">
        <v>15.77521272185378</v>
      </c>
      <c r="V925">
        <v>4.3552631578947363</v>
      </c>
      <c r="W925">
        <v>60.901315789473678</v>
      </c>
      <c r="X925">
        <v>141.98551633688771</v>
      </c>
      <c r="Y925">
        <v>131.05263157894737</v>
      </c>
      <c r="Z925">
        <v>131.05263157894737</v>
      </c>
      <c r="AA925">
        <v>26.773276757579644</v>
      </c>
      <c r="AB925">
        <v>4.060820289866693</v>
      </c>
      <c r="AC925">
        <v>-60.769487288507797</v>
      </c>
      <c r="AD925">
        <v>7</v>
      </c>
      <c r="AE925">
        <v>0</v>
      </c>
      <c r="AF925">
        <v>0</v>
      </c>
      <c r="AG925">
        <v>0</v>
      </c>
      <c r="AH925">
        <v>3</v>
      </c>
      <c r="AI925">
        <v>1</v>
      </c>
      <c r="AJ925">
        <v>0</v>
      </c>
      <c r="AK925">
        <v>4</v>
      </c>
      <c r="AL925">
        <v>0</v>
      </c>
      <c r="AM925">
        <v>0</v>
      </c>
    </row>
    <row r="926" spans="1:39">
      <c r="A926">
        <v>16</v>
      </c>
      <c r="B926">
        <v>134</v>
      </c>
      <c r="C926">
        <v>2024</v>
      </c>
      <c r="D926">
        <v>2</v>
      </c>
      <c r="E926">
        <v>99</v>
      </c>
      <c r="F926">
        <v>174</v>
      </c>
      <c r="G926">
        <v>99</v>
      </c>
      <c r="H926">
        <v>99</v>
      </c>
      <c r="I926">
        <v>99</v>
      </c>
      <c r="J926">
        <v>147</v>
      </c>
      <c r="M926">
        <v>99</v>
      </c>
      <c r="N926">
        <v>99</v>
      </c>
      <c r="O926">
        <v>99</v>
      </c>
      <c r="P926">
        <v>99</v>
      </c>
      <c r="Q926">
        <v>20</v>
      </c>
      <c r="R926">
        <v>259</v>
      </c>
      <c r="S926">
        <v>258</v>
      </c>
      <c r="T926">
        <v>15.938461538461542</v>
      </c>
      <c r="U926">
        <v>15.536973629735973</v>
      </c>
      <c r="V926">
        <v>4.1467181467181469</v>
      </c>
      <c r="W926">
        <v>60.406976744186011</v>
      </c>
      <c r="X926">
        <v>147.10090062202741</v>
      </c>
      <c r="Y926">
        <v>135.0440154440154</v>
      </c>
      <c r="Z926">
        <v>135.56744186046504</v>
      </c>
      <c r="AA926">
        <v>29.681380802182296</v>
      </c>
      <c r="AB926">
        <v>4.0463724024877408</v>
      </c>
      <c r="AC926">
        <v>-59.678903715571501</v>
      </c>
      <c r="AD926">
        <v>0</v>
      </c>
      <c r="AE926">
        <v>0</v>
      </c>
      <c r="AF926">
        <v>0</v>
      </c>
      <c r="AG926">
        <v>0</v>
      </c>
      <c r="AH926">
        <v>1</v>
      </c>
      <c r="AI926">
        <v>0</v>
      </c>
      <c r="AJ926">
        <v>0</v>
      </c>
      <c r="AK926">
        <v>0</v>
      </c>
      <c r="AL926">
        <v>0</v>
      </c>
      <c r="AM926">
        <v>0</v>
      </c>
    </row>
    <row r="927" spans="1:39">
      <c r="A927">
        <v>16</v>
      </c>
      <c r="B927">
        <v>135</v>
      </c>
      <c r="C927">
        <v>2024</v>
      </c>
      <c r="D927">
        <v>3</v>
      </c>
      <c r="E927">
        <v>99</v>
      </c>
      <c r="F927">
        <v>174</v>
      </c>
      <c r="G927">
        <v>99</v>
      </c>
      <c r="H927">
        <v>99</v>
      </c>
      <c r="I927">
        <v>99</v>
      </c>
      <c r="J927">
        <v>147</v>
      </c>
      <c r="M927">
        <v>99</v>
      </c>
      <c r="N927">
        <v>99</v>
      </c>
      <c r="O927">
        <v>99</v>
      </c>
      <c r="P927">
        <v>99</v>
      </c>
      <c r="Q927">
        <v>21</v>
      </c>
      <c r="R927">
        <v>284</v>
      </c>
      <c r="S927">
        <v>284</v>
      </c>
      <c r="T927">
        <v>19.086021505376344</v>
      </c>
      <c r="U927">
        <v>17.504554161520932</v>
      </c>
      <c r="V927">
        <v>4.845070422535211</v>
      </c>
      <c r="W927">
        <v>60.179577464788736</v>
      </c>
      <c r="X927">
        <v>136.58576594997939</v>
      </c>
      <c r="Y927">
        <v>126.06866197183102</v>
      </c>
      <c r="Z927">
        <v>126.06866197183102</v>
      </c>
      <c r="AA927">
        <v>26.182724057186032</v>
      </c>
      <c r="AB927">
        <v>4.028001264605126</v>
      </c>
      <c r="AC927">
        <v>-62.415309446759323</v>
      </c>
      <c r="AD927">
        <v>3</v>
      </c>
      <c r="AE927">
        <v>0</v>
      </c>
      <c r="AF927">
        <v>0</v>
      </c>
      <c r="AG927">
        <v>2</v>
      </c>
      <c r="AH927">
        <v>1</v>
      </c>
      <c r="AI927">
        <v>0</v>
      </c>
      <c r="AJ927">
        <v>0</v>
      </c>
      <c r="AK927">
        <v>0</v>
      </c>
      <c r="AL927">
        <v>0</v>
      </c>
      <c r="AM927">
        <v>0</v>
      </c>
    </row>
    <row r="928" spans="1:39">
      <c r="A928">
        <v>16</v>
      </c>
      <c r="B928">
        <v>136</v>
      </c>
      <c r="C928">
        <v>2024</v>
      </c>
      <c r="D928">
        <v>4</v>
      </c>
      <c r="E928">
        <v>99</v>
      </c>
      <c r="F928">
        <v>174</v>
      </c>
      <c r="G928">
        <v>99</v>
      </c>
      <c r="H928">
        <v>99</v>
      </c>
      <c r="I928">
        <v>99</v>
      </c>
      <c r="J928">
        <v>147</v>
      </c>
      <c r="M928">
        <v>99</v>
      </c>
      <c r="N928">
        <v>99</v>
      </c>
      <c r="O928">
        <v>99</v>
      </c>
      <c r="P928">
        <v>99</v>
      </c>
      <c r="Q928">
        <v>22</v>
      </c>
      <c r="R928">
        <v>343</v>
      </c>
      <c r="S928">
        <v>341</v>
      </c>
      <c r="T928">
        <v>19.09799554565701</v>
      </c>
      <c r="U928">
        <v>18.179316685334697</v>
      </c>
      <c r="V928">
        <v>4.14868804664723</v>
      </c>
      <c r="W928">
        <v>60.736070381231677</v>
      </c>
      <c r="X928">
        <v>142.85272071992395</v>
      </c>
      <c r="Y928">
        <v>130.97842565597671</v>
      </c>
      <c r="Z928">
        <v>131.74662756598241</v>
      </c>
      <c r="AA928">
        <v>25.652793838784525</v>
      </c>
      <c r="AB928">
        <v>3.9013669062243639</v>
      </c>
      <c r="AC928">
        <v>-57.590920828833845</v>
      </c>
      <c r="AD928">
        <v>9</v>
      </c>
      <c r="AE928">
        <v>0</v>
      </c>
      <c r="AF928">
        <v>0</v>
      </c>
      <c r="AG928">
        <v>0</v>
      </c>
      <c r="AH928">
        <v>2</v>
      </c>
      <c r="AI928">
        <v>0</v>
      </c>
      <c r="AJ928">
        <v>1</v>
      </c>
      <c r="AK928">
        <v>2</v>
      </c>
      <c r="AL928">
        <v>0</v>
      </c>
      <c r="AM928">
        <v>0</v>
      </c>
    </row>
    <row r="929" spans="1:39">
      <c r="A929">
        <v>16</v>
      </c>
      <c r="B929">
        <v>137</v>
      </c>
      <c r="C929">
        <v>2024</v>
      </c>
      <c r="D929">
        <v>5</v>
      </c>
      <c r="E929">
        <v>99</v>
      </c>
      <c r="F929">
        <v>174</v>
      </c>
      <c r="G929">
        <v>99</v>
      </c>
      <c r="H929">
        <v>99</v>
      </c>
      <c r="I929">
        <v>99</v>
      </c>
      <c r="J929">
        <v>147</v>
      </c>
      <c r="M929">
        <v>99</v>
      </c>
      <c r="N929">
        <v>99</v>
      </c>
      <c r="O929">
        <v>99</v>
      </c>
      <c r="P929">
        <v>99</v>
      </c>
      <c r="Q929">
        <v>17</v>
      </c>
      <c r="R929">
        <v>252</v>
      </c>
      <c r="S929">
        <v>252</v>
      </c>
      <c r="T929">
        <v>19.459459459459463</v>
      </c>
      <c r="U929">
        <v>18.390307744509048</v>
      </c>
      <c r="V929">
        <v>3.912698412698413</v>
      </c>
      <c r="W929">
        <v>60.813492063492049</v>
      </c>
      <c r="X929">
        <v>138.64640836471824</v>
      </c>
      <c r="Y929">
        <v>127.97063492063498</v>
      </c>
      <c r="Z929">
        <v>127.97063492063498</v>
      </c>
      <c r="AA929">
        <v>23.64586633716257</v>
      </c>
      <c r="AB929">
        <v>3.830865731128811</v>
      </c>
      <c r="AC929">
        <v>-60.764256297749263</v>
      </c>
      <c r="AD929">
        <v>3</v>
      </c>
      <c r="AE929">
        <v>0</v>
      </c>
      <c r="AF929">
        <v>0</v>
      </c>
      <c r="AG929">
        <v>0</v>
      </c>
      <c r="AH929">
        <v>5</v>
      </c>
      <c r="AI929">
        <v>0</v>
      </c>
      <c r="AJ929">
        <v>0</v>
      </c>
      <c r="AK929">
        <v>1</v>
      </c>
      <c r="AL929">
        <v>0</v>
      </c>
      <c r="AM929">
        <v>0</v>
      </c>
    </row>
    <row r="930" spans="1:39">
      <c r="A930">
        <v>16</v>
      </c>
      <c r="B930">
        <v>138</v>
      </c>
      <c r="C930">
        <v>2024</v>
      </c>
      <c r="D930">
        <v>6</v>
      </c>
      <c r="E930">
        <v>99</v>
      </c>
      <c r="F930">
        <v>174</v>
      </c>
      <c r="G930">
        <v>99</v>
      </c>
      <c r="H930">
        <v>99</v>
      </c>
      <c r="I930">
        <v>99</v>
      </c>
      <c r="J930">
        <v>147</v>
      </c>
      <c r="M930">
        <v>99</v>
      </c>
      <c r="N930">
        <v>99</v>
      </c>
      <c r="O930">
        <v>99</v>
      </c>
      <c r="P930">
        <v>99</v>
      </c>
      <c r="Q930">
        <v>22</v>
      </c>
      <c r="R930">
        <v>300</v>
      </c>
      <c r="S930">
        <v>299</v>
      </c>
      <c r="T930">
        <v>22.831050228310502</v>
      </c>
      <c r="U930">
        <v>21.459318948965297</v>
      </c>
      <c r="V930">
        <v>3.91</v>
      </c>
      <c r="W930">
        <v>61.180602006688979</v>
      </c>
      <c r="X930">
        <v>140.62657999277712</v>
      </c>
      <c r="Y930">
        <v>128.86599999999987</v>
      </c>
      <c r="Z930">
        <v>129.29698996655503</v>
      </c>
      <c r="AA930">
        <v>27.1946954848117</v>
      </c>
      <c r="AB930">
        <v>3.7879616970331438</v>
      </c>
      <c r="AC930">
        <v>-58.541921631890958</v>
      </c>
      <c r="AD930">
        <v>8</v>
      </c>
      <c r="AE930">
        <v>0</v>
      </c>
      <c r="AF930">
        <v>0</v>
      </c>
      <c r="AG930">
        <v>0</v>
      </c>
      <c r="AH930">
        <v>7</v>
      </c>
      <c r="AI930">
        <v>1</v>
      </c>
      <c r="AJ930">
        <v>0</v>
      </c>
      <c r="AK930">
        <v>0</v>
      </c>
      <c r="AL930">
        <v>0</v>
      </c>
      <c r="AM930">
        <v>0</v>
      </c>
    </row>
    <row r="931" spans="1:39">
      <c r="A931">
        <v>16</v>
      </c>
      <c r="B931">
        <v>139</v>
      </c>
      <c r="C931">
        <v>2024</v>
      </c>
      <c r="D931">
        <v>7</v>
      </c>
      <c r="E931">
        <v>99</v>
      </c>
      <c r="F931">
        <v>174</v>
      </c>
      <c r="G931">
        <v>99</v>
      </c>
      <c r="H931">
        <v>99</v>
      </c>
      <c r="I931">
        <v>99</v>
      </c>
      <c r="J931">
        <v>147</v>
      </c>
      <c r="M931">
        <v>99</v>
      </c>
      <c r="N931">
        <v>99</v>
      </c>
      <c r="O931">
        <v>99</v>
      </c>
      <c r="P931">
        <v>99</v>
      </c>
      <c r="Q931">
        <v>20</v>
      </c>
      <c r="R931">
        <v>263</v>
      </c>
      <c r="S931">
        <v>262</v>
      </c>
      <c r="T931">
        <v>18.225918225918221</v>
      </c>
      <c r="U931">
        <v>17.717131402116468</v>
      </c>
      <c r="V931">
        <v>4.5513307984790874</v>
      </c>
      <c r="W931">
        <v>60.011450381679381</v>
      </c>
      <c r="X931">
        <v>146.42284829185712</v>
      </c>
      <c r="Y931">
        <v>134.21825095057036</v>
      </c>
      <c r="Z931">
        <v>134.73053435114502</v>
      </c>
      <c r="AA931">
        <v>26.678054832354594</v>
      </c>
      <c r="AB931">
        <v>4.4442971644238609</v>
      </c>
      <c r="AC931">
        <v>-62.327258830262437</v>
      </c>
      <c r="AD931">
        <v>6</v>
      </c>
      <c r="AE931">
        <v>0</v>
      </c>
      <c r="AF931">
        <v>0</v>
      </c>
      <c r="AG931">
        <v>1</v>
      </c>
      <c r="AH931">
        <v>7</v>
      </c>
      <c r="AI931">
        <v>0</v>
      </c>
      <c r="AJ931">
        <v>0</v>
      </c>
      <c r="AK931">
        <v>1</v>
      </c>
      <c r="AL931">
        <v>0</v>
      </c>
      <c r="AM931">
        <v>0</v>
      </c>
    </row>
    <row r="932" spans="1:39">
      <c r="A932">
        <v>16</v>
      </c>
      <c r="B932">
        <v>140</v>
      </c>
      <c r="C932">
        <v>2024</v>
      </c>
      <c r="D932">
        <v>8</v>
      </c>
      <c r="E932">
        <v>99</v>
      </c>
      <c r="F932">
        <v>174</v>
      </c>
      <c r="G932">
        <v>99</v>
      </c>
      <c r="H932">
        <v>99</v>
      </c>
      <c r="I932">
        <v>99</v>
      </c>
      <c r="J932">
        <v>147</v>
      </c>
      <c r="M932">
        <v>99</v>
      </c>
      <c r="N932">
        <v>99</v>
      </c>
      <c r="O932">
        <v>99</v>
      </c>
      <c r="P932">
        <v>99</v>
      </c>
      <c r="Q932">
        <v>20</v>
      </c>
      <c r="R932">
        <v>300</v>
      </c>
      <c r="S932">
        <v>300</v>
      </c>
      <c r="T932">
        <v>23.4009360374415</v>
      </c>
      <c r="U932">
        <v>22.198616485713988</v>
      </c>
      <c r="V932">
        <v>3.8366666666666673</v>
      </c>
      <c r="W932">
        <v>60.616666666666646</v>
      </c>
      <c r="X932">
        <v>144.56229685807153</v>
      </c>
      <c r="Y932">
        <v>133.43100000000001</v>
      </c>
      <c r="Z932">
        <v>133.43100000000001</v>
      </c>
      <c r="AA932">
        <v>28.479901784708726</v>
      </c>
      <c r="AB932">
        <v>4.1080882279825932</v>
      </c>
      <c r="AC932">
        <v>-70.842367061845181</v>
      </c>
      <c r="AD932">
        <v>3</v>
      </c>
      <c r="AE932">
        <v>0</v>
      </c>
      <c r="AF932">
        <v>0</v>
      </c>
      <c r="AG932">
        <v>2</v>
      </c>
      <c r="AH932">
        <v>3</v>
      </c>
      <c r="AI932">
        <v>0</v>
      </c>
      <c r="AJ932">
        <v>0</v>
      </c>
      <c r="AK932">
        <v>0</v>
      </c>
      <c r="AL932">
        <v>0</v>
      </c>
      <c r="AM932">
        <v>0</v>
      </c>
    </row>
    <row r="933" spans="1:39">
      <c r="A933">
        <v>16</v>
      </c>
      <c r="B933">
        <v>141</v>
      </c>
      <c r="C933">
        <v>2024</v>
      </c>
      <c r="D933">
        <v>9</v>
      </c>
      <c r="E933">
        <v>99</v>
      </c>
      <c r="F933">
        <v>174</v>
      </c>
      <c r="G933">
        <v>99</v>
      </c>
      <c r="H933">
        <v>99</v>
      </c>
      <c r="I933">
        <v>99</v>
      </c>
      <c r="J933">
        <v>147</v>
      </c>
      <c r="M933">
        <v>99</v>
      </c>
      <c r="N933">
        <v>99</v>
      </c>
      <c r="O933">
        <v>99</v>
      </c>
      <c r="P933">
        <v>99</v>
      </c>
      <c r="Q933">
        <v>18</v>
      </c>
      <c r="R933">
        <v>257</v>
      </c>
      <c r="S933">
        <v>255</v>
      </c>
      <c r="T933">
        <v>18.370264474624729</v>
      </c>
      <c r="U933">
        <v>17.373205313158206</v>
      </c>
      <c r="V933">
        <v>3.8249027237354096</v>
      </c>
      <c r="W933">
        <v>60.929411764705883</v>
      </c>
      <c r="X933">
        <v>142.39896126233597</v>
      </c>
      <c r="Y933">
        <v>130.59533073929964</v>
      </c>
      <c r="Z933">
        <v>131.61960784313732</v>
      </c>
      <c r="AA933">
        <v>26.694310325756305</v>
      </c>
      <c r="AB933">
        <v>4.078989403754294</v>
      </c>
      <c r="AC933">
        <v>-62.717069486538755</v>
      </c>
      <c r="AD933">
        <v>3</v>
      </c>
      <c r="AE933">
        <v>0</v>
      </c>
      <c r="AF933">
        <v>0</v>
      </c>
      <c r="AG933">
        <v>1</v>
      </c>
      <c r="AH933">
        <v>2</v>
      </c>
      <c r="AI933">
        <v>0</v>
      </c>
      <c r="AJ933">
        <v>0</v>
      </c>
      <c r="AK933">
        <v>0</v>
      </c>
      <c r="AL933">
        <v>0</v>
      </c>
      <c r="AM933">
        <v>0</v>
      </c>
    </row>
    <row r="934" spans="1:39">
      <c r="A934">
        <v>16</v>
      </c>
      <c r="B934">
        <v>142</v>
      </c>
      <c r="C934">
        <v>2024</v>
      </c>
      <c r="D934">
        <v>10</v>
      </c>
      <c r="E934">
        <v>99</v>
      </c>
      <c r="F934">
        <v>174</v>
      </c>
      <c r="G934">
        <v>99</v>
      </c>
      <c r="H934">
        <v>99</v>
      </c>
      <c r="I934">
        <v>99</v>
      </c>
      <c r="J934">
        <v>147</v>
      </c>
      <c r="M934">
        <v>99</v>
      </c>
      <c r="N934">
        <v>99</v>
      </c>
      <c r="O934">
        <v>99</v>
      </c>
      <c r="P934">
        <v>99</v>
      </c>
      <c r="Q934">
        <v>20</v>
      </c>
      <c r="R934">
        <v>268</v>
      </c>
      <c r="S934">
        <v>267</v>
      </c>
      <c r="T934">
        <v>17.245817245817253</v>
      </c>
      <c r="U934">
        <v>16.199757621947018</v>
      </c>
      <c r="V934">
        <v>3.462686567164178</v>
      </c>
      <c r="W934">
        <v>61.104868913857686</v>
      </c>
      <c r="X934">
        <v>143.43922316909487</v>
      </c>
      <c r="Y934">
        <v>131.97761194029843</v>
      </c>
      <c r="Z934">
        <v>132.47191011235952</v>
      </c>
      <c r="AA934">
        <v>27.511751614098102</v>
      </c>
      <c r="AB934">
        <v>3.5753335510890238</v>
      </c>
      <c r="AC934">
        <v>-59.139669772331544</v>
      </c>
      <c r="AD934">
        <v>5</v>
      </c>
      <c r="AE934">
        <v>0</v>
      </c>
      <c r="AF934">
        <v>0</v>
      </c>
      <c r="AG934">
        <v>0</v>
      </c>
      <c r="AH934">
        <v>2</v>
      </c>
      <c r="AI934">
        <v>1</v>
      </c>
      <c r="AJ934">
        <v>0</v>
      </c>
      <c r="AK934">
        <v>0</v>
      </c>
      <c r="AL934">
        <v>0</v>
      </c>
      <c r="AM934">
        <v>0</v>
      </c>
    </row>
    <row r="935" spans="1:39">
      <c r="A935">
        <v>16</v>
      </c>
      <c r="B935">
        <v>143</v>
      </c>
      <c r="C935">
        <v>2024</v>
      </c>
      <c r="D935">
        <v>11</v>
      </c>
      <c r="E935">
        <v>99</v>
      </c>
      <c r="F935">
        <v>174</v>
      </c>
      <c r="G935">
        <v>99</v>
      </c>
      <c r="H935">
        <v>99</v>
      </c>
      <c r="I935">
        <v>99</v>
      </c>
      <c r="J935">
        <v>147</v>
      </c>
      <c r="M935">
        <v>99</v>
      </c>
      <c r="N935">
        <v>99</v>
      </c>
      <c r="O935">
        <v>99</v>
      </c>
      <c r="P935">
        <v>99</v>
      </c>
      <c r="Q935">
        <v>21</v>
      </c>
      <c r="R935">
        <v>261</v>
      </c>
      <c r="S935">
        <v>258</v>
      </c>
      <c r="T935">
        <v>19.405204460966548</v>
      </c>
      <c r="U935">
        <v>17.724628333435891</v>
      </c>
      <c r="V935">
        <v>3.6283524904214568</v>
      </c>
      <c r="W935">
        <v>61.01162790697672</v>
      </c>
      <c r="X935">
        <v>140.09912703453259</v>
      </c>
      <c r="Y935">
        <v>128.03103448275871</v>
      </c>
      <c r="Z935">
        <v>129.51976744186055</v>
      </c>
      <c r="AA935">
        <v>24.340672344420391</v>
      </c>
      <c r="AB935">
        <v>3.9703187130572655</v>
      </c>
      <c r="AC935">
        <v>-59.125070150798955</v>
      </c>
      <c r="AD935">
        <v>2</v>
      </c>
      <c r="AE935">
        <v>0</v>
      </c>
      <c r="AF935">
        <v>0</v>
      </c>
      <c r="AG935">
        <v>0</v>
      </c>
      <c r="AH935">
        <v>6</v>
      </c>
      <c r="AI935">
        <v>2</v>
      </c>
      <c r="AJ935">
        <v>0</v>
      </c>
      <c r="AK935">
        <v>0</v>
      </c>
      <c r="AL935">
        <v>0</v>
      </c>
      <c r="AM935">
        <v>0</v>
      </c>
    </row>
    <row r="936" spans="1:39">
      <c r="A936">
        <v>16</v>
      </c>
      <c r="B936">
        <v>144</v>
      </c>
      <c r="C936">
        <v>2024</v>
      </c>
      <c r="D936">
        <v>12</v>
      </c>
      <c r="E936">
        <v>99</v>
      </c>
      <c r="F936">
        <v>174</v>
      </c>
      <c r="G936">
        <v>99</v>
      </c>
      <c r="H936">
        <v>99</v>
      </c>
      <c r="I936">
        <v>99</v>
      </c>
      <c r="J936">
        <v>147</v>
      </c>
      <c r="M936">
        <v>99</v>
      </c>
      <c r="N936">
        <v>99</v>
      </c>
      <c r="O936">
        <v>99</v>
      </c>
      <c r="P936">
        <v>99</v>
      </c>
      <c r="Q936">
        <v>18</v>
      </c>
      <c r="R936">
        <v>242</v>
      </c>
      <c r="S936">
        <v>241</v>
      </c>
      <c r="T936">
        <v>18.250377073906481</v>
      </c>
      <c r="U936">
        <v>17.500777259358571</v>
      </c>
      <c r="V936">
        <v>2.6942148760330569</v>
      </c>
      <c r="W936">
        <v>61.60165975103736</v>
      </c>
      <c r="X936">
        <v>141.85283346614978</v>
      </c>
      <c r="Y936">
        <v>130.49049586776863</v>
      </c>
      <c r="Z936">
        <v>131.03195020746895</v>
      </c>
      <c r="AA936">
        <v>29.064401518279425</v>
      </c>
      <c r="AB936">
        <v>3.6471778074175472</v>
      </c>
      <c r="AC936">
        <v>-68.652743165203191</v>
      </c>
      <c r="AD936">
        <v>5</v>
      </c>
      <c r="AE936">
        <v>0</v>
      </c>
      <c r="AF936">
        <v>0</v>
      </c>
      <c r="AG936">
        <v>0</v>
      </c>
      <c r="AH936">
        <v>3</v>
      </c>
      <c r="AI936">
        <v>0</v>
      </c>
      <c r="AJ936">
        <v>0</v>
      </c>
      <c r="AK936">
        <v>1</v>
      </c>
      <c r="AL936">
        <v>0</v>
      </c>
      <c r="AM936">
        <v>0</v>
      </c>
    </row>
    <row r="937" spans="1:39">
      <c r="A937">
        <v>16</v>
      </c>
      <c r="B937">
        <v>145</v>
      </c>
      <c r="C937">
        <v>2024</v>
      </c>
      <c r="D937">
        <v>1</v>
      </c>
      <c r="E937">
        <v>99</v>
      </c>
      <c r="F937">
        <v>174</v>
      </c>
      <c r="G937">
        <v>99</v>
      </c>
      <c r="H937">
        <v>99</v>
      </c>
      <c r="I937">
        <v>99</v>
      </c>
      <c r="J937">
        <v>155</v>
      </c>
      <c r="M937">
        <v>99</v>
      </c>
      <c r="N937">
        <v>99</v>
      </c>
      <c r="O937">
        <v>99</v>
      </c>
      <c r="P937">
        <v>99</v>
      </c>
      <c r="R937">
        <v>0</v>
      </c>
    </row>
    <row r="938" spans="1:39">
      <c r="A938">
        <v>16</v>
      </c>
      <c r="B938">
        <v>146</v>
      </c>
      <c r="C938">
        <v>2024</v>
      </c>
      <c r="D938">
        <v>2</v>
      </c>
      <c r="E938">
        <v>99</v>
      </c>
      <c r="F938">
        <v>174</v>
      </c>
      <c r="G938">
        <v>99</v>
      </c>
      <c r="H938">
        <v>99</v>
      </c>
      <c r="I938">
        <v>99</v>
      </c>
      <c r="J938">
        <v>155</v>
      </c>
      <c r="M938">
        <v>99</v>
      </c>
      <c r="N938">
        <v>99</v>
      </c>
      <c r="O938">
        <v>99</v>
      </c>
      <c r="P938">
        <v>99</v>
      </c>
      <c r="R938">
        <v>0</v>
      </c>
    </row>
    <row r="939" spans="1:39">
      <c r="A939">
        <v>16</v>
      </c>
      <c r="B939">
        <v>147</v>
      </c>
      <c r="C939">
        <v>2024</v>
      </c>
      <c r="D939">
        <v>3</v>
      </c>
      <c r="E939">
        <v>99</v>
      </c>
      <c r="F939">
        <v>174</v>
      </c>
      <c r="G939">
        <v>99</v>
      </c>
      <c r="H939">
        <v>99</v>
      </c>
      <c r="I939">
        <v>99</v>
      </c>
      <c r="J939">
        <v>155</v>
      </c>
      <c r="M939">
        <v>99</v>
      </c>
      <c r="N939">
        <v>99</v>
      </c>
      <c r="O939">
        <v>99</v>
      </c>
      <c r="P939">
        <v>99</v>
      </c>
      <c r="Q939">
        <v>1</v>
      </c>
      <c r="R939">
        <v>3</v>
      </c>
      <c r="S939">
        <v>3</v>
      </c>
      <c r="T939">
        <v>0.17421602787456444</v>
      </c>
      <c r="U939">
        <v>0.21126446467852536</v>
      </c>
      <c r="V939">
        <v>15</v>
      </c>
      <c r="W939">
        <v>58</v>
      </c>
      <c r="X939">
        <v>177.56229685807153</v>
      </c>
      <c r="Y939">
        <v>163.89</v>
      </c>
      <c r="Z939">
        <v>163.89</v>
      </c>
      <c r="AA939">
        <v>28.113193818324245</v>
      </c>
      <c r="AB939">
        <v>1.6329931618554523</v>
      </c>
      <c r="AC939">
        <v>-99.908543175219108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</row>
    <row r="940" spans="1:39">
      <c r="A940">
        <v>16</v>
      </c>
      <c r="B940">
        <v>148</v>
      </c>
      <c r="C940">
        <v>2024</v>
      </c>
      <c r="D940">
        <v>4</v>
      </c>
      <c r="E940">
        <v>99</v>
      </c>
      <c r="F940">
        <v>174</v>
      </c>
      <c r="G940">
        <v>99</v>
      </c>
      <c r="H940">
        <v>99</v>
      </c>
      <c r="I940">
        <v>99</v>
      </c>
      <c r="J940">
        <v>155</v>
      </c>
      <c r="M940">
        <v>99</v>
      </c>
      <c r="N940">
        <v>99</v>
      </c>
      <c r="O940">
        <v>99</v>
      </c>
      <c r="P940">
        <v>99</v>
      </c>
      <c r="R940">
        <v>0</v>
      </c>
    </row>
    <row r="941" spans="1:39">
      <c r="A941">
        <v>16</v>
      </c>
      <c r="B941">
        <v>149</v>
      </c>
      <c r="C941">
        <v>2024</v>
      </c>
      <c r="D941">
        <v>5</v>
      </c>
      <c r="E941">
        <v>99</v>
      </c>
      <c r="F941">
        <v>174</v>
      </c>
      <c r="G941">
        <v>99</v>
      </c>
      <c r="H941">
        <v>99</v>
      </c>
      <c r="I941">
        <v>99</v>
      </c>
      <c r="J941">
        <v>155</v>
      </c>
      <c r="M941">
        <v>99</v>
      </c>
      <c r="N941">
        <v>99</v>
      </c>
      <c r="O941">
        <v>99</v>
      </c>
      <c r="P941">
        <v>99</v>
      </c>
      <c r="R941">
        <v>0</v>
      </c>
    </row>
    <row r="942" spans="1:39">
      <c r="A942">
        <v>16</v>
      </c>
      <c r="B942">
        <v>150</v>
      </c>
      <c r="C942">
        <v>2024</v>
      </c>
      <c r="D942">
        <v>6</v>
      </c>
      <c r="E942">
        <v>99</v>
      </c>
      <c r="F942">
        <v>174</v>
      </c>
      <c r="G942">
        <v>99</v>
      </c>
      <c r="H942">
        <v>99</v>
      </c>
      <c r="I942">
        <v>99</v>
      </c>
      <c r="J942">
        <v>155</v>
      </c>
      <c r="M942">
        <v>99</v>
      </c>
      <c r="N942">
        <v>99</v>
      </c>
      <c r="O942">
        <v>99</v>
      </c>
      <c r="P942">
        <v>99</v>
      </c>
      <c r="R942">
        <v>0</v>
      </c>
    </row>
    <row r="943" spans="1:39">
      <c r="A943">
        <v>16</v>
      </c>
      <c r="B943">
        <v>151</v>
      </c>
      <c r="C943">
        <v>2024</v>
      </c>
      <c r="D943">
        <v>7</v>
      </c>
      <c r="E943">
        <v>99</v>
      </c>
      <c r="F943">
        <v>174</v>
      </c>
      <c r="G943">
        <v>99</v>
      </c>
      <c r="H943">
        <v>99</v>
      </c>
      <c r="I943">
        <v>99</v>
      </c>
      <c r="J943">
        <v>155</v>
      </c>
      <c r="M943">
        <v>99</v>
      </c>
      <c r="N943">
        <v>99</v>
      </c>
      <c r="O943">
        <v>99</v>
      </c>
      <c r="P943">
        <v>99</v>
      </c>
      <c r="R943">
        <v>0</v>
      </c>
    </row>
    <row r="944" spans="1:39">
      <c r="A944">
        <v>16</v>
      </c>
      <c r="B944">
        <v>152</v>
      </c>
      <c r="C944">
        <v>2024</v>
      </c>
      <c r="D944">
        <v>8</v>
      </c>
      <c r="E944">
        <v>99</v>
      </c>
      <c r="F944">
        <v>174</v>
      </c>
      <c r="G944">
        <v>99</v>
      </c>
      <c r="H944">
        <v>99</v>
      </c>
      <c r="I944">
        <v>99</v>
      </c>
      <c r="J944">
        <v>155</v>
      </c>
      <c r="M944">
        <v>99</v>
      </c>
      <c r="N944">
        <v>99</v>
      </c>
      <c r="O944">
        <v>99</v>
      </c>
      <c r="P944">
        <v>99</v>
      </c>
      <c r="R944">
        <v>0</v>
      </c>
    </row>
    <row r="945" spans="1:39">
      <c r="A945">
        <v>16</v>
      </c>
      <c r="B945">
        <v>153</v>
      </c>
      <c r="C945">
        <v>2024</v>
      </c>
      <c r="D945">
        <v>9</v>
      </c>
      <c r="E945">
        <v>99</v>
      </c>
      <c r="F945">
        <v>174</v>
      </c>
      <c r="G945">
        <v>99</v>
      </c>
      <c r="H945">
        <v>99</v>
      </c>
      <c r="I945">
        <v>99</v>
      </c>
      <c r="J945">
        <v>155</v>
      </c>
      <c r="M945">
        <v>99</v>
      </c>
      <c r="N945">
        <v>99</v>
      </c>
      <c r="O945">
        <v>99</v>
      </c>
      <c r="P945">
        <v>99</v>
      </c>
      <c r="R945">
        <v>0</v>
      </c>
    </row>
    <row r="946" spans="1:39">
      <c r="A946">
        <v>16</v>
      </c>
      <c r="B946">
        <v>154</v>
      </c>
      <c r="C946">
        <v>2024</v>
      </c>
      <c r="D946">
        <v>10</v>
      </c>
      <c r="E946">
        <v>99</v>
      </c>
      <c r="F946">
        <v>174</v>
      </c>
      <c r="G946">
        <v>99</v>
      </c>
      <c r="H946">
        <v>99</v>
      </c>
      <c r="I946">
        <v>99</v>
      </c>
      <c r="J946">
        <v>155</v>
      </c>
      <c r="M946">
        <v>99</v>
      </c>
      <c r="N946">
        <v>99</v>
      </c>
      <c r="O946">
        <v>99</v>
      </c>
      <c r="P946">
        <v>99</v>
      </c>
      <c r="R946">
        <v>0</v>
      </c>
    </row>
    <row r="947" spans="1:39">
      <c r="A947">
        <v>16</v>
      </c>
      <c r="B947">
        <v>155</v>
      </c>
      <c r="C947">
        <v>2024</v>
      </c>
      <c r="D947">
        <v>11</v>
      </c>
      <c r="E947">
        <v>99</v>
      </c>
      <c r="F947">
        <v>174</v>
      </c>
      <c r="G947">
        <v>99</v>
      </c>
      <c r="H947">
        <v>99</v>
      </c>
      <c r="I947">
        <v>99</v>
      </c>
      <c r="J947">
        <v>155</v>
      </c>
      <c r="M947">
        <v>99</v>
      </c>
      <c r="N947">
        <v>99</v>
      </c>
      <c r="O947">
        <v>99</v>
      </c>
      <c r="P947">
        <v>99</v>
      </c>
      <c r="R947">
        <v>0</v>
      </c>
    </row>
    <row r="948" spans="1:39">
      <c r="A948">
        <v>16</v>
      </c>
      <c r="B948">
        <v>156</v>
      </c>
      <c r="C948">
        <v>2024</v>
      </c>
      <c r="D948">
        <v>12</v>
      </c>
      <c r="E948">
        <v>99</v>
      </c>
      <c r="F948">
        <v>174</v>
      </c>
      <c r="G948">
        <v>99</v>
      </c>
      <c r="H948">
        <v>99</v>
      </c>
      <c r="I948">
        <v>99</v>
      </c>
      <c r="J948">
        <v>155</v>
      </c>
      <c r="M948">
        <v>99</v>
      </c>
      <c r="N948">
        <v>99</v>
      </c>
      <c r="O948">
        <v>99</v>
      </c>
      <c r="P948">
        <v>99</v>
      </c>
      <c r="R948">
        <v>0</v>
      </c>
    </row>
    <row r="949" spans="1:39">
      <c r="A949">
        <v>16</v>
      </c>
      <c r="B949">
        <v>157</v>
      </c>
      <c r="C949">
        <v>2024</v>
      </c>
      <c r="D949">
        <v>1</v>
      </c>
      <c r="E949">
        <v>99</v>
      </c>
      <c r="F949">
        <v>174</v>
      </c>
      <c r="G949">
        <v>99</v>
      </c>
      <c r="H949">
        <v>99</v>
      </c>
      <c r="I949">
        <v>99</v>
      </c>
      <c r="J949">
        <v>160</v>
      </c>
      <c r="M949">
        <v>99</v>
      </c>
      <c r="N949">
        <v>99</v>
      </c>
      <c r="O949">
        <v>99</v>
      </c>
      <c r="P949">
        <v>99</v>
      </c>
      <c r="Q949">
        <v>30</v>
      </c>
      <c r="R949">
        <v>471</v>
      </c>
      <c r="S949">
        <v>471</v>
      </c>
      <c r="T949">
        <v>25.723648279628609</v>
      </c>
      <c r="U949">
        <v>24.779913212572193</v>
      </c>
      <c r="V949">
        <v>8.7834394904458613</v>
      </c>
      <c r="W949">
        <v>58.670912951167722</v>
      </c>
      <c r="X949">
        <v>143.95318505841527</v>
      </c>
      <c r="Y949">
        <v>132.86878980891723</v>
      </c>
      <c r="Z949">
        <v>132.86878980891723</v>
      </c>
      <c r="AA949">
        <v>27.667666490395209</v>
      </c>
      <c r="AB949">
        <v>1.7798062273348547</v>
      </c>
      <c r="AC949">
        <v>-46.668423500992567</v>
      </c>
      <c r="AD949">
        <v>14</v>
      </c>
      <c r="AE949">
        <v>0</v>
      </c>
      <c r="AF949">
        <v>0</v>
      </c>
      <c r="AG949">
        <v>1</v>
      </c>
      <c r="AH949">
        <v>21</v>
      </c>
      <c r="AI949">
        <v>7</v>
      </c>
      <c r="AJ949">
        <v>3</v>
      </c>
      <c r="AK949">
        <v>10</v>
      </c>
      <c r="AL949">
        <v>0</v>
      </c>
      <c r="AM949">
        <v>0</v>
      </c>
    </row>
    <row r="950" spans="1:39">
      <c r="A950">
        <v>16</v>
      </c>
      <c r="B950">
        <v>158</v>
      </c>
      <c r="C950">
        <v>2024</v>
      </c>
      <c r="D950">
        <v>2</v>
      </c>
      <c r="E950">
        <v>99</v>
      </c>
      <c r="F950">
        <v>174</v>
      </c>
      <c r="G950">
        <v>99</v>
      </c>
      <c r="H950">
        <v>99</v>
      </c>
      <c r="I950">
        <v>99</v>
      </c>
      <c r="J950">
        <v>160</v>
      </c>
      <c r="M950">
        <v>99</v>
      </c>
      <c r="N950">
        <v>99</v>
      </c>
      <c r="O950">
        <v>99</v>
      </c>
      <c r="P950">
        <v>99</v>
      </c>
      <c r="Q950">
        <v>23</v>
      </c>
      <c r="R950">
        <v>349</v>
      </c>
      <c r="S950">
        <v>349</v>
      </c>
      <c r="T950">
        <v>21.476923076923079</v>
      </c>
      <c r="U950">
        <v>20.501232247025087</v>
      </c>
      <c r="V950">
        <v>8.8968481375358142</v>
      </c>
      <c r="W950">
        <v>58.601719197707752</v>
      </c>
      <c r="X950">
        <v>143.27206350290413</v>
      </c>
      <c r="Y950">
        <v>132.24011461318045</v>
      </c>
      <c r="Z950">
        <v>132.24011461318045</v>
      </c>
      <c r="AA950">
        <v>29.380109365826488</v>
      </c>
      <c r="AB950">
        <v>1.7782826850557543</v>
      </c>
      <c r="AC950">
        <v>-41.108171735218775</v>
      </c>
      <c r="AD950">
        <v>12</v>
      </c>
      <c r="AE950">
        <v>0</v>
      </c>
      <c r="AF950">
        <v>0</v>
      </c>
      <c r="AG950">
        <v>1</v>
      </c>
      <c r="AH950">
        <v>17</v>
      </c>
      <c r="AI950">
        <v>10</v>
      </c>
      <c r="AJ950">
        <v>3</v>
      </c>
      <c r="AK950">
        <v>7</v>
      </c>
      <c r="AL950">
        <v>0</v>
      </c>
      <c r="AM950">
        <v>0</v>
      </c>
    </row>
    <row r="951" spans="1:39">
      <c r="A951">
        <v>16</v>
      </c>
      <c r="B951">
        <v>159</v>
      </c>
      <c r="C951">
        <v>2024</v>
      </c>
      <c r="D951">
        <v>3</v>
      </c>
      <c r="E951">
        <v>99</v>
      </c>
      <c r="F951">
        <v>174</v>
      </c>
      <c r="G951">
        <v>99</v>
      </c>
      <c r="H951">
        <v>99</v>
      </c>
      <c r="I951">
        <v>99</v>
      </c>
      <c r="J951">
        <v>160</v>
      </c>
      <c r="M951">
        <v>99</v>
      </c>
      <c r="N951">
        <v>99</v>
      </c>
      <c r="O951">
        <v>99</v>
      </c>
      <c r="P951">
        <v>99</v>
      </c>
      <c r="Q951">
        <v>22</v>
      </c>
      <c r="R951">
        <v>219</v>
      </c>
      <c r="S951">
        <v>219</v>
      </c>
      <c r="T951">
        <v>14.717741935483867</v>
      </c>
      <c r="U951">
        <v>14.619029599360896</v>
      </c>
      <c r="V951">
        <v>9.4474885844748826</v>
      </c>
      <c r="W951">
        <v>58.488584474885847</v>
      </c>
      <c r="X951">
        <v>147.92690106215088</v>
      </c>
      <c r="Y951">
        <v>136.53652968036522</v>
      </c>
      <c r="Z951">
        <v>136.53652968036522</v>
      </c>
      <c r="AA951">
        <v>26.269045950919359</v>
      </c>
      <c r="AB951">
        <v>1.5915321889980645</v>
      </c>
      <c r="AC951">
        <v>-47.83670012587212</v>
      </c>
      <c r="AD951">
        <v>4</v>
      </c>
      <c r="AE951">
        <v>0</v>
      </c>
      <c r="AF951">
        <v>0</v>
      </c>
      <c r="AG951">
        <v>0</v>
      </c>
      <c r="AH951">
        <v>19</v>
      </c>
      <c r="AI951">
        <v>4</v>
      </c>
      <c r="AJ951">
        <v>3</v>
      </c>
      <c r="AK951">
        <v>3</v>
      </c>
      <c r="AL951">
        <v>0</v>
      </c>
      <c r="AM951">
        <v>0</v>
      </c>
    </row>
    <row r="952" spans="1:39">
      <c r="A952">
        <v>16</v>
      </c>
      <c r="B952">
        <v>160</v>
      </c>
      <c r="C952">
        <v>2024</v>
      </c>
      <c r="D952">
        <v>4</v>
      </c>
      <c r="E952">
        <v>99</v>
      </c>
      <c r="F952">
        <v>174</v>
      </c>
      <c r="G952">
        <v>99</v>
      </c>
      <c r="H952">
        <v>99</v>
      </c>
      <c r="I952">
        <v>99</v>
      </c>
      <c r="J952">
        <v>160</v>
      </c>
      <c r="M952">
        <v>99</v>
      </c>
      <c r="N952">
        <v>99</v>
      </c>
      <c r="O952">
        <v>99</v>
      </c>
      <c r="P952">
        <v>99</v>
      </c>
      <c r="Q952">
        <v>28</v>
      </c>
      <c r="R952">
        <v>334</v>
      </c>
      <c r="S952">
        <v>334</v>
      </c>
      <c r="T952">
        <v>18.596881959910913</v>
      </c>
      <c r="U952">
        <v>18.893975837309725</v>
      </c>
      <c r="V952">
        <v>8.1467065868263493</v>
      </c>
      <c r="W952">
        <v>58.601796407185638</v>
      </c>
      <c r="X952">
        <v>151.4577562102231</v>
      </c>
      <c r="Y952">
        <v>139.79550898203584</v>
      </c>
      <c r="Z952">
        <v>139.79550898203584</v>
      </c>
      <c r="AA952">
        <v>31.478724079148009</v>
      </c>
      <c r="AB952">
        <v>2.3279343225371361</v>
      </c>
      <c r="AC952">
        <v>-66.691566562808603</v>
      </c>
      <c r="AD952">
        <v>7</v>
      </c>
      <c r="AE952">
        <v>0</v>
      </c>
      <c r="AF952">
        <v>0</v>
      </c>
      <c r="AG952">
        <v>1</v>
      </c>
      <c r="AH952">
        <v>29</v>
      </c>
      <c r="AI952">
        <v>12</v>
      </c>
      <c r="AJ952">
        <v>9</v>
      </c>
      <c r="AK952">
        <v>5</v>
      </c>
      <c r="AL952">
        <v>0</v>
      </c>
      <c r="AM952">
        <v>0</v>
      </c>
    </row>
    <row r="953" spans="1:39">
      <c r="A953">
        <v>16</v>
      </c>
      <c r="B953">
        <v>161</v>
      </c>
      <c r="C953">
        <v>2024</v>
      </c>
      <c r="D953">
        <v>5</v>
      </c>
      <c r="E953">
        <v>99</v>
      </c>
      <c r="F953">
        <v>174</v>
      </c>
      <c r="G953">
        <v>99</v>
      </c>
      <c r="H953">
        <v>99</v>
      </c>
      <c r="I953">
        <v>99</v>
      </c>
      <c r="J953">
        <v>160</v>
      </c>
      <c r="M953">
        <v>99</v>
      </c>
      <c r="N953">
        <v>99</v>
      </c>
      <c r="O953">
        <v>99</v>
      </c>
      <c r="P953">
        <v>99</v>
      </c>
      <c r="Q953">
        <v>22</v>
      </c>
      <c r="R953">
        <v>182</v>
      </c>
      <c r="S953">
        <v>182</v>
      </c>
      <c r="T953">
        <v>14.054054054054053</v>
      </c>
      <c r="U953">
        <v>14.039456763792622</v>
      </c>
      <c r="V953">
        <v>9.9670329670329672</v>
      </c>
      <c r="W953">
        <v>58.390109890109869</v>
      </c>
      <c r="X953">
        <v>146.55447477766003</v>
      </c>
      <c r="Y953">
        <v>135.26978021978024</v>
      </c>
      <c r="Z953">
        <v>135.26978021978024</v>
      </c>
      <c r="AA953">
        <v>28.9574796076318</v>
      </c>
      <c r="AB953">
        <v>1.7404404485524076</v>
      </c>
      <c r="AC953">
        <v>-61.174248584818663</v>
      </c>
      <c r="AD953">
        <v>7</v>
      </c>
      <c r="AE953">
        <v>0</v>
      </c>
      <c r="AF953">
        <v>0</v>
      </c>
      <c r="AG953">
        <v>2</v>
      </c>
      <c r="AH953">
        <v>21</v>
      </c>
      <c r="AI953">
        <v>3</v>
      </c>
      <c r="AJ953">
        <v>4</v>
      </c>
      <c r="AK953">
        <v>0</v>
      </c>
      <c r="AL953">
        <v>0</v>
      </c>
      <c r="AM953">
        <v>0</v>
      </c>
    </row>
    <row r="954" spans="1:39">
      <c r="A954">
        <v>16</v>
      </c>
      <c r="B954">
        <v>162</v>
      </c>
      <c r="C954">
        <v>2024</v>
      </c>
      <c r="D954">
        <v>6</v>
      </c>
      <c r="E954">
        <v>99</v>
      </c>
      <c r="F954">
        <v>174</v>
      </c>
      <c r="G954">
        <v>99</v>
      </c>
      <c r="H954">
        <v>99</v>
      </c>
      <c r="I954">
        <v>99</v>
      </c>
      <c r="J954">
        <v>160</v>
      </c>
      <c r="M954">
        <v>99</v>
      </c>
      <c r="N954">
        <v>99</v>
      </c>
      <c r="O954">
        <v>99</v>
      </c>
      <c r="P954">
        <v>99</v>
      </c>
      <c r="Q954">
        <v>27</v>
      </c>
      <c r="R954">
        <v>222</v>
      </c>
      <c r="S954">
        <v>222</v>
      </c>
      <c r="T954">
        <v>16.894977168949769</v>
      </c>
      <c r="U954">
        <v>16.163513529265821</v>
      </c>
      <c r="V954">
        <v>8.8738738738738761</v>
      </c>
      <c r="W954">
        <v>58.581081081081074</v>
      </c>
      <c r="X954">
        <v>142.11004070159001</v>
      </c>
      <c r="Y954">
        <v>131.16756756756752</v>
      </c>
      <c r="Z954">
        <v>131.16756756756752</v>
      </c>
      <c r="AA954">
        <v>28.652008599502697</v>
      </c>
      <c r="AB954">
        <v>1.8059468088260433</v>
      </c>
      <c r="AC954">
        <v>-47.110966345278527</v>
      </c>
      <c r="AD954">
        <v>5</v>
      </c>
      <c r="AE954">
        <v>0</v>
      </c>
      <c r="AF954">
        <v>0</v>
      </c>
      <c r="AG954">
        <v>1</v>
      </c>
      <c r="AH954">
        <v>18</v>
      </c>
      <c r="AI954">
        <v>4</v>
      </c>
      <c r="AJ954">
        <v>2</v>
      </c>
      <c r="AK954">
        <v>7</v>
      </c>
      <c r="AL954">
        <v>0</v>
      </c>
      <c r="AM954">
        <v>0</v>
      </c>
    </row>
    <row r="955" spans="1:39">
      <c r="A955">
        <v>16</v>
      </c>
      <c r="B955">
        <v>163</v>
      </c>
      <c r="C955">
        <v>2024</v>
      </c>
      <c r="D955">
        <v>7</v>
      </c>
      <c r="E955">
        <v>99</v>
      </c>
      <c r="F955">
        <v>174</v>
      </c>
      <c r="G955">
        <v>99</v>
      </c>
      <c r="H955">
        <v>99</v>
      </c>
      <c r="I955">
        <v>99</v>
      </c>
      <c r="J955">
        <v>160</v>
      </c>
      <c r="M955">
        <v>99</v>
      </c>
      <c r="N955">
        <v>99</v>
      </c>
      <c r="O955">
        <v>99</v>
      </c>
      <c r="P955">
        <v>99</v>
      </c>
      <c r="Q955">
        <v>24</v>
      </c>
      <c r="R955">
        <v>279</v>
      </c>
      <c r="S955">
        <v>277</v>
      </c>
      <c r="T955">
        <v>19.334719334719328</v>
      </c>
      <c r="U955">
        <v>18.700072475843065</v>
      </c>
      <c r="V955">
        <v>7.0537634408602132</v>
      </c>
      <c r="W955">
        <v>59.173285198555952</v>
      </c>
      <c r="X955">
        <v>145.92667668542276</v>
      </c>
      <c r="Y955">
        <v>133.54050179211464</v>
      </c>
      <c r="Z955">
        <v>134.50469314079416</v>
      </c>
      <c r="AA955">
        <v>29.825527789770209</v>
      </c>
      <c r="AB955">
        <v>2.0932091597667601</v>
      </c>
      <c r="AC955">
        <v>-52.920317505766157</v>
      </c>
      <c r="AD955">
        <v>6</v>
      </c>
      <c r="AE955">
        <v>0</v>
      </c>
      <c r="AF955">
        <v>0</v>
      </c>
      <c r="AG955">
        <v>0</v>
      </c>
      <c r="AH955">
        <v>14</v>
      </c>
      <c r="AI955">
        <v>9</v>
      </c>
      <c r="AJ955">
        <v>2</v>
      </c>
      <c r="AK955">
        <v>12</v>
      </c>
      <c r="AL955">
        <v>0</v>
      </c>
      <c r="AM955">
        <v>0</v>
      </c>
    </row>
    <row r="956" spans="1:39">
      <c r="A956">
        <v>16</v>
      </c>
      <c r="B956">
        <v>164</v>
      </c>
      <c r="C956">
        <v>2024</v>
      </c>
      <c r="D956">
        <v>8</v>
      </c>
      <c r="E956">
        <v>99</v>
      </c>
      <c r="F956">
        <v>174</v>
      </c>
      <c r="G956">
        <v>99</v>
      </c>
      <c r="H956">
        <v>99</v>
      </c>
      <c r="I956">
        <v>99</v>
      </c>
      <c r="J956">
        <v>160</v>
      </c>
      <c r="M956">
        <v>99</v>
      </c>
      <c r="N956">
        <v>99</v>
      </c>
      <c r="O956">
        <v>99</v>
      </c>
      <c r="P956">
        <v>99</v>
      </c>
      <c r="Q956">
        <v>23</v>
      </c>
      <c r="R956">
        <v>230</v>
      </c>
      <c r="S956">
        <v>229</v>
      </c>
      <c r="T956">
        <v>17.940717628705148</v>
      </c>
      <c r="U956">
        <v>17.462902762481178</v>
      </c>
      <c r="V956">
        <v>6.017391304347826</v>
      </c>
      <c r="W956">
        <v>59.493449781659393</v>
      </c>
      <c r="X956">
        <v>148.8294314381271</v>
      </c>
      <c r="Y956">
        <v>136.91173913043477</v>
      </c>
      <c r="Z956">
        <v>137.5096069868996</v>
      </c>
      <c r="AA956">
        <v>32.329176114306115</v>
      </c>
      <c r="AB956">
        <v>2.7842666001576726</v>
      </c>
      <c r="AC956">
        <v>-68.102625497086194</v>
      </c>
      <c r="AD956">
        <v>8</v>
      </c>
      <c r="AE956">
        <v>0</v>
      </c>
      <c r="AF956">
        <v>0</v>
      </c>
      <c r="AG956">
        <v>0</v>
      </c>
      <c r="AH956">
        <v>17</v>
      </c>
      <c r="AI956">
        <v>6</v>
      </c>
      <c r="AJ956">
        <v>4</v>
      </c>
      <c r="AK956">
        <v>7</v>
      </c>
      <c r="AL956">
        <v>0</v>
      </c>
      <c r="AM956">
        <v>0</v>
      </c>
    </row>
    <row r="957" spans="1:39">
      <c r="A957">
        <v>16</v>
      </c>
      <c r="B957">
        <v>165</v>
      </c>
      <c r="C957">
        <v>2024</v>
      </c>
      <c r="D957">
        <v>9</v>
      </c>
      <c r="E957">
        <v>99</v>
      </c>
      <c r="F957">
        <v>174</v>
      </c>
      <c r="G957">
        <v>99</v>
      </c>
      <c r="H957">
        <v>99</v>
      </c>
      <c r="I957">
        <v>99</v>
      </c>
      <c r="J957">
        <v>160</v>
      </c>
      <c r="M957">
        <v>99</v>
      </c>
      <c r="N957">
        <v>99</v>
      </c>
      <c r="O957">
        <v>99</v>
      </c>
      <c r="P957">
        <v>99</v>
      </c>
      <c r="Q957">
        <v>25</v>
      </c>
      <c r="R957">
        <v>348</v>
      </c>
      <c r="S957">
        <v>348</v>
      </c>
      <c r="T957">
        <v>24.874910650464624</v>
      </c>
      <c r="U957">
        <v>23.615301754816439</v>
      </c>
      <c r="V957">
        <v>10.767241379310351</v>
      </c>
      <c r="W957">
        <v>57.692528735632173</v>
      </c>
      <c r="X957">
        <v>142.03434577402527</v>
      </c>
      <c r="Y957">
        <v>131.09770114942529</v>
      </c>
      <c r="Z957">
        <v>131.09770114942529</v>
      </c>
      <c r="AA957">
        <v>31.825849672223526</v>
      </c>
      <c r="AB957">
        <v>2.2322740934939422</v>
      </c>
      <c r="AC957">
        <v>-61.610441786742733</v>
      </c>
      <c r="AD957">
        <v>6</v>
      </c>
      <c r="AE957">
        <v>0</v>
      </c>
      <c r="AF957">
        <v>0</v>
      </c>
      <c r="AG957">
        <v>0</v>
      </c>
      <c r="AH957">
        <v>7</v>
      </c>
      <c r="AI957">
        <v>5</v>
      </c>
      <c r="AJ957">
        <v>6</v>
      </c>
      <c r="AK957">
        <v>1</v>
      </c>
      <c r="AL957">
        <v>0</v>
      </c>
      <c r="AM957">
        <v>0</v>
      </c>
    </row>
    <row r="958" spans="1:39">
      <c r="A958">
        <v>16</v>
      </c>
      <c r="B958">
        <v>166</v>
      </c>
      <c r="C958">
        <v>2024</v>
      </c>
      <c r="D958">
        <v>10</v>
      </c>
      <c r="E958">
        <v>99</v>
      </c>
      <c r="F958">
        <v>174</v>
      </c>
      <c r="G958">
        <v>99</v>
      </c>
      <c r="H958">
        <v>99</v>
      </c>
      <c r="I958">
        <v>99</v>
      </c>
      <c r="J958">
        <v>160</v>
      </c>
      <c r="M958">
        <v>99</v>
      </c>
      <c r="N958">
        <v>99</v>
      </c>
      <c r="O958">
        <v>99</v>
      </c>
      <c r="P958">
        <v>99</v>
      </c>
      <c r="Q958">
        <v>25</v>
      </c>
      <c r="R958">
        <v>322</v>
      </c>
      <c r="S958">
        <v>322</v>
      </c>
      <c r="T958">
        <v>20.720720720720717</v>
      </c>
      <c r="U958">
        <v>20.951549121860445</v>
      </c>
      <c r="V958">
        <v>8.3819875776397499</v>
      </c>
      <c r="W958">
        <v>58.282608695652179</v>
      </c>
      <c r="X958">
        <v>153.91647544127639</v>
      </c>
      <c r="Y958">
        <v>142.06490683229805</v>
      </c>
      <c r="Z958">
        <v>142.06490683229805</v>
      </c>
      <c r="AA958">
        <v>28.131029564703752</v>
      </c>
      <c r="AB958">
        <v>2.5907639396480593</v>
      </c>
      <c r="AC958">
        <v>-48.082842885122226</v>
      </c>
      <c r="AD958">
        <v>12</v>
      </c>
      <c r="AE958">
        <v>0</v>
      </c>
      <c r="AF958">
        <v>0</v>
      </c>
      <c r="AG958">
        <v>0</v>
      </c>
      <c r="AH958">
        <v>24</v>
      </c>
      <c r="AI958">
        <v>3</v>
      </c>
      <c r="AJ958">
        <v>9</v>
      </c>
      <c r="AK958">
        <v>2</v>
      </c>
      <c r="AL958">
        <v>0</v>
      </c>
      <c r="AM958">
        <v>0</v>
      </c>
    </row>
    <row r="959" spans="1:39">
      <c r="A959">
        <v>16</v>
      </c>
      <c r="B959">
        <v>167</v>
      </c>
      <c r="C959">
        <v>2024</v>
      </c>
      <c r="D959">
        <v>11</v>
      </c>
      <c r="E959">
        <v>99</v>
      </c>
      <c r="F959">
        <v>174</v>
      </c>
      <c r="G959">
        <v>99</v>
      </c>
      <c r="H959">
        <v>99</v>
      </c>
      <c r="I959">
        <v>99</v>
      </c>
      <c r="J959">
        <v>160</v>
      </c>
      <c r="M959">
        <v>99</v>
      </c>
      <c r="N959">
        <v>99</v>
      </c>
      <c r="O959">
        <v>99</v>
      </c>
      <c r="P959">
        <v>99</v>
      </c>
      <c r="Q959">
        <v>27</v>
      </c>
      <c r="R959">
        <v>263</v>
      </c>
      <c r="S959">
        <v>263</v>
      </c>
      <c r="T959">
        <v>19.553903345724905</v>
      </c>
      <c r="U959">
        <v>19.195700188618005</v>
      </c>
      <c r="V959">
        <v>8.3422053231939195</v>
      </c>
      <c r="W959">
        <v>57.939163498098864</v>
      </c>
      <c r="X959">
        <v>149.08197356116821</v>
      </c>
      <c r="Y959">
        <v>137.60266159695823</v>
      </c>
      <c r="Z959">
        <v>137.60266159695823</v>
      </c>
      <c r="AA959">
        <v>30.725423771197811</v>
      </c>
      <c r="AB959">
        <v>3.1022049168119881</v>
      </c>
      <c r="AC959">
        <v>-52.924135204637935</v>
      </c>
      <c r="AD959">
        <v>3</v>
      </c>
      <c r="AE959">
        <v>0</v>
      </c>
      <c r="AF959">
        <v>0</v>
      </c>
      <c r="AG959">
        <v>1</v>
      </c>
      <c r="AH959">
        <v>6</v>
      </c>
      <c r="AI959">
        <v>5</v>
      </c>
      <c r="AJ959">
        <v>2</v>
      </c>
      <c r="AK959">
        <v>5</v>
      </c>
      <c r="AL959">
        <v>0</v>
      </c>
      <c r="AM959">
        <v>0</v>
      </c>
    </row>
    <row r="960" spans="1:39">
      <c r="A960">
        <v>16</v>
      </c>
      <c r="B960">
        <v>168</v>
      </c>
      <c r="C960">
        <v>2024</v>
      </c>
      <c r="D960">
        <v>12</v>
      </c>
      <c r="E960">
        <v>99</v>
      </c>
      <c r="F960">
        <v>174</v>
      </c>
      <c r="G960">
        <v>99</v>
      </c>
      <c r="H960">
        <v>99</v>
      </c>
      <c r="I960">
        <v>99</v>
      </c>
      <c r="J960">
        <v>160</v>
      </c>
      <c r="M960">
        <v>99</v>
      </c>
      <c r="N960">
        <v>99</v>
      </c>
      <c r="O960">
        <v>99</v>
      </c>
      <c r="P960">
        <v>99</v>
      </c>
      <c r="Q960">
        <v>22</v>
      </c>
      <c r="R960">
        <v>321</v>
      </c>
      <c r="S960">
        <v>320</v>
      </c>
      <c r="T960">
        <v>24.208144796380079</v>
      </c>
      <c r="U960">
        <v>23.200623802591078</v>
      </c>
      <c r="V960">
        <v>5</v>
      </c>
      <c r="W960">
        <v>60.1</v>
      </c>
      <c r="X960">
        <v>141.85424070905177</v>
      </c>
      <c r="Y960">
        <v>130.41619937694705</v>
      </c>
      <c r="Z960">
        <v>130.82374999999999</v>
      </c>
      <c r="AA960">
        <v>28.600910141768441</v>
      </c>
      <c r="AB960">
        <v>2.9552918637588768</v>
      </c>
      <c r="AC960">
        <v>-61.470531721764608</v>
      </c>
      <c r="AD960">
        <v>11</v>
      </c>
      <c r="AE960">
        <v>0</v>
      </c>
      <c r="AF960">
        <v>0</v>
      </c>
      <c r="AG960">
        <v>0</v>
      </c>
      <c r="AH960">
        <v>10</v>
      </c>
      <c r="AI960">
        <v>9</v>
      </c>
      <c r="AJ960">
        <v>2</v>
      </c>
      <c r="AK960">
        <v>4</v>
      </c>
      <c r="AL960">
        <v>0</v>
      </c>
      <c r="AM960">
        <v>0</v>
      </c>
    </row>
    <row r="961" spans="1:39">
      <c r="A961">
        <v>16</v>
      </c>
      <c r="B961">
        <v>169</v>
      </c>
      <c r="C961">
        <v>2024</v>
      </c>
      <c r="D961">
        <v>1</v>
      </c>
      <c r="E961">
        <v>99</v>
      </c>
      <c r="F961">
        <v>174</v>
      </c>
      <c r="G961">
        <v>99</v>
      </c>
      <c r="H961">
        <v>99</v>
      </c>
      <c r="I961">
        <v>99</v>
      </c>
      <c r="J961">
        <v>171</v>
      </c>
      <c r="M961">
        <v>99</v>
      </c>
      <c r="N961">
        <v>99</v>
      </c>
      <c r="O961">
        <v>99</v>
      </c>
      <c r="P961">
        <v>99</v>
      </c>
      <c r="Q961">
        <v>1</v>
      </c>
      <c r="R961">
        <v>2</v>
      </c>
      <c r="S961">
        <v>2</v>
      </c>
      <c r="T961">
        <v>0.12338062924120916</v>
      </c>
      <c r="U961">
        <v>0.11676171258904376</v>
      </c>
      <c r="V961">
        <v>12.5</v>
      </c>
      <c r="W961">
        <v>56.5</v>
      </c>
      <c r="X961">
        <v>140.68255687973999</v>
      </c>
      <c r="Y961">
        <v>129.85</v>
      </c>
      <c r="Z961">
        <v>129.85</v>
      </c>
      <c r="AA961">
        <v>2.25</v>
      </c>
      <c r="AB961">
        <v>2.5</v>
      </c>
      <c r="AC961">
        <v>100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</row>
    <row r="962" spans="1:39">
      <c r="A962">
        <v>16</v>
      </c>
      <c r="B962">
        <v>170</v>
      </c>
      <c r="C962">
        <v>2024</v>
      </c>
      <c r="D962">
        <v>2</v>
      </c>
      <c r="E962">
        <v>99</v>
      </c>
      <c r="F962">
        <v>174</v>
      </c>
      <c r="G962">
        <v>99</v>
      </c>
      <c r="H962">
        <v>99</v>
      </c>
      <c r="I962">
        <v>99</v>
      </c>
      <c r="J962">
        <v>171</v>
      </c>
      <c r="M962">
        <v>99</v>
      </c>
      <c r="N962">
        <v>99</v>
      </c>
      <c r="O962">
        <v>99</v>
      </c>
      <c r="P962">
        <v>99</v>
      </c>
      <c r="Q962">
        <v>1</v>
      </c>
      <c r="R962">
        <v>1</v>
      </c>
      <c r="S962">
        <v>1</v>
      </c>
      <c r="T962">
        <v>7.3637702503681887E-2</v>
      </c>
      <c r="U962">
        <v>8.3002053208684617E-2</v>
      </c>
      <c r="V962">
        <v>14</v>
      </c>
      <c r="W962">
        <v>57</v>
      </c>
      <c r="X962">
        <v>168.79739978331531</v>
      </c>
      <c r="Y962">
        <v>155.80000000000001</v>
      </c>
      <c r="Z962">
        <v>155.80000000000001</v>
      </c>
      <c r="AA962">
        <v>0</v>
      </c>
      <c r="AB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</row>
    <row r="963" spans="1:39">
      <c r="A963">
        <v>16</v>
      </c>
      <c r="B963">
        <v>171</v>
      </c>
      <c r="C963">
        <v>2024</v>
      </c>
      <c r="D963">
        <v>3</v>
      </c>
      <c r="E963">
        <v>99</v>
      </c>
      <c r="F963">
        <v>174</v>
      </c>
      <c r="G963">
        <v>99</v>
      </c>
      <c r="H963">
        <v>99</v>
      </c>
      <c r="I963">
        <v>99</v>
      </c>
      <c r="J963">
        <v>171</v>
      </c>
      <c r="M963">
        <v>99</v>
      </c>
      <c r="N963">
        <v>99</v>
      </c>
      <c r="O963">
        <v>99</v>
      </c>
      <c r="P963">
        <v>99</v>
      </c>
      <c r="R963">
        <v>0</v>
      </c>
    </row>
    <row r="964" spans="1:39">
      <c r="A964">
        <v>16</v>
      </c>
      <c r="B964">
        <v>172</v>
      </c>
      <c r="C964">
        <v>2024</v>
      </c>
      <c r="D964">
        <v>4</v>
      </c>
      <c r="E964">
        <v>99</v>
      </c>
      <c r="F964">
        <v>174</v>
      </c>
      <c r="G964">
        <v>99</v>
      </c>
      <c r="H964">
        <v>99</v>
      </c>
      <c r="I964">
        <v>99</v>
      </c>
      <c r="J964">
        <v>171</v>
      </c>
      <c r="M964">
        <v>99</v>
      </c>
      <c r="N964">
        <v>99</v>
      </c>
      <c r="O964">
        <v>99</v>
      </c>
      <c r="P964">
        <v>99</v>
      </c>
      <c r="Q964">
        <v>1</v>
      </c>
      <c r="R964">
        <v>2</v>
      </c>
      <c r="S964">
        <v>2</v>
      </c>
      <c r="T964">
        <v>0.11841326228537598</v>
      </c>
      <c r="U964">
        <v>0.13653432449776462</v>
      </c>
      <c r="V964">
        <v>14</v>
      </c>
      <c r="W964">
        <v>57.5</v>
      </c>
      <c r="X964">
        <v>166.19718309859161</v>
      </c>
      <c r="Y964">
        <v>153.4</v>
      </c>
      <c r="Z964">
        <v>153.4</v>
      </c>
      <c r="AA964">
        <v>1</v>
      </c>
      <c r="AB964">
        <v>0.5</v>
      </c>
      <c r="AC964">
        <v>100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</row>
    <row r="965" spans="1:39">
      <c r="A965">
        <v>16</v>
      </c>
      <c r="B965">
        <v>173</v>
      </c>
      <c r="C965">
        <v>2024</v>
      </c>
      <c r="D965">
        <v>5</v>
      </c>
      <c r="E965">
        <v>99</v>
      </c>
      <c r="F965">
        <v>174</v>
      </c>
      <c r="G965">
        <v>99</v>
      </c>
      <c r="H965">
        <v>99</v>
      </c>
      <c r="I965">
        <v>99</v>
      </c>
      <c r="J965">
        <v>171</v>
      </c>
      <c r="M965">
        <v>99</v>
      </c>
      <c r="N965">
        <v>99</v>
      </c>
      <c r="O965">
        <v>99</v>
      </c>
      <c r="P965">
        <v>99</v>
      </c>
      <c r="Q965">
        <v>1</v>
      </c>
      <c r="R965">
        <v>1</v>
      </c>
      <c r="S965">
        <v>1</v>
      </c>
      <c r="T965">
        <v>6.6577896138482029E-2</v>
      </c>
      <c r="U965">
        <v>7.0173321290644075E-2</v>
      </c>
      <c r="V965">
        <v>14</v>
      </c>
      <c r="W965">
        <v>58</v>
      </c>
      <c r="X965">
        <v>156.22968580715059</v>
      </c>
      <c r="Y965">
        <v>144.20000000000005</v>
      </c>
      <c r="Z965">
        <v>144.20000000000005</v>
      </c>
      <c r="AA965">
        <v>0</v>
      </c>
      <c r="AB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</row>
    <row r="966" spans="1:39">
      <c r="A966">
        <v>16</v>
      </c>
      <c r="B966">
        <v>174</v>
      </c>
      <c r="C966">
        <v>2024</v>
      </c>
      <c r="D966">
        <v>6</v>
      </c>
      <c r="E966">
        <v>99</v>
      </c>
      <c r="F966">
        <v>174</v>
      </c>
      <c r="G966">
        <v>99</v>
      </c>
      <c r="H966">
        <v>99</v>
      </c>
      <c r="I966">
        <v>99</v>
      </c>
      <c r="J966">
        <v>171</v>
      </c>
      <c r="M966">
        <v>99</v>
      </c>
      <c r="N966">
        <v>99</v>
      </c>
      <c r="O966">
        <v>99</v>
      </c>
      <c r="P966">
        <v>99</v>
      </c>
      <c r="R966">
        <v>0</v>
      </c>
    </row>
    <row r="967" spans="1:39">
      <c r="A967">
        <v>16</v>
      </c>
      <c r="B967">
        <v>175</v>
      </c>
      <c r="C967">
        <v>2024</v>
      </c>
      <c r="D967">
        <v>7</v>
      </c>
      <c r="E967">
        <v>99</v>
      </c>
      <c r="F967">
        <v>174</v>
      </c>
      <c r="G967">
        <v>99</v>
      </c>
      <c r="H967">
        <v>99</v>
      </c>
      <c r="I967">
        <v>99</v>
      </c>
      <c r="J967">
        <v>171</v>
      </c>
      <c r="M967">
        <v>99</v>
      </c>
      <c r="N967">
        <v>99</v>
      </c>
      <c r="O967">
        <v>99</v>
      </c>
      <c r="P967">
        <v>99</v>
      </c>
      <c r="R967">
        <v>0</v>
      </c>
    </row>
    <row r="968" spans="1:39">
      <c r="A968">
        <v>16</v>
      </c>
      <c r="B968">
        <v>176</v>
      </c>
      <c r="C968">
        <v>2024</v>
      </c>
      <c r="D968">
        <v>8</v>
      </c>
      <c r="E968">
        <v>99</v>
      </c>
      <c r="F968">
        <v>174</v>
      </c>
      <c r="G968">
        <v>99</v>
      </c>
      <c r="H968">
        <v>99</v>
      </c>
      <c r="I968">
        <v>99</v>
      </c>
      <c r="J968">
        <v>171</v>
      </c>
      <c r="M968">
        <v>99</v>
      </c>
      <c r="N968">
        <v>99</v>
      </c>
      <c r="O968">
        <v>99</v>
      </c>
      <c r="P968">
        <v>99</v>
      </c>
      <c r="R968">
        <v>0</v>
      </c>
    </row>
    <row r="969" spans="1:39">
      <c r="A969">
        <v>16</v>
      </c>
      <c r="B969">
        <v>177</v>
      </c>
      <c r="C969">
        <v>2024</v>
      </c>
      <c r="D969">
        <v>9</v>
      </c>
      <c r="E969">
        <v>99</v>
      </c>
      <c r="F969">
        <v>174</v>
      </c>
      <c r="G969">
        <v>99</v>
      </c>
      <c r="H969">
        <v>99</v>
      </c>
      <c r="I969">
        <v>99</v>
      </c>
      <c r="J969">
        <v>171</v>
      </c>
      <c r="M969">
        <v>99</v>
      </c>
      <c r="N969">
        <v>99</v>
      </c>
      <c r="O969">
        <v>99</v>
      </c>
      <c r="P969">
        <v>99</v>
      </c>
      <c r="Q969">
        <v>1</v>
      </c>
      <c r="R969">
        <v>1</v>
      </c>
      <c r="S969">
        <v>1</v>
      </c>
      <c r="T969">
        <v>7.331378299120235E-2</v>
      </c>
      <c r="U969">
        <v>8.5772247796702561E-2</v>
      </c>
      <c r="V969">
        <v>0</v>
      </c>
      <c r="W969">
        <v>61</v>
      </c>
      <c r="X969">
        <v>178.0065005417118</v>
      </c>
      <c r="Y969">
        <v>164.3</v>
      </c>
      <c r="Z969">
        <v>164.3</v>
      </c>
      <c r="AA969">
        <v>0</v>
      </c>
      <c r="AB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</row>
    <row r="970" spans="1:39">
      <c r="A970">
        <v>16</v>
      </c>
      <c r="B970">
        <v>178</v>
      </c>
      <c r="C970">
        <v>2024</v>
      </c>
      <c r="D970">
        <v>10</v>
      </c>
      <c r="E970">
        <v>99</v>
      </c>
      <c r="F970">
        <v>174</v>
      </c>
      <c r="G970">
        <v>99</v>
      </c>
      <c r="H970">
        <v>99</v>
      </c>
      <c r="I970">
        <v>99</v>
      </c>
      <c r="J970">
        <v>171</v>
      </c>
      <c r="M970">
        <v>99</v>
      </c>
      <c r="N970">
        <v>99</v>
      </c>
      <c r="O970">
        <v>99</v>
      </c>
      <c r="P970">
        <v>99</v>
      </c>
      <c r="R970">
        <v>0</v>
      </c>
    </row>
    <row r="971" spans="1:39">
      <c r="A971">
        <v>16</v>
      </c>
      <c r="B971">
        <v>179</v>
      </c>
      <c r="C971">
        <v>2024</v>
      </c>
      <c r="D971">
        <v>11</v>
      </c>
      <c r="E971">
        <v>99</v>
      </c>
      <c r="F971">
        <v>174</v>
      </c>
      <c r="G971">
        <v>99</v>
      </c>
      <c r="H971">
        <v>99</v>
      </c>
      <c r="I971">
        <v>99</v>
      </c>
      <c r="J971">
        <v>171</v>
      </c>
      <c r="M971">
        <v>99</v>
      </c>
      <c r="N971">
        <v>99</v>
      </c>
      <c r="O971">
        <v>99</v>
      </c>
      <c r="P971">
        <v>99</v>
      </c>
      <c r="Q971">
        <v>1</v>
      </c>
      <c r="R971">
        <v>2</v>
      </c>
      <c r="S971">
        <v>2</v>
      </c>
      <c r="T971">
        <v>0.1149425287356322</v>
      </c>
      <c r="U971">
        <v>0.11335423872090238</v>
      </c>
      <c r="V971">
        <v>14</v>
      </c>
      <c r="W971">
        <v>59</v>
      </c>
      <c r="X971">
        <v>147.00975081256775</v>
      </c>
      <c r="Y971">
        <v>135.69</v>
      </c>
      <c r="Z971">
        <v>135.69</v>
      </c>
      <c r="AA971">
        <v>10.060000000000038</v>
      </c>
      <c r="AB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</row>
    <row r="972" spans="1:39">
      <c r="A972">
        <v>16</v>
      </c>
      <c r="B972">
        <v>180</v>
      </c>
      <c r="C972">
        <v>2024</v>
      </c>
      <c r="D972">
        <v>12</v>
      </c>
      <c r="E972">
        <v>99</v>
      </c>
      <c r="F972">
        <v>174</v>
      </c>
      <c r="G972">
        <v>99</v>
      </c>
      <c r="H972">
        <v>99</v>
      </c>
      <c r="I972">
        <v>99</v>
      </c>
      <c r="J972">
        <v>171</v>
      </c>
      <c r="M972">
        <v>99</v>
      </c>
      <c r="N972">
        <v>99</v>
      </c>
      <c r="O972">
        <v>99</v>
      </c>
      <c r="P972">
        <v>99</v>
      </c>
      <c r="R972">
        <v>0</v>
      </c>
    </row>
    <row r="973" spans="1:39">
      <c r="A973">
        <v>16</v>
      </c>
      <c r="B973">
        <v>181</v>
      </c>
      <c r="C973">
        <v>2024</v>
      </c>
      <c r="D973">
        <v>1</v>
      </c>
      <c r="E973">
        <v>99</v>
      </c>
      <c r="F973">
        <v>174</v>
      </c>
      <c r="G973">
        <v>99</v>
      </c>
      <c r="H973">
        <v>99</v>
      </c>
      <c r="I973">
        <v>99</v>
      </c>
      <c r="J973">
        <v>181</v>
      </c>
      <c r="M973">
        <v>99</v>
      </c>
      <c r="N973">
        <v>99</v>
      </c>
      <c r="O973">
        <v>99</v>
      </c>
      <c r="P973">
        <v>99</v>
      </c>
      <c r="Q973">
        <v>3</v>
      </c>
      <c r="R973">
        <v>31</v>
      </c>
      <c r="S973">
        <v>31</v>
      </c>
      <c r="T973">
        <v>1.6930638995084657</v>
      </c>
      <c r="U973">
        <v>1.804567129984348</v>
      </c>
      <c r="V973">
        <v>0</v>
      </c>
      <c r="W973">
        <v>63.51612903225805</v>
      </c>
      <c r="X973">
        <v>159.27725159892347</v>
      </c>
      <c r="Y973">
        <v>147.01290322580644</v>
      </c>
      <c r="Z973">
        <v>147.01290322580644</v>
      </c>
      <c r="AA973">
        <v>32.168044070369298</v>
      </c>
      <c r="AB973">
        <v>1.0118959446036375</v>
      </c>
      <c r="AC973">
        <v>-53.148476150122384</v>
      </c>
      <c r="AD973">
        <v>0</v>
      </c>
      <c r="AE973">
        <v>0</v>
      </c>
      <c r="AF973">
        <v>0</v>
      </c>
      <c r="AG973">
        <v>0</v>
      </c>
      <c r="AH973">
        <v>1</v>
      </c>
      <c r="AI973">
        <v>0</v>
      </c>
      <c r="AJ973">
        <v>0</v>
      </c>
      <c r="AK973">
        <v>0</v>
      </c>
      <c r="AL973">
        <v>0</v>
      </c>
      <c r="AM973">
        <v>0</v>
      </c>
    </row>
    <row r="974" spans="1:39">
      <c r="A974">
        <v>16</v>
      </c>
      <c r="B974">
        <v>182</v>
      </c>
      <c r="C974">
        <v>2024</v>
      </c>
      <c r="D974">
        <v>2</v>
      </c>
      <c r="E974">
        <v>99</v>
      </c>
      <c r="F974">
        <v>174</v>
      </c>
      <c r="G974">
        <v>99</v>
      </c>
      <c r="H974">
        <v>99</v>
      </c>
      <c r="I974">
        <v>99</v>
      </c>
      <c r="J974">
        <v>181</v>
      </c>
      <c r="M974">
        <v>99</v>
      </c>
      <c r="N974">
        <v>99</v>
      </c>
      <c r="O974">
        <v>99</v>
      </c>
      <c r="P974">
        <v>99</v>
      </c>
      <c r="Q974">
        <v>3</v>
      </c>
      <c r="R974">
        <v>14</v>
      </c>
      <c r="S974">
        <v>14</v>
      </c>
      <c r="T974">
        <v>0.86153846153846181</v>
      </c>
      <c r="U974">
        <v>0.86088490795017003</v>
      </c>
      <c r="V974">
        <v>0</v>
      </c>
      <c r="W974">
        <v>63.357142857142847</v>
      </c>
      <c r="X974">
        <v>149.97678377960077</v>
      </c>
      <c r="Y974">
        <v>138.42857142857147</v>
      </c>
      <c r="Z974">
        <v>138.42857142857147</v>
      </c>
      <c r="AA974">
        <v>38.378871206720405</v>
      </c>
      <c r="AB974">
        <v>0.61028598180863847</v>
      </c>
      <c r="AC974">
        <v>-45.879422801714313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</row>
    <row r="975" spans="1:39">
      <c r="A975">
        <v>16</v>
      </c>
      <c r="B975">
        <v>183</v>
      </c>
      <c r="C975">
        <v>2024</v>
      </c>
      <c r="D975">
        <v>3</v>
      </c>
      <c r="E975">
        <v>99</v>
      </c>
      <c r="F975">
        <v>174</v>
      </c>
      <c r="G975">
        <v>99</v>
      </c>
      <c r="H975">
        <v>99</v>
      </c>
      <c r="I975">
        <v>99</v>
      </c>
      <c r="J975">
        <v>181</v>
      </c>
      <c r="M975">
        <v>99</v>
      </c>
      <c r="N975">
        <v>99</v>
      </c>
      <c r="O975">
        <v>99</v>
      </c>
      <c r="P975">
        <v>99</v>
      </c>
      <c r="Q975">
        <v>2</v>
      </c>
      <c r="R975">
        <v>8</v>
      </c>
      <c r="S975">
        <v>8</v>
      </c>
      <c r="T975">
        <v>0.53763440860215062</v>
      </c>
      <c r="U975">
        <v>0.56581117854757701</v>
      </c>
      <c r="V975">
        <v>0</v>
      </c>
      <c r="W975">
        <v>63</v>
      </c>
      <c r="X975">
        <v>156.73076923076923</v>
      </c>
      <c r="Y975">
        <v>144.66249999999999</v>
      </c>
      <c r="Z975">
        <v>144.66249999999999</v>
      </c>
      <c r="AA975">
        <v>35.346709093634203</v>
      </c>
      <c r="AB975">
        <v>1.3228756555322951</v>
      </c>
      <c r="AC975">
        <v>-50.310846217608841</v>
      </c>
      <c r="AD975">
        <v>0</v>
      </c>
      <c r="AE975">
        <v>0</v>
      </c>
      <c r="AF975">
        <v>0</v>
      </c>
      <c r="AG975">
        <v>0</v>
      </c>
      <c r="AH975">
        <v>1</v>
      </c>
      <c r="AI975">
        <v>0</v>
      </c>
      <c r="AJ975">
        <v>0</v>
      </c>
      <c r="AK975">
        <v>0</v>
      </c>
      <c r="AL975">
        <v>0</v>
      </c>
      <c r="AM975">
        <v>0</v>
      </c>
    </row>
    <row r="976" spans="1:39">
      <c r="A976">
        <v>16</v>
      </c>
      <c r="B976">
        <v>184</v>
      </c>
      <c r="C976">
        <v>2024</v>
      </c>
      <c r="D976">
        <v>4</v>
      </c>
      <c r="E976">
        <v>99</v>
      </c>
      <c r="F976">
        <v>174</v>
      </c>
      <c r="G976">
        <v>99</v>
      </c>
      <c r="H976">
        <v>99</v>
      </c>
      <c r="I976">
        <v>99</v>
      </c>
      <c r="J976">
        <v>181</v>
      </c>
      <c r="M976">
        <v>99</v>
      </c>
      <c r="N976">
        <v>99</v>
      </c>
      <c r="O976">
        <v>99</v>
      </c>
      <c r="P976">
        <v>99</v>
      </c>
      <c r="Q976">
        <v>3</v>
      </c>
      <c r="R976">
        <v>10</v>
      </c>
      <c r="S976">
        <v>10</v>
      </c>
      <c r="T976">
        <v>0.55679287305122493</v>
      </c>
      <c r="U976">
        <v>0.54656594562747263</v>
      </c>
      <c r="V976">
        <v>0</v>
      </c>
      <c r="W976">
        <v>61.7</v>
      </c>
      <c r="X976">
        <v>146.33802816901411</v>
      </c>
      <c r="Y976">
        <v>135.07</v>
      </c>
      <c r="Z976">
        <v>135.07</v>
      </c>
      <c r="AA976">
        <v>34.525557200427642</v>
      </c>
      <c r="AB976">
        <v>1.0999999999999337</v>
      </c>
      <c r="AC976">
        <v>-76.646778266628814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</row>
    <row r="977" spans="1:39">
      <c r="A977">
        <v>16</v>
      </c>
      <c r="B977">
        <v>185</v>
      </c>
      <c r="C977">
        <v>2024</v>
      </c>
      <c r="D977">
        <v>5</v>
      </c>
      <c r="E977">
        <v>99</v>
      </c>
      <c r="F977">
        <v>174</v>
      </c>
      <c r="G977">
        <v>99</v>
      </c>
      <c r="H977">
        <v>99</v>
      </c>
      <c r="I977">
        <v>99</v>
      </c>
      <c r="J977">
        <v>181</v>
      </c>
      <c r="M977">
        <v>99</v>
      </c>
      <c r="N977">
        <v>99</v>
      </c>
      <c r="O977">
        <v>99</v>
      </c>
      <c r="P977">
        <v>99</v>
      </c>
      <c r="Q977">
        <v>4</v>
      </c>
      <c r="R977">
        <v>16</v>
      </c>
      <c r="S977">
        <v>16</v>
      </c>
      <c r="T977">
        <v>1.2355212355212355</v>
      </c>
      <c r="U977">
        <v>1.5867105011790257</v>
      </c>
      <c r="V977">
        <v>2.625</v>
      </c>
      <c r="W977">
        <v>61.5625</v>
      </c>
      <c r="X977">
        <v>188.40736728060671</v>
      </c>
      <c r="Y977">
        <v>173.89999999999995</v>
      </c>
      <c r="Z977">
        <v>173.89999999999995</v>
      </c>
      <c r="AA977">
        <v>33.769105703290506</v>
      </c>
      <c r="AB977">
        <v>1.618979230873578</v>
      </c>
      <c r="AC977">
        <v>-53.890071350365794</v>
      </c>
      <c r="AD977">
        <v>0</v>
      </c>
      <c r="AE977">
        <v>0</v>
      </c>
      <c r="AF977">
        <v>0</v>
      </c>
      <c r="AG977">
        <v>0</v>
      </c>
      <c r="AH977">
        <v>1</v>
      </c>
      <c r="AI977">
        <v>0</v>
      </c>
      <c r="AJ977">
        <v>0</v>
      </c>
      <c r="AK977">
        <v>0</v>
      </c>
      <c r="AL977">
        <v>0</v>
      </c>
      <c r="AM977">
        <v>0</v>
      </c>
    </row>
    <row r="978" spans="1:39">
      <c r="A978">
        <v>16</v>
      </c>
      <c r="B978">
        <v>186</v>
      </c>
      <c r="C978">
        <v>2024</v>
      </c>
      <c r="D978">
        <v>6</v>
      </c>
      <c r="E978">
        <v>99</v>
      </c>
      <c r="F978">
        <v>174</v>
      </c>
      <c r="G978">
        <v>99</v>
      </c>
      <c r="H978">
        <v>99</v>
      </c>
      <c r="I978">
        <v>99</v>
      </c>
      <c r="J978">
        <v>181</v>
      </c>
      <c r="M978">
        <v>99</v>
      </c>
      <c r="N978">
        <v>99</v>
      </c>
      <c r="O978">
        <v>99</v>
      </c>
      <c r="P978">
        <v>99</v>
      </c>
      <c r="Q978">
        <v>3</v>
      </c>
      <c r="R978">
        <v>9</v>
      </c>
      <c r="S978">
        <v>9</v>
      </c>
      <c r="T978">
        <v>0.68493150684931503</v>
      </c>
      <c r="U978">
        <v>0.80753178254814428</v>
      </c>
      <c r="V978">
        <v>1.5555555555555556</v>
      </c>
      <c r="W978">
        <v>62.222222222222221</v>
      </c>
      <c r="X978">
        <v>175.1294089322258</v>
      </c>
      <c r="Y978">
        <v>161.64444444444445</v>
      </c>
      <c r="Z978">
        <v>161.64444444444445</v>
      </c>
      <c r="AA978">
        <v>42.013096135771555</v>
      </c>
      <c r="AB978">
        <v>1.3966450099976502</v>
      </c>
      <c r="AC978">
        <v>-13.821129019337352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</row>
    <row r="979" spans="1:39">
      <c r="A979">
        <v>16</v>
      </c>
      <c r="B979">
        <v>187</v>
      </c>
      <c r="C979">
        <v>2024</v>
      </c>
      <c r="D979">
        <v>7</v>
      </c>
      <c r="E979">
        <v>99</v>
      </c>
      <c r="F979">
        <v>174</v>
      </c>
      <c r="G979">
        <v>99</v>
      </c>
      <c r="H979">
        <v>99</v>
      </c>
      <c r="I979">
        <v>99</v>
      </c>
      <c r="J979">
        <v>181</v>
      </c>
      <c r="M979">
        <v>99</v>
      </c>
      <c r="N979">
        <v>99</v>
      </c>
      <c r="O979">
        <v>99</v>
      </c>
      <c r="P979">
        <v>99</v>
      </c>
      <c r="Q979">
        <v>2</v>
      </c>
      <c r="R979">
        <v>8</v>
      </c>
      <c r="S979">
        <v>8</v>
      </c>
      <c r="T979">
        <v>0.55440055440055436</v>
      </c>
      <c r="U979">
        <v>0.58929284858170228</v>
      </c>
      <c r="V979">
        <v>3.5</v>
      </c>
      <c r="W979">
        <v>62.375</v>
      </c>
      <c r="X979">
        <v>159.00595882990251</v>
      </c>
      <c r="Y979">
        <v>146.76249999999999</v>
      </c>
      <c r="Z979">
        <v>146.76249999999999</v>
      </c>
      <c r="AA979">
        <v>43.677853012138819</v>
      </c>
      <c r="AB979">
        <v>1.9960899278339139</v>
      </c>
      <c r="AC979">
        <v>-85.692497493850141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</row>
    <row r="980" spans="1:39">
      <c r="A980">
        <v>16</v>
      </c>
      <c r="B980">
        <v>188</v>
      </c>
      <c r="C980">
        <v>2024</v>
      </c>
      <c r="D980">
        <v>8</v>
      </c>
      <c r="E980">
        <v>99</v>
      </c>
      <c r="F980">
        <v>174</v>
      </c>
      <c r="G980">
        <v>99</v>
      </c>
      <c r="H980">
        <v>99</v>
      </c>
      <c r="I980">
        <v>99</v>
      </c>
      <c r="J980">
        <v>181</v>
      </c>
      <c r="M980">
        <v>99</v>
      </c>
      <c r="N980">
        <v>99</v>
      </c>
      <c r="O980">
        <v>99</v>
      </c>
      <c r="P980">
        <v>99</v>
      </c>
      <c r="Q980">
        <v>3</v>
      </c>
      <c r="R980">
        <v>34</v>
      </c>
      <c r="S980">
        <v>34</v>
      </c>
      <c r="T980">
        <v>2.6521060842433704</v>
      </c>
      <c r="U980">
        <v>2.8286955547643826</v>
      </c>
      <c r="V980">
        <v>0</v>
      </c>
      <c r="W980">
        <v>63.294117647058819</v>
      </c>
      <c r="X980">
        <v>162.5390351156714</v>
      </c>
      <c r="Y980">
        <v>150.02352941176471</v>
      </c>
      <c r="Z980">
        <v>150.02352941176471</v>
      </c>
      <c r="AA980">
        <v>36.530712774028075</v>
      </c>
      <c r="AB980">
        <v>0.98606203613157262</v>
      </c>
      <c r="AC980">
        <v>-14.430520139571115</v>
      </c>
      <c r="AD980">
        <v>0</v>
      </c>
      <c r="AE980">
        <v>0</v>
      </c>
      <c r="AF980">
        <v>0</v>
      </c>
      <c r="AG980">
        <v>0</v>
      </c>
      <c r="AH980">
        <v>3</v>
      </c>
      <c r="AI980">
        <v>0</v>
      </c>
      <c r="AJ980">
        <v>0</v>
      </c>
      <c r="AK980">
        <v>0</v>
      </c>
      <c r="AL980">
        <v>0</v>
      </c>
      <c r="AM980">
        <v>0</v>
      </c>
    </row>
    <row r="981" spans="1:39">
      <c r="A981">
        <v>16</v>
      </c>
      <c r="B981">
        <v>189</v>
      </c>
      <c r="C981">
        <v>2024</v>
      </c>
      <c r="D981">
        <v>9</v>
      </c>
      <c r="E981">
        <v>99</v>
      </c>
      <c r="F981">
        <v>174</v>
      </c>
      <c r="G981">
        <v>99</v>
      </c>
      <c r="H981">
        <v>99</v>
      </c>
      <c r="I981">
        <v>99</v>
      </c>
      <c r="J981">
        <v>181</v>
      </c>
      <c r="M981">
        <v>99</v>
      </c>
      <c r="N981">
        <v>99</v>
      </c>
      <c r="O981">
        <v>99</v>
      </c>
      <c r="P981">
        <v>99</v>
      </c>
      <c r="Q981">
        <v>4</v>
      </c>
      <c r="R981">
        <v>9</v>
      </c>
      <c r="S981">
        <v>9</v>
      </c>
      <c r="T981">
        <v>0.64331665475339506</v>
      </c>
      <c r="U981">
        <v>0.79368160494191387</v>
      </c>
      <c r="V981">
        <v>1.5555555555555556</v>
      </c>
      <c r="W981">
        <v>62</v>
      </c>
      <c r="X981">
        <v>184.57927049476348</v>
      </c>
      <c r="Y981">
        <v>170.36666666666673</v>
      </c>
      <c r="Z981">
        <v>170.36666666666673</v>
      </c>
      <c r="AA981">
        <v>49.951398601262639</v>
      </c>
      <c r="AB981">
        <v>1.8257418583505536</v>
      </c>
      <c r="AC981">
        <v>-85.016149325918221</v>
      </c>
      <c r="AD981">
        <v>0</v>
      </c>
      <c r="AE981">
        <v>0</v>
      </c>
      <c r="AF981">
        <v>0</v>
      </c>
      <c r="AG981">
        <v>0</v>
      </c>
      <c r="AH981">
        <v>1</v>
      </c>
      <c r="AI981">
        <v>0</v>
      </c>
      <c r="AJ981">
        <v>0</v>
      </c>
      <c r="AK981">
        <v>0</v>
      </c>
      <c r="AL981">
        <v>0</v>
      </c>
      <c r="AM981">
        <v>0</v>
      </c>
    </row>
    <row r="982" spans="1:39">
      <c r="A982">
        <v>16</v>
      </c>
      <c r="B982">
        <v>190</v>
      </c>
      <c r="C982">
        <v>2024</v>
      </c>
      <c r="D982">
        <v>10</v>
      </c>
      <c r="E982">
        <v>99</v>
      </c>
      <c r="F982">
        <v>174</v>
      </c>
      <c r="G982">
        <v>99</v>
      </c>
      <c r="H982">
        <v>99</v>
      </c>
      <c r="I982">
        <v>99</v>
      </c>
      <c r="J982">
        <v>181</v>
      </c>
      <c r="M982">
        <v>99</v>
      </c>
      <c r="N982">
        <v>99</v>
      </c>
      <c r="O982">
        <v>99</v>
      </c>
      <c r="P982">
        <v>99</v>
      </c>
      <c r="Q982">
        <v>4</v>
      </c>
      <c r="R982">
        <v>24</v>
      </c>
      <c r="S982">
        <v>24</v>
      </c>
      <c r="T982">
        <v>1.5444015444015444</v>
      </c>
      <c r="U982">
        <v>1.691379274020022</v>
      </c>
      <c r="V982">
        <v>0.58333333333333348</v>
      </c>
      <c r="W982">
        <v>63.33333333333335</v>
      </c>
      <c r="X982">
        <v>166.70729505236545</v>
      </c>
      <c r="Y982">
        <v>153.87083333333331</v>
      </c>
      <c r="Z982">
        <v>153.87083333333331</v>
      </c>
      <c r="AA982">
        <v>40.178772164401643</v>
      </c>
      <c r="AB982">
        <v>1.7240134054647092</v>
      </c>
      <c r="AC982">
        <v>-64.348810063175634</v>
      </c>
      <c r="AD982">
        <v>0</v>
      </c>
      <c r="AE982">
        <v>0</v>
      </c>
      <c r="AF982">
        <v>0</v>
      </c>
      <c r="AG982">
        <v>0</v>
      </c>
      <c r="AH982">
        <v>3</v>
      </c>
      <c r="AI982">
        <v>1</v>
      </c>
      <c r="AJ982">
        <v>0</v>
      </c>
      <c r="AK982">
        <v>0</v>
      </c>
      <c r="AL982">
        <v>0</v>
      </c>
      <c r="AM982">
        <v>0</v>
      </c>
    </row>
    <row r="983" spans="1:39">
      <c r="A983">
        <v>16</v>
      </c>
      <c r="B983">
        <v>191</v>
      </c>
      <c r="C983">
        <v>2024</v>
      </c>
      <c r="D983">
        <v>11</v>
      </c>
      <c r="E983">
        <v>99</v>
      </c>
      <c r="F983">
        <v>174</v>
      </c>
      <c r="G983">
        <v>99</v>
      </c>
      <c r="H983">
        <v>99</v>
      </c>
      <c r="I983">
        <v>99</v>
      </c>
      <c r="J983">
        <v>181</v>
      </c>
      <c r="M983">
        <v>99</v>
      </c>
      <c r="N983">
        <v>99</v>
      </c>
      <c r="O983">
        <v>99</v>
      </c>
      <c r="P983">
        <v>99</v>
      </c>
      <c r="Q983">
        <v>3</v>
      </c>
      <c r="R983">
        <v>22</v>
      </c>
      <c r="S983">
        <v>22</v>
      </c>
      <c r="T983">
        <v>1.6356877323420069</v>
      </c>
      <c r="U983">
        <v>1.7203701071239899</v>
      </c>
      <c r="V983">
        <v>0</v>
      </c>
      <c r="W983">
        <v>63.545454545454554</v>
      </c>
      <c r="X983">
        <v>159.72618930365411</v>
      </c>
      <c r="Y983">
        <v>147.42727272727276</v>
      </c>
      <c r="Z983">
        <v>147.42727272727276</v>
      </c>
      <c r="AA983">
        <v>31.768941119192391</v>
      </c>
      <c r="AB983">
        <v>1.1570838237597796</v>
      </c>
      <c r="AC983">
        <v>-66.912796403332422</v>
      </c>
      <c r="AD983">
        <v>0</v>
      </c>
      <c r="AE983">
        <v>0</v>
      </c>
      <c r="AF983">
        <v>0</v>
      </c>
      <c r="AG983">
        <v>0</v>
      </c>
      <c r="AH983">
        <v>4</v>
      </c>
      <c r="AI983">
        <v>1</v>
      </c>
      <c r="AJ983">
        <v>0</v>
      </c>
      <c r="AK983">
        <v>0</v>
      </c>
      <c r="AL983">
        <v>0</v>
      </c>
      <c r="AM983">
        <v>0</v>
      </c>
    </row>
    <row r="984" spans="1:39">
      <c r="A984">
        <v>16</v>
      </c>
      <c r="B984">
        <v>192</v>
      </c>
      <c r="C984">
        <v>2024</v>
      </c>
      <c r="D984">
        <v>12</v>
      </c>
      <c r="E984">
        <v>99</v>
      </c>
      <c r="F984">
        <v>174</v>
      </c>
      <c r="G984">
        <v>99</v>
      </c>
      <c r="H984">
        <v>99</v>
      </c>
      <c r="I984">
        <v>99</v>
      </c>
      <c r="J984">
        <v>181</v>
      </c>
      <c r="M984">
        <v>99</v>
      </c>
      <c r="N984">
        <v>99</v>
      </c>
      <c r="O984">
        <v>99</v>
      </c>
      <c r="P984">
        <v>99</v>
      </c>
      <c r="Q984">
        <v>4</v>
      </c>
      <c r="R984">
        <v>8</v>
      </c>
      <c r="S984">
        <v>8</v>
      </c>
      <c r="T984">
        <v>0.60331825037707387</v>
      </c>
      <c r="U984">
        <v>0.62036657823551888</v>
      </c>
      <c r="V984">
        <v>1.375</v>
      </c>
      <c r="W984">
        <v>62</v>
      </c>
      <c r="X984">
        <v>151.59804983748643</v>
      </c>
      <c r="Y984">
        <v>139.92500000000001</v>
      </c>
      <c r="Z984">
        <v>139.92500000000001</v>
      </c>
      <c r="AA984">
        <v>48.710464738082656</v>
      </c>
      <c r="AB984">
        <v>3.5355339059327382</v>
      </c>
      <c r="AC984">
        <v>-92.499310650141254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</row>
    <row r="985" spans="1:39">
      <c r="A985">
        <v>16</v>
      </c>
      <c r="B985">
        <v>193</v>
      </c>
      <c r="C985">
        <v>2024</v>
      </c>
      <c r="D985">
        <v>1</v>
      </c>
      <c r="E985">
        <v>99</v>
      </c>
      <c r="F985">
        <v>174</v>
      </c>
      <c r="G985">
        <v>99</v>
      </c>
      <c r="H985">
        <v>99</v>
      </c>
      <c r="I985">
        <v>99</v>
      </c>
      <c r="J985">
        <v>470</v>
      </c>
      <c r="M985">
        <v>99</v>
      </c>
      <c r="N985">
        <v>99</v>
      </c>
      <c r="O985">
        <v>99</v>
      </c>
      <c r="P985">
        <v>99</v>
      </c>
      <c r="Q985">
        <v>5</v>
      </c>
      <c r="R985">
        <v>19</v>
      </c>
      <c r="S985">
        <v>19</v>
      </c>
      <c r="T985">
        <v>1.0376843255051882</v>
      </c>
      <c r="U985">
        <v>1.2911995774270324</v>
      </c>
      <c r="V985">
        <v>6.5789473684210513</v>
      </c>
      <c r="W985">
        <v>53.368421052631589</v>
      </c>
      <c r="X985">
        <v>185.94400410560525</v>
      </c>
      <c r="Y985">
        <v>171.62631578947364</v>
      </c>
      <c r="Z985">
        <v>171.62631578947364</v>
      </c>
      <c r="AA985">
        <v>40.224381740762674</v>
      </c>
      <c r="AB985">
        <v>6.737253276926082</v>
      </c>
      <c r="AC985">
        <v>-65.35951185237235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</row>
    <row r="986" spans="1:39">
      <c r="A986">
        <v>16</v>
      </c>
      <c r="B986">
        <v>194</v>
      </c>
      <c r="C986">
        <v>2024</v>
      </c>
      <c r="D986">
        <v>2</v>
      </c>
      <c r="E986">
        <v>99</v>
      </c>
      <c r="F986">
        <v>174</v>
      </c>
      <c r="G986">
        <v>99</v>
      </c>
      <c r="H986">
        <v>99</v>
      </c>
      <c r="I986">
        <v>99</v>
      </c>
      <c r="J986">
        <v>470</v>
      </c>
      <c r="M986">
        <v>99</v>
      </c>
      <c r="N986">
        <v>99</v>
      </c>
      <c r="O986">
        <v>99</v>
      </c>
      <c r="P986">
        <v>99</v>
      </c>
      <c r="Q986">
        <v>4</v>
      </c>
      <c r="R986">
        <v>27</v>
      </c>
      <c r="S986">
        <v>27</v>
      </c>
      <c r="T986">
        <v>1.6615384615384621</v>
      </c>
      <c r="U986">
        <v>1.9303722683117956</v>
      </c>
      <c r="V986">
        <v>8</v>
      </c>
      <c r="W986">
        <v>56.962962962962976</v>
      </c>
      <c r="X986">
        <v>174.37502507925035</v>
      </c>
      <c r="Y986">
        <v>160.94814814814816</v>
      </c>
      <c r="Z986">
        <v>160.94814814814816</v>
      </c>
      <c r="AA986">
        <v>38.863439644672333</v>
      </c>
      <c r="AB986">
        <v>5.3505380932684847</v>
      </c>
      <c r="AC986">
        <v>-85.297835459047775</v>
      </c>
      <c r="AD986">
        <v>2</v>
      </c>
      <c r="AE986">
        <v>0</v>
      </c>
      <c r="AF986">
        <v>0</v>
      </c>
      <c r="AG986">
        <v>3</v>
      </c>
      <c r="AH986">
        <v>2</v>
      </c>
      <c r="AI986">
        <v>0</v>
      </c>
      <c r="AJ986">
        <v>0</v>
      </c>
      <c r="AK986">
        <v>0</v>
      </c>
      <c r="AL986">
        <v>0</v>
      </c>
      <c r="AM986">
        <v>0</v>
      </c>
    </row>
    <row r="987" spans="1:39">
      <c r="A987">
        <v>16</v>
      </c>
      <c r="B987">
        <v>195</v>
      </c>
      <c r="C987">
        <v>2024</v>
      </c>
      <c r="D987">
        <v>3</v>
      </c>
      <c r="E987">
        <v>99</v>
      </c>
      <c r="F987">
        <v>174</v>
      </c>
      <c r="G987">
        <v>99</v>
      </c>
      <c r="H987">
        <v>99</v>
      </c>
      <c r="I987">
        <v>99</v>
      </c>
      <c r="J987">
        <v>470</v>
      </c>
      <c r="M987">
        <v>99</v>
      </c>
      <c r="N987">
        <v>99</v>
      </c>
      <c r="O987">
        <v>99</v>
      </c>
      <c r="P987">
        <v>99</v>
      </c>
      <c r="Q987">
        <v>8</v>
      </c>
      <c r="R987">
        <v>60</v>
      </c>
      <c r="S987">
        <v>60</v>
      </c>
      <c r="T987">
        <v>4.0322580645161281</v>
      </c>
      <c r="U987">
        <v>5.4307214984780323</v>
      </c>
      <c r="V987">
        <v>7.3166666666666655</v>
      </c>
      <c r="W987">
        <v>54.45</v>
      </c>
      <c r="X987">
        <v>200.57602022390753</v>
      </c>
      <c r="Y987">
        <v>185.13166666666663</v>
      </c>
      <c r="Z987">
        <v>185.13166666666663</v>
      </c>
      <c r="AA987">
        <v>40.085202970949915</v>
      </c>
      <c r="AB987">
        <v>6.6418496419797295</v>
      </c>
      <c r="AC987">
        <v>-79.147637320927714</v>
      </c>
      <c r="AD987">
        <v>0</v>
      </c>
      <c r="AE987">
        <v>0</v>
      </c>
      <c r="AF987">
        <v>0</v>
      </c>
      <c r="AG987">
        <v>0</v>
      </c>
      <c r="AH987">
        <v>1</v>
      </c>
      <c r="AI987">
        <v>0</v>
      </c>
      <c r="AJ987">
        <v>0</v>
      </c>
      <c r="AK987">
        <v>0</v>
      </c>
      <c r="AL987">
        <v>0</v>
      </c>
      <c r="AM987">
        <v>0</v>
      </c>
    </row>
    <row r="988" spans="1:39">
      <c r="A988">
        <v>16</v>
      </c>
      <c r="B988">
        <v>196</v>
      </c>
      <c r="C988">
        <v>2024</v>
      </c>
      <c r="D988">
        <v>4</v>
      </c>
      <c r="E988">
        <v>99</v>
      </c>
      <c r="F988">
        <v>174</v>
      </c>
      <c r="G988">
        <v>99</v>
      </c>
      <c r="H988">
        <v>99</v>
      </c>
      <c r="I988">
        <v>99</v>
      </c>
      <c r="J988">
        <v>470</v>
      </c>
      <c r="M988">
        <v>99</v>
      </c>
      <c r="N988">
        <v>99</v>
      </c>
      <c r="O988">
        <v>99</v>
      </c>
      <c r="P988">
        <v>99</v>
      </c>
      <c r="Q988">
        <v>6</v>
      </c>
      <c r="R988">
        <v>36</v>
      </c>
      <c r="S988">
        <v>36</v>
      </c>
      <c r="T988">
        <v>2.0044543429844097</v>
      </c>
      <c r="U988">
        <v>2.4814992263018523</v>
      </c>
      <c r="V988">
        <v>3.8888888888888888</v>
      </c>
      <c r="W988">
        <v>55.33333333333335</v>
      </c>
      <c r="X988">
        <v>184.55519441434936</v>
      </c>
      <c r="Y988">
        <v>170.34444444444443</v>
      </c>
      <c r="Z988">
        <v>170.34444444444443</v>
      </c>
      <c r="AA988">
        <v>50.530565252046969</v>
      </c>
      <c r="AB988">
        <v>7.681145747868606</v>
      </c>
      <c r="AC988">
        <v>-88.241121836297182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</row>
    <row r="989" spans="1:39">
      <c r="A989">
        <v>16</v>
      </c>
      <c r="B989">
        <v>197</v>
      </c>
      <c r="C989">
        <v>2024</v>
      </c>
      <c r="D989">
        <v>5</v>
      </c>
      <c r="E989">
        <v>99</v>
      </c>
      <c r="F989">
        <v>174</v>
      </c>
      <c r="G989">
        <v>99</v>
      </c>
      <c r="H989">
        <v>99</v>
      </c>
      <c r="I989">
        <v>99</v>
      </c>
      <c r="J989">
        <v>470</v>
      </c>
      <c r="M989">
        <v>99</v>
      </c>
      <c r="N989">
        <v>99</v>
      </c>
      <c r="O989">
        <v>99</v>
      </c>
      <c r="P989">
        <v>99</v>
      </c>
      <c r="Q989">
        <v>6</v>
      </c>
      <c r="R989">
        <v>28</v>
      </c>
      <c r="S989">
        <v>28</v>
      </c>
      <c r="T989">
        <v>2.1621621621621623</v>
      </c>
      <c r="U989">
        <v>2.6140462429393834</v>
      </c>
      <c r="V989">
        <v>4.4285714285714306</v>
      </c>
      <c r="W989">
        <v>58.321428571428562</v>
      </c>
      <c r="X989">
        <v>177.36805448073051</v>
      </c>
      <c r="Y989">
        <v>163.71071428571418</v>
      </c>
      <c r="Z989">
        <v>163.71071428571418</v>
      </c>
      <c r="AA989">
        <v>32.801920014424162</v>
      </c>
      <c r="AB989">
        <v>5.886143361613736</v>
      </c>
      <c r="AC989">
        <v>-57.314283534071151</v>
      </c>
      <c r="AD989">
        <v>2</v>
      </c>
      <c r="AE989">
        <v>0</v>
      </c>
      <c r="AF989">
        <v>0</v>
      </c>
      <c r="AG989">
        <v>0</v>
      </c>
      <c r="AH989">
        <v>2</v>
      </c>
      <c r="AI989">
        <v>0</v>
      </c>
      <c r="AJ989">
        <v>0</v>
      </c>
      <c r="AK989">
        <v>0</v>
      </c>
      <c r="AL989">
        <v>0</v>
      </c>
      <c r="AM989">
        <v>0</v>
      </c>
    </row>
    <row r="990" spans="1:39">
      <c r="A990">
        <v>16</v>
      </c>
      <c r="B990">
        <v>198</v>
      </c>
      <c r="C990">
        <v>2024</v>
      </c>
      <c r="D990">
        <v>6</v>
      </c>
      <c r="E990">
        <v>99</v>
      </c>
      <c r="F990">
        <v>174</v>
      </c>
      <c r="G990">
        <v>99</v>
      </c>
      <c r="H990">
        <v>99</v>
      </c>
      <c r="I990">
        <v>99</v>
      </c>
      <c r="J990">
        <v>470</v>
      </c>
      <c r="M990">
        <v>99</v>
      </c>
      <c r="N990">
        <v>99</v>
      </c>
      <c r="O990">
        <v>99</v>
      </c>
      <c r="P990">
        <v>99</v>
      </c>
      <c r="Q990">
        <v>4</v>
      </c>
      <c r="R990">
        <v>18</v>
      </c>
      <c r="S990">
        <v>18</v>
      </c>
      <c r="T990">
        <v>1.3698630136986301</v>
      </c>
      <c r="U990">
        <v>2.2195467319885958</v>
      </c>
      <c r="V990">
        <v>7</v>
      </c>
      <c r="W990">
        <v>50.666666666666657</v>
      </c>
      <c r="X990">
        <v>240.67653785963657</v>
      </c>
      <c r="Y990">
        <v>222.14444444444445</v>
      </c>
      <c r="Z990">
        <v>222.14444444444445</v>
      </c>
      <c r="AA990">
        <v>40.203637511247663</v>
      </c>
      <c r="AB990">
        <v>8.0553639823964058</v>
      </c>
      <c r="AC990">
        <v>-73.701265734775831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</row>
    <row r="991" spans="1:39">
      <c r="A991">
        <v>16</v>
      </c>
      <c r="B991">
        <v>199</v>
      </c>
      <c r="C991">
        <v>2024</v>
      </c>
      <c r="D991">
        <v>7</v>
      </c>
      <c r="E991">
        <v>99</v>
      </c>
      <c r="F991">
        <v>174</v>
      </c>
      <c r="G991">
        <v>99</v>
      </c>
      <c r="H991">
        <v>99</v>
      </c>
      <c r="I991">
        <v>99</v>
      </c>
      <c r="J991">
        <v>470</v>
      </c>
      <c r="M991">
        <v>99</v>
      </c>
      <c r="N991">
        <v>99</v>
      </c>
      <c r="O991">
        <v>99</v>
      </c>
      <c r="P991">
        <v>99</v>
      </c>
      <c r="Q991">
        <v>4</v>
      </c>
      <c r="R991">
        <v>32</v>
      </c>
      <c r="S991">
        <v>32</v>
      </c>
      <c r="T991">
        <v>2.217602217602217</v>
      </c>
      <c r="U991">
        <v>2.4440520621485398</v>
      </c>
      <c r="V991">
        <v>3.5625</v>
      </c>
      <c r="W991">
        <v>59.84375</v>
      </c>
      <c r="X991">
        <v>164.86660346695555</v>
      </c>
      <c r="Y991">
        <v>152.17187500000003</v>
      </c>
      <c r="Z991">
        <v>152.17187500000003</v>
      </c>
      <c r="AA991">
        <v>34.479824122004572</v>
      </c>
      <c r="AB991">
        <v>4.3092152345293693</v>
      </c>
      <c r="AC991">
        <v>-60.891469733720918</v>
      </c>
      <c r="AD991">
        <v>0</v>
      </c>
      <c r="AE991">
        <v>0</v>
      </c>
      <c r="AF991">
        <v>0</v>
      </c>
      <c r="AG991">
        <v>0</v>
      </c>
      <c r="AH991">
        <v>4</v>
      </c>
      <c r="AI991">
        <v>0</v>
      </c>
      <c r="AJ991">
        <v>0</v>
      </c>
      <c r="AK991">
        <v>0</v>
      </c>
      <c r="AL991">
        <v>0</v>
      </c>
      <c r="AM991">
        <v>0</v>
      </c>
    </row>
    <row r="992" spans="1:39">
      <c r="A992">
        <v>16</v>
      </c>
      <c r="B992">
        <v>200</v>
      </c>
      <c r="C992">
        <v>2024</v>
      </c>
      <c r="D992">
        <v>8</v>
      </c>
      <c r="E992">
        <v>99</v>
      </c>
      <c r="F992">
        <v>174</v>
      </c>
      <c r="G992">
        <v>99</v>
      </c>
      <c r="H992">
        <v>99</v>
      </c>
      <c r="I992">
        <v>99</v>
      </c>
      <c r="J992">
        <v>470</v>
      </c>
      <c r="M992">
        <v>99</v>
      </c>
      <c r="N992">
        <v>99</v>
      </c>
      <c r="O992">
        <v>99</v>
      </c>
      <c r="P992">
        <v>99</v>
      </c>
      <c r="Q992">
        <v>5</v>
      </c>
      <c r="R992">
        <v>16</v>
      </c>
      <c r="S992">
        <v>16</v>
      </c>
      <c r="T992">
        <v>1.2480499219968797</v>
      </c>
      <c r="U992">
        <v>1.5359071534809119</v>
      </c>
      <c r="V992">
        <v>6.9375</v>
      </c>
      <c r="W992">
        <v>57.5625</v>
      </c>
      <c r="X992">
        <v>187.54062838569877</v>
      </c>
      <c r="Y992">
        <v>173.1</v>
      </c>
      <c r="Z992">
        <v>173.1</v>
      </c>
      <c r="AA992">
        <v>32.849181877179255</v>
      </c>
      <c r="AB992">
        <v>5.9892481790288148</v>
      </c>
      <c r="AC992">
        <v>-72.868310208988518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</row>
    <row r="993" spans="1:39">
      <c r="A993">
        <v>16</v>
      </c>
      <c r="B993">
        <v>201</v>
      </c>
      <c r="C993">
        <v>2024</v>
      </c>
      <c r="D993">
        <v>9</v>
      </c>
      <c r="E993">
        <v>99</v>
      </c>
      <c r="F993">
        <v>174</v>
      </c>
      <c r="G993">
        <v>99</v>
      </c>
      <c r="H993">
        <v>99</v>
      </c>
      <c r="I993">
        <v>99</v>
      </c>
      <c r="J993">
        <v>470</v>
      </c>
      <c r="M993">
        <v>99</v>
      </c>
      <c r="N993">
        <v>99</v>
      </c>
      <c r="O993">
        <v>99</v>
      </c>
      <c r="P993">
        <v>99</v>
      </c>
      <c r="Q993">
        <v>1</v>
      </c>
      <c r="R993">
        <v>1</v>
      </c>
      <c r="S993">
        <v>1</v>
      </c>
      <c r="T993">
        <v>7.1479628305932796E-2</v>
      </c>
      <c r="U993">
        <v>0.12071124390038113</v>
      </c>
      <c r="V993">
        <v>8</v>
      </c>
      <c r="W993">
        <v>48</v>
      </c>
      <c r="X993">
        <v>252.65438786565545</v>
      </c>
      <c r="Y993">
        <v>233.2</v>
      </c>
      <c r="Z993">
        <v>233.2</v>
      </c>
      <c r="AA993">
        <v>0</v>
      </c>
      <c r="AB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</row>
    <row r="994" spans="1:39">
      <c r="A994">
        <v>16</v>
      </c>
      <c r="B994">
        <v>202</v>
      </c>
      <c r="C994">
        <v>2024</v>
      </c>
      <c r="D994">
        <v>10</v>
      </c>
      <c r="E994">
        <v>99</v>
      </c>
      <c r="F994">
        <v>174</v>
      </c>
      <c r="G994">
        <v>99</v>
      </c>
      <c r="H994">
        <v>99</v>
      </c>
      <c r="I994">
        <v>99</v>
      </c>
      <c r="J994">
        <v>470</v>
      </c>
      <c r="M994">
        <v>99</v>
      </c>
      <c r="N994">
        <v>99</v>
      </c>
      <c r="O994">
        <v>99</v>
      </c>
      <c r="P994">
        <v>99</v>
      </c>
      <c r="Q994">
        <v>5</v>
      </c>
      <c r="R994">
        <v>36</v>
      </c>
      <c r="S994">
        <v>36</v>
      </c>
      <c r="T994">
        <v>2.316602316602316</v>
      </c>
      <c r="U994">
        <v>2.751668753658342</v>
      </c>
      <c r="V994">
        <v>6.083333333333333</v>
      </c>
      <c r="W994">
        <v>55.861111111111114</v>
      </c>
      <c r="X994">
        <v>180.80835439990381</v>
      </c>
      <c r="Y994">
        <v>166.88611111111109</v>
      </c>
      <c r="Z994">
        <v>166.88611111111109</v>
      </c>
      <c r="AA994">
        <v>33.941724181781126</v>
      </c>
      <c r="AB994">
        <v>7.0006062347714408</v>
      </c>
      <c r="AC994">
        <v>-82.960294670540748</v>
      </c>
      <c r="AD994">
        <v>1</v>
      </c>
      <c r="AE994">
        <v>0</v>
      </c>
      <c r="AF994">
        <v>0</v>
      </c>
      <c r="AG994">
        <v>0</v>
      </c>
      <c r="AH994">
        <v>0</v>
      </c>
      <c r="AI994">
        <v>1</v>
      </c>
      <c r="AJ994">
        <v>0</v>
      </c>
      <c r="AK994">
        <v>0</v>
      </c>
      <c r="AL994">
        <v>0</v>
      </c>
      <c r="AM994">
        <v>0</v>
      </c>
    </row>
    <row r="995" spans="1:39">
      <c r="A995">
        <v>16</v>
      </c>
      <c r="B995">
        <v>203</v>
      </c>
      <c r="C995">
        <v>2024</v>
      </c>
      <c r="D995">
        <v>11</v>
      </c>
      <c r="E995">
        <v>99</v>
      </c>
      <c r="F995">
        <v>174</v>
      </c>
      <c r="G995">
        <v>99</v>
      </c>
      <c r="H995">
        <v>99</v>
      </c>
      <c r="I995">
        <v>99</v>
      </c>
      <c r="J995">
        <v>470</v>
      </c>
      <c r="M995">
        <v>99</v>
      </c>
      <c r="N995">
        <v>99</v>
      </c>
      <c r="O995">
        <v>99</v>
      </c>
      <c r="P995">
        <v>99</v>
      </c>
      <c r="Q995">
        <v>5</v>
      </c>
      <c r="R995">
        <v>30</v>
      </c>
      <c r="S995">
        <v>30</v>
      </c>
      <c r="T995">
        <v>2.2304832713754652</v>
      </c>
      <c r="U995">
        <v>2.88533553423024</v>
      </c>
      <c r="V995">
        <v>6.6666666666666687</v>
      </c>
      <c r="W995">
        <v>56</v>
      </c>
      <c r="X995">
        <v>196.44998194293973</v>
      </c>
      <c r="Y995">
        <v>181.32333333333327</v>
      </c>
      <c r="Z995">
        <v>181.32333333333327</v>
      </c>
      <c r="AA995">
        <v>44.417501680706422</v>
      </c>
      <c r="AB995">
        <v>7.937253933193773</v>
      </c>
      <c r="AC995">
        <v>-90.362775462752182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1</v>
      </c>
      <c r="AJ995">
        <v>0</v>
      </c>
      <c r="AK995">
        <v>0</v>
      </c>
      <c r="AL995">
        <v>0</v>
      </c>
      <c r="AM995">
        <v>0</v>
      </c>
    </row>
    <row r="996" spans="1:39">
      <c r="A996">
        <v>16</v>
      </c>
      <c r="B996">
        <v>204</v>
      </c>
      <c r="C996">
        <v>2024</v>
      </c>
      <c r="D996">
        <v>12</v>
      </c>
      <c r="E996">
        <v>99</v>
      </c>
      <c r="F996">
        <v>174</v>
      </c>
      <c r="G996">
        <v>99</v>
      </c>
      <c r="H996">
        <v>99</v>
      </c>
      <c r="I996">
        <v>99</v>
      </c>
      <c r="J996">
        <v>470</v>
      </c>
      <c r="M996">
        <v>99</v>
      </c>
      <c r="N996">
        <v>99</v>
      </c>
      <c r="O996">
        <v>99</v>
      </c>
      <c r="P996">
        <v>99</v>
      </c>
      <c r="Q996">
        <v>2</v>
      </c>
      <c r="R996">
        <v>13</v>
      </c>
      <c r="S996">
        <v>13</v>
      </c>
      <c r="T996">
        <v>0.98039215686274495</v>
      </c>
      <c r="U996">
        <v>1.1239641391097512</v>
      </c>
      <c r="V996">
        <v>3.6153846153846145</v>
      </c>
      <c r="W996">
        <v>59.461538461538481</v>
      </c>
      <c r="X996">
        <v>169.02241853487797</v>
      </c>
      <c r="Y996">
        <v>156.00769230769228</v>
      </c>
      <c r="Z996">
        <v>156.00769230769228</v>
      </c>
      <c r="AA996">
        <v>22.355294039614705</v>
      </c>
      <c r="AB996">
        <v>3.410738350368562</v>
      </c>
      <c r="AC996">
        <v>-83.578032402632672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</row>
    <row r="997" spans="1:39">
      <c r="A997">
        <v>16</v>
      </c>
      <c r="B997">
        <v>205</v>
      </c>
      <c r="C997">
        <v>2024</v>
      </c>
      <c r="D997">
        <v>1</v>
      </c>
      <c r="E997">
        <v>99</v>
      </c>
      <c r="F997">
        <v>174</v>
      </c>
      <c r="G997">
        <v>99</v>
      </c>
      <c r="H997">
        <v>99</v>
      </c>
      <c r="I997">
        <v>99</v>
      </c>
      <c r="J997">
        <v>643</v>
      </c>
      <c r="M997">
        <v>99</v>
      </c>
      <c r="N997">
        <v>99</v>
      </c>
      <c r="O997">
        <v>99</v>
      </c>
      <c r="P997">
        <v>99</v>
      </c>
      <c r="R997">
        <v>0</v>
      </c>
    </row>
    <row r="998" spans="1:39">
      <c r="A998">
        <v>16</v>
      </c>
      <c r="B998">
        <v>206</v>
      </c>
      <c r="C998">
        <v>2024</v>
      </c>
      <c r="D998">
        <v>2</v>
      </c>
      <c r="E998">
        <v>99</v>
      </c>
      <c r="F998">
        <v>174</v>
      </c>
      <c r="G998">
        <v>99</v>
      </c>
      <c r="H998">
        <v>99</v>
      </c>
      <c r="I998">
        <v>99</v>
      </c>
      <c r="J998">
        <v>643</v>
      </c>
      <c r="M998">
        <v>99</v>
      </c>
      <c r="N998">
        <v>99</v>
      </c>
      <c r="O998">
        <v>99</v>
      </c>
      <c r="P998">
        <v>99</v>
      </c>
      <c r="R998">
        <v>0</v>
      </c>
    </row>
    <row r="999" spans="1:39">
      <c r="A999">
        <v>16</v>
      </c>
      <c r="B999">
        <v>207</v>
      </c>
      <c r="C999">
        <v>2024</v>
      </c>
      <c r="D999">
        <v>3</v>
      </c>
      <c r="E999">
        <v>99</v>
      </c>
      <c r="F999">
        <v>174</v>
      </c>
      <c r="G999">
        <v>99</v>
      </c>
      <c r="H999">
        <v>99</v>
      </c>
      <c r="I999">
        <v>99</v>
      </c>
      <c r="J999">
        <v>643</v>
      </c>
      <c r="M999">
        <v>99</v>
      </c>
      <c r="N999">
        <v>99</v>
      </c>
      <c r="O999">
        <v>99</v>
      </c>
      <c r="P999">
        <v>99</v>
      </c>
      <c r="R999">
        <v>0</v>
      </c>
    </row>
    <row r="1000" spans="1:39">
      <c r="A1000">
        <v>16</v>
      </c>
      <c r="B1000">
        <v>208</v>
      </c>
      <c r="C1000">
        <v>2024</v>
      </c>
      <c r="D1000">
        <v>4</v>
      </c>
      <c r="E1000">
        <v>99</v>
      </c>
      <c r="F1000">
        <v>174</v>
      </c>
      <c r="G1000">
        <v>99</v>
      </c>
      <c r="H1000">
        <v>99</v>
      </c>
      <c r="I1000">
        <v>99</v>
      </c>
      <c r="J1000">
        <v>643</v>
      </c>
      <c r="M1000">
        <v>99</v>
      </c>
      <c r="N1000">
        <v>99</v>
      </c>
      <c r="O1000">
        <v>99</v>
      </c>
      <c r="P1000">
        <v>99</v>
      </c>
      <c r="R1000">
        <v>0</v>
      </c>
    </row>
    <row r="1001" spans="1:39">
      <c r="A1001">
        <v>16</v>
      </c>
      <c r="B1001">
        <v>209</v>
      </c>
      <c r="C1001">
        <v>2024</v>
      </c>
      <c r="D1001">
        <v>5</v>
      </c>
      <c r="E1001">
        <v>99</v>
      </c>
      <c r="F1001">
        <v>174</v>
      </c>
      <c r="G1001">
        <v>99</v>
      </c>
      <c r="H1001">
        <v>99</v>
      </c>
      <c r="I1001">
        <v>99</v>
      </c>
      <c r="J1001">
        <v>643</v>
      </c>
      <c r="M1001">
        <v>99</v>
      </c>
      <c r="N1001">
        <v>99</v>
      </c>
      <c r="O1001">
        <v>99</v>
      </c>
      <c r="P1001">
        <v>99</v>
      </c>
      <c r="R1001">
        <v>0</v>
      </c>
    </row>
    <row r="1002" spans="1:39">
      <c r="A1002">
        <v>16</v>
      </c>
      <c r="B1002">
        <v>210</v>
      </c>
      <c r="C1002">
        <v>2024</v>
      </c>
      <c r="D1002">
        <v>6</v>
      </c>
      <c r="E1002">
        <v>99</v>
      </c>
      <c r="F1002">
        <v>174</v>
      </c>
      <c r="G1002">
        <v>99</v>
      </c>
      <c r="H1002">
        <v>99</v>
      </c>
      <c r="I1002">
        <v>99</v>
      </c>
      <c r="J1002">
        <v>643</v>
      </c>
      <c r="M1002">
        <v>99</v>
      </c>
      <c r="N1002">
        <v>99</v>
      </c>
      <c r="O1002">
        <v>99</v>
      </c>
      <c r="P1002">
        <v>99</v>
      </c>
      <c r="R1002">
        <v>0</v>
      </c>
    </row>
    <row r="1003" spans="1:39">
      <c r="A1003">
        <v>16</v>
      </c>
      <c r="B1003">
        <v>211</v>
      </c>
      <c r="C1003">
        <v>2024</v>
      </c>
      <c r="D1003">
        <v>7</v>
      </c>
      <c r="E1003">
        <v>99</v>
      </c>
      <c r="F1003">
        <v>174</v>
      </c>
      <c r="G1003">
        <v>99</v>
      </c>
      <c r="H1003">
        <v>99</v>
      </c>
      <c r="I1003">
        <v>99</v>
      </c>
      <c r="J1003">
        <v>643</v>
      </c>
      <c r="M1003">
        <v>99</v>
      </c>
      <c r="N1003">
        <v>99</v>
      </c>
      <c r="O1003">
        <v>99</v>
      </c>
      <c r="P1003">
        <v>99</v>
      </c>
      <c r="R1003">
        <v>0</v>
      </c>
    </row>
    <row r="1004" spans="1:39">
      <c r="A1004">
        <v>16</v>
      </c>
      <c r="B1004">
        <v>212</v>
      </c>
      <c r="C1004">
        <v>2024</v>
      </c>
      <c r="D1004">
        <v>8</v>
      </c>
      <c r="E1004">
        <v>99</v>
      </c>
      <c r="F1004">
        <v>174</v>
      </c>
      <c r="G1004">
        <v>99</v>
      </c>
      <c r="H1004">
        <v>99</v>
      </c>
      <c r="I1004">
        <v>99</v>
      </c>
      <c r="J1004">
        <v>643</v>
      </c>
      <c r="M1004">
        <v>99</v>
      </c>
      <c r="N1004">
        <v>99</v>
      </c>
      <c r="O1004">
        <v>99</v>
      </c>
      <c r="P1004">
        <v>99</v>
      </c>
      <c r="R1004">
        <v>0</v>
      </c>
    </row>
    <row r="1005" spans="1:39">
      <c r="A1005">
        <v>16</v>
      </c>
      <c r="B1005">
        <v>213</v>
      </c>
      <c r="C1005">
        <v>2024</v>
      </c>
      <c r="D1005">
        <v>9</v>
      </c>
      <c r="E1005">
        <v>99</v>
      </c>
      <c r="F1005">
        <v>174</v>
      </c>
      <c r="G1005">
        <v>99</v>
      </c>
      <c r="H1005">
        <v>99</v>
      </c>
      <c r="I1005">
        <v>99</v>
      </c>
      <c r="J1005">
        <v>643</v>
      </c>
      <c r="M1005">
        <v>99</v>
      </c>
      <c r="N1005">
        <v>99</v>
      </c>
      <c r="O1005">
        <v>99</v>
      </c>
      <c r="P1005">
        <v>99</v>
      </c>
      <c r="R1005">
        <v>0</v>
      </c>
    </row>
    <row r="1006" spans="1:39">
      <c r="A1006">
        <v>16</v>
      </c>
      <c r="B1006">
        <v>214</v>
      </c>
      <c r="C1006">
        <v>2024</v>
      </c>
      <c r="D1006">
        <v>10</v>
      </c>
      <c r="E1006">
        <v>99</v>
      </c>
      <c r="F1006">
        <v>174</v>
      </c>
      <c r="G1006">
        <v>99</v>
      </c>
      <c r="H1006">
        <v>99</v>
      </c>
      <c r="I1006">
        <v>99</v>
      </c>
      <c r="J1006">
        <v>643</v>
      </c>
      <c r="M1006">
        <v>99</v>
      </c>
      <c r="N1006">
        <v>99</v>
      </c>
      <c r="O1006">
        <v>99</v>
      </c>
      <c r="P1006">
        <v>99</v>
      </c>
      <c r="R1006">
        <v>0</v>
      </c>
    </row>
    <row r="1007" spans="1:39">
      <c r="A1007">
        <v>16</v>
      </c>
      <c r="B1007">
        <v>215</v>
      </c>
      <c r="C1007">
        <v>2024</v>
      </c>
      <c r="D1007">
        <v>11</v>
      </c>
      <c r="E1007">
        <v>99</v>
      </c>
      <c r="F1007">
        <v>174</v>
      </c>
      <c r="G1007">
        <v>99</v>
      </c>
      <c r="H1007">
        <v>99</v>
      </c>
      <c r="I1007">
        <v>99</v>
      </c>
      <c r="J1007">
        <v>643</v>
      </c>
      <c r="M1007">
        <v>99</v>
      </c>
      <c r="N1007">
        <v>99</v>
      </c>
      <c r="O1007">
        <v>99</v>
      </c>
      <c r="P1007">
        <v>99</v>
      </c>
      <c r="R1007">
        <v>0</v>
      </c>
    </row>
    <row r="1008" spans="1:39">
      <c r="A1008">
        <v>16</v>
      </c>
      <c r="B1008">
        <v>216</v>
      </c>
      <c r="C1008">
        <v>2024</v>
      </c>
      <c r="D1008">
        <v>12</v>
      </c>
      <c r="E1008">
        <v>99</v>
      </c>
      <c r="F1008">
        <v>174</v>
      </c>
      <c r="G1008">
        <v>99</v>
      </c>
      <c r="H1008">
        <v>99</v>
      </c>
      <c r="I1008">
        <v>99</v>
      </c>
      <c r="J1008">
        <v>643</v>
      </c>
      <c r="M1008">
        <v>99</v>
      </c>
      <c r="N1008">
        <v>99</v>
      </c>
      <c r="O1008">
        <v>99</v>
      </c>
      <c r="P1008">
        <v>99</v>
      </c>
      <c r="R1008">
        <v>0</v>
      </c>
    </row>
  </sheetData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Q365"/>
  <sheetViews>
    <sheetView zoomScale="89" zoomScaleNormal="89" workbookViewId="0">
      <pane ySplit="10" topLeftCell="A40" activePane="bottomLeft" state="frozen"/>
      <selection pane="bottomLeft" activeCell="G40" sqref="G40"/>
    </sheetView>
  </sheetViews>
  <sheetFormatPr baseColWidth="10" defaultRowHeight="15"/>
  <cols>
    <col min="1" max="1" width="3.54296875" customWidth="1"/>
    <col min="2" max="2" width="6.36328125" customWidth="1"/>
    <col min="3" max="3" width="3.36328125" customWidth="1"/>
    <col min="4" max="4" width="7.1796875" customWidth="1"/>
    <col min="5" max="5" width="7.08984375" customWidth="1"/>
    <col min="6" max="6" width="6.1796875" customWidth="1"/>
    <col min="7" max="7" width="6.36328125" customWidth="1"/>
    <col min="8" max="8" width="7.36328125" customWidth="1"/>
    <col min="9" max="9" width="7" customWidth="1"/>
    <col min="10" max="10" width="5.1796875" customWidth="1"/>
    <col min="11" max="11" width="6.36328125" customWidth="1"/>
    <col min="12" max="12" width="7.1796875" customWidth="1"/>
    <col min="13" max="13" width="6.36328125" style="9" customWidth="1"/>
    <col min="14" max="14" width="6.08984375" style="9" customWidth="1"/>
    <col min="15" max="15" width="5.90625" customWidth="1"/>
    <col min="16" max="16" width="10.453125" customWidth="1"/>
    <col min="17" max="17" width="8.6328125" customWidth="1"/>
    <col min="18" max="18" width="6.453125" style="9" customWidth="1"/>
    <col min="19" max="19" width="7.08984375" customWidth="1"/>
    <col min="20" max="20" width="6.90625" style="9" customWidth="1"/>
    <col min="21" max="22" width="6.1796875" style="94" customWidth="1"/>
    <col min="23" max="23" width="7.453125" customWidth="1"/>
    <col min="24" max="24" width="7.36328125" style="94" customWidth="1"/>
    <col min="25" max="25" width="7" style="94" customWidth="1"/>
    <col min="26" max="26" width="6.81640625" style="94" customWidth="1"/>
    <col min="27" max="27" width="6.90625" customWidth="1"/>
    <col min="28" max="28" width="11.54296875" style="9"/>
    <col min="29" max="29" width="7.453125" style="94" customWidth="1"/>
    <col min="30" max="30" width="7.453125" customWidth="1"/>
    <col min="31" max="35" width="15.90625" customWidth="1"/>
  </cols>
  <sheetData>
    <row r="1" spans="1:43" ht="15.6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63"/>
      <c r="N1" s="63"/>
      <c r="O1" s="39"/>
      <c r="P1" s="39"/>
      <c r="Q1" s="39"/>
      <c r="R1" s="39"/>
      <c r="S1" s="39"/>
      <c r="T1" s="39"/>
      <c r="U1" s="4"/>
      <c r="V1" s="52"/>
      <c r="W1" s="52"/>
      <c r="X1" s="1"/>
      <c r="Y1" s="5"/>
      <c r="Z1"/>
      <c r="AB1" s="2"/>
      <c r="AC1" s="5"/>
      <c r="AD1" s="5"/>
    </row>
    <row r="2" spans="1:43" s="120" customFormat="1" ht="31.8">
      <c r="A2" s="138"/>
      <c r="B2" s="138"/>
      <c r="C2" s="195" t="s">
        <v>380</v>
      </c>
      <c r="D2" s="138"/>
      <c r="E2" s="138"/>
      <c r="F2" s="138"/>
      <c r="G2" s="138"/>
      <c r="H2" s="138"/>
      <c r="I2" s="138"/>
      <c r="J2" s="138"/>
      <c r="K2" s="194" t="s">
        <v>413</v>
      </c>
      <c r="L2" s="139"/>
      <c r="M2" s="139"/>
      <c r="N2" s="196" t="str">
        <f>+År!B2</f>
        <v>Flådd purke</v>
      </c>
      <c r="O2" s="145"/>
      <c r="P2" s="138"/>
      <c r="Q2" s="138"/>
      <c r="R2" s="138"/>
      <c r="S2" s="138"/>
      <c r="T2" s="139"/>
      <c r="U2" s="4"/>
      <c r="V2" s="4"/>
      <c r="W2" s="52"/>
      <c r="X2" s="4"/>
      <c r="Y2" s="52"/>
      <c r="Z2" s="52"/>
      <c r="AA2" s="1"/>
      <c r="AB2" s="5"/>
      <c r="AC2"/>
      <c r="AD2"/>
      <c r="AE2" s="2"/>
      <c r="AF2" s="5"/>
      <c r="AG2" s="5"/>
      <c r="AH2"/>
      <c r="AI2"/>
    </row>
    <row r="3" spans="1:43" ht="15.6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63"/>
      <c r="N3" s="63"/>
      <c r="O3" s="39"/>
      <c r="P3" s="39"/>
      <c r="Q3" s="39"/>
      <c r="R3" s="39"/>
      <c r="S3" s="39"/>
      <c r="T3" s="39"/>
      <c r="U3" s="4"/>
      <c r="V3" s="52"/>
      <c r="W3" s="52"/>
      <c r="X3" s="1"/>
      <c r="Y3" s="5"/>
      <c r="Z3"/>
      <c r="AB3" s="2"/>
      <c r="AC3" s="5"/>
      <c r="AD3" s="5"/>
    </row>
    <row r="4" spans="1:43" ht="15.6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63"/>
      <c r="N4" s="63"/>
      <c r="O4" s="39"/>
      <c r="P4" s="39"/>
      <c r="Q4" s="39"/>
      <c r="R4" s="39"/>
      <c r="S4" s="39"/>
      <c r="T4" s="39"/>
      <c r="U4" s="4"/>
      <c r="V4" s="52"/>
      <c r="W4" s="52"/>
      <c r="X4" s="1"/>
      <c r="Y4" s="5"/>
      <c r="Z4"/>
      <c r="AB4" s="2"/>
      <c r="AC4" s="5"/>
      <c r="AD4" s="5"/>
    </row>
    <row r="5" spans="1:43" s="131" customFormat="1" ht="19.8">
      <c r="A5" s="152"/>
      <c r="B5" s="152"/>
      <c r="C5" s="152"/>
      <c r="D5" s="152"/>
      <c r="E5" s="136" t="s">
        <v>5</v>
      </c>
      <c r="F5" s="130">
        <f>+År!Q2</f>
        <v>52</v>
      </c>
      <c r="G5" s="152"/>
      <c r="H5" s="136" t="s">
        <v>369</v>
      </c>
      <c r="I5" s="154"/>
      <c r="J5" s="154"/>
      <c r="K5" s="154"/>
      <c r="L5" s="288">
        <f>SUM(F11:F12)</f>
        <v>17698</v>
      </c>
      <c r="M5" s="289"/>
      <c r="N5" s="136"/>
      <c r="O5" s="152"/>
      <c r="P5" s="152"/>
      <c r="Q5" s="152"/>
      <c r="R5" s="39"/>
      <c r="S5" s="39"/>
      <c r="T5" s="39"/>
      <c r="U5" s="52"/>
      <c r="V5" s="52"/>
      <c r="W5" s="1"/>
      <c r="X5" s="5"/>
      <c r="Y5"/>
      <c r="Z5"/>
      <c r="AA5" s="2"/>
      <c r="AB5"/>
      <c r="AC5"/>
      <c r="AD5" s="130"/>
      <c r="AE5" s="155"/>
      <c r="AF5" s="155"/>
      <c r="AG5" s="156"/>
      <c r="AH5" s="157"/>
      <c r="AK5" s="130"/>
      <c r="AL5" s="157"/>
      <c r="AM5" s="157"/>
    </row>
    <row r="6" spans="1:43" s="131" customFormat="1" ht="19.8">
      <c r="A6" s="152"/>
      <c r="B6" s="152"/>
      <c r="C6" s="152"/>
      <c r="D6" s="152"/>
      <c r="E6" s="152"/>
      <c r="F6" s="152"/>
      <c r="G6" s="152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52"/>
      <c r="T6" s="152"/>
      <c r="U6" s="4"/>
      <c r="V6" s="52"/>
      <c r="W6" s="52"/>
      <c r="X6" s="1"/>
      <c r="Y6" s="5"/>
      <c r="Z6"/>
      <c r="AA6"/>
      <c r="AB6" s="2"/>
      <c r="AC6" s="2"/>
      <c r="AD6" s="5"/>
      <c r="AE6" s="5"/>
      <c r="AF6"/>
      <c r="AG6"/>
      <c r="AH6" s="130"/>
      <c r="AI6" s="155"/>
      <c r="AJ6" s="155"/>
      <c r="AK6" s="156"/>
      <c r="AL6" s="157"/>
      <c r="AO6" s="130"/>
      <c r="AP6" s="157"/>
      <c r="AQ6" s="157"/>
    </row>
    <row r="7" spans="1:43" ht="21">
      <c r="A7" s="39"/>
      <c r="B7" s="39"/>
      <c r="C7" s="39"/>
      <c r="D7" s="57"/>
      <c r="E7" s="39"/>
      <c r="F7" s="39"/>
      <c r="G7" s="39"/>
      <c r="H7" s="39"/>
      <c r="I7" s="98"/>
      <c r="J7" s="98"/>
      <c r="K7" s="98"/>
      <c r="L7" s="39"/>
      <c r="M7" s="63"/>
      <c r="N7" s="63"/>
      <c r="O7" s="39"/>
      <c r="P7" s="63"/>
      <c r="Q7" s="142" t="s">
        <v>3</v>
      </c>
      <c r="R7" s="39"/>
      <c r="S7" s="98"/>
      <c r="T7" s="39"/>
      <c r="U7" s="4"/>
      <c r="V7" s="52"/>
      <c r="W7" s="52"/>
      <c r="X7" s="1"/>
      <c r="Y7" s="5"/>
      <c r="Z7"/>
      <c r="AB7" s="2"/>
      <c r="AC7"/>
    </row>
    <row r="8" spans="1:43" ht="15.6">
      <c r="A8" s="39"/>
      <c r="B8" s="39"/>
      <c r="C8" s="39"/>
      <c r="D8" s="39"/>
      <c r="E8" s="45" t="s">
        <v>3</v>
      </c>
      <c r="F8" s="39"/>
      <c r="G8" s="39"/>
      <c r="H8" s="71" t="s">
        <v>3</v>
      </c>
      <c r="I8" s="98"/>
      <c r="J8" s="98"/>
      <c r="K8" s="98"/>
      <c r="L8" s="39"/>
      <c r="M8" s="71" t="s">
        <v>15</v>
      </c>
      <c r="N8" s="71" t="s">
        <v>392</v>
      </c>
      <c r="O8" s="34" t="s">
        <v>2</v>
      </c>
      <c r="P8" s="71" t="s">
        <v>49</v>
      </c>
      <c r="Q8" s="93" t="s">
        <v>8</v>
      </c>
      <c r="R8" s="39"/>
      <c r="S8" s="93" t="s">
        <v>15</v>
      </c>
      <c r="T8" s="39"/>
      <c r="U8" s="4"/>
      <c r="V8" s="52"/>
      <c r="W8" s="52"/>
      <c r="X8" s="1"/>
      <c r="Y8" s="5"/>
      <c r="Z8"/>
      <c r="AB8" s="2"/>
      <c r="AC8"/>
    </row>
    <row r="9" spans="1:43" ht="15.6">
      <c r="A9" s="39"/>
      <c r="B9" s="39"/>
      <c r="C9" s="45" t="s">
        <v>454</v>
      </c>
      <c r="D9" s="39"/>
      <c r="E9" s="34" t="s">
        <v>437</v>
      </c>
      <c r="F9" s="71" t="s">
        <v>3</v>
      </c>
      <c r="G9" s="71"/>
      <c r="H9" s="71" t="s">
        <v>398</v>
      </c>
      <c r="I9" s="93" t="s">
        <v>3</v>
      </c>
      <c r="J9" s="93"/>
      <c r="K9" s="93" t="s">
        <v>1</v>
      </c>
      <c r="L9" s="34" t="s">
        <v>15</v>
      </c>
      <c r="M9" s="71" t="s">
        <v>396</v>
      </c>
      <c r="N9" s="71" t="s">
        <v>396</v>
      </c>
      <c r="O9" s="34" t="s">
        <v>392</v>
      </c>
      <c r="P9" s="71" t="s">
        <v>70</v>
      </c>
      <c r="Q9" s="93" t="s">
        <v>444</v>
      </c>
      <c r="R9" s="34" t="s">
        <v>15</v>
      </c>
      <c r="S9" s="93" t="s">
        <v>396</v>
      </c>
      <c r="T9" s="39"/>
      <c r="U9" s="4"/>
      <c r="V9" s="52"/>
      <c r="W9" s="52"/>
      <c r="X9" s="1"/>
      <c r="Y9" s="5"/>
      <c r="Z9"/>
      <c r="AB9" s="2"/>
      <c r="AC9"/>
    </row>
    <row r="10" spans="1:43" ht="15.6">
      <c r="A10" s="39"/>
      <c r="B10" s="45" t="s">
        <v>60</v>
      </c>
      <c r="C10" s="45" t="s">
        <v>455</v>
      </c>
      <c r="D10" s="42"/>
      <c r="E10" s="34" t="s">
        <v>416</v>
      </c>
      <c r="F10" s="71" t="s">
        <v>8</v>
      </c>
      <c r="G10" s="110" t="s">
        <v>443</v>
      </c>
      <c r="H10" s="71" t="s">
        <v>391</v>
      </c>
      <c r="I10" s="93" t="s">
        <v>360</v>
      </c>
      <c r="J10" s="124" t="s">
        <v>443</v>
      </c>
      <c r="K10" s="93" t="s">
        <v>360</v>
      </c>
      <c r="L10" s="34" t="s">
        <v>391</v>
      </c>
      <c r="M10" s="71" t="s">
        <v>393</v>
      </c>
      <c r="N10" s="71" t="s">
        <v>393</v>
      </c>
      <c r="O10" s="34" t="s">
        <v>394</v>
      </c>
      <c r="P10" s="71" t="s">
        <v>400</v>
      </c>
      <c r="Q10" s="93" t="s">
        <v>451</v>
      </c>
      <c r="R10" s="34" t="s">
        <v>27</v>
      </c>
      <c r="S10" s="93" t="s">
        <v>399</v>
      </c>
      <c r="T10" s="39"/>
      <c r="U10" s="4"/>
      <c r="V10" s="52"/>
      <c r="W10" s="52"/>
      <c r="X10" s="1"/>
      <c r="Y10" s="5"/>
      <c r="Z10"/>
      <c r="AB10" s="2"/>
      <c r="AC10"/>
    </row>
    <row r="11" spans="1:43" ht="16.5" customHeight="1">
      <c r="A11" s="39"/>
      <c r="B11" s="90">
        <f>+B42</f>
        <v>2024</v>
      </c>
      <c r="C11" s="90">
        <f t="shared" ref="C11:S11" si="0">+C42</f>
        <v>1</v>
      </c>
      <c r="D11" s="90" t="str">
        <f t="shared" si="0"/>
        <v>Nortura</v>
      </c>
      <c r="E11" s="90">
        <f t="shared" si="0"/>
        <v>118</v>
      </c>
      <c r="F11" s="90">
        <f t="shared" si="0"/>
        <v>5825</v>
      </c>
      <c r="G11" s="90">
        <f t="shared" si="0"/>
        <v>-446</v>
      </c>
      <c r="H11" s="90">
        <f t="shared" si="0"/>
        <v>5808</v>
      </c>
      <c r="I11" s="108">
        <f t="shared" si="0"/>
        <v>32.913323539382986</v>
      </c>
      <c r="J11" s="108">
        <f>+I42-I41</f>
        <v>-1.8040545262760972</v>
      </c>
      <c r="K11" s="108">
        <f t="shared" si="0"/>
        <v>33.423129901561978</v>
      </c>
      <c r="L11" s="92">
        <f t="shared" si="0"/>
        <v>60.0470041322314</v>
      </c>
      <c r="M11" s="108">
        <f t="shared" si="0"/>
        <v>140.69576446281008</v>
      </c>
      <c r="N11" s="108">
        <f t="shared" si="0"/>
        <v>31.51901126150937</v>
      </c>
      <c r="O11" s="92">
        <f t="shared" si="0"/>
        <v>4.7355726938011182</v>
      </c>
      <c r="P11" s="108">
        <f t="shared" si="0"/>
        <v>-67.582466754275856</v>
      </c>
      <c r="Q11" s="108">
        <f t="shared" si="0"/>
        <v>49.364406779661017</v>
      </c>
      <c r="R11" s="90">
        <f t="shared" si="0"/>
        <v>4.6724463519313284</v>
      </c>
      <c r="S11" s="90">
        <f t="shared" si="0"/>
        <v>140.28515021459248</v>
      </c>
      <c r="T11" s="39"/>
      <c r="U11" s="4"/>
      <c r="V11" s="52"/>
      <c r="W11" s="52"/>
      <c r="X11" s="1"/>
      <c r="Y11" s="5"/>
      <c r="Z11"/>
      <c r="AB11" s="2"/>
      <c r="AC11" s="5"/>
      <c r="AD11" s="5"/>
    </row>
    <row r="12" spans="1:43" ht="16.5" customHeight="1">
      <c r="A12" s="39"/>
      <c r="B12" s="90">
        <f t="shared" ref="B12:S12" si="1">+B72</f>
        <v>2024</v>
      </c>
      <c r="C12" s="90">
        <f t="shared" si="1"/>
        <v>2</v>
      </c>
      <c r="D12" s="90" t="str">
        <f t="shared" si="1"/>
        <v>KLF</v>
      </c>
      <c r="E12" s="90">
        <f t="shared" si="1"/>
        <v>168</v>
      </c>
      <c r="F12" s="91">
        <f t="shared" si="1"/>
        <v>11873</v>
      </c>
      <c r="G12" s="91">
        <f t="shared" si="1"/>
        <v>-181</v>
      </c>
      <c r="H12" s="91">
        <f t="shared" si="1"/>
        <v>11851</v>
      </c>
      <c r="I12" s="108">
        <f t="shared" si="1"/>
        <v>67.086676460617014</v>
      </c>
      <c r="J12" s="108">
        <f>+I72-I71</f>
        <v>1.8040545262761043</v>
      </c>
      <c r="K12" s="108">
        <f t="shared" si="1"/>
        <v>66.576870098438022</v>
      </c>
      <c r="L12" s="92">
        <f t="shared" si="1"/>
        <v>59.940342587123439</v>
      </c>
      <c r="M12" s="108">
        <f t="shared" si="1"/>
        <v>137.35007172390488</v>
      </c>
      <c r="N12" s="108">
        <f t="shared" si="1"/>
        <v>30.364032093556876</v>
      </c>
      <c r="O12" s="92">
        <f t="shared" si="1"/>
        <v>3.7245785276682808</v>
      </c>
      <c r="P12" s="108">
        <f t="shared" si="1"/>
        <v>-55.953535123364077</v>
      </c>
      <c r="Q12" s="108">
        <f t="shared" si="1"/>
        <v>70.672619047619051</v>
      </c>
      <c r="R12" s="92">
        <f t="shared" si="1"/>
        <v>5.3240966899688358</v>
      </c>
      <c r="S12" s="108">
        <f t="shared" si="1"/>
        <v>137.09556978017329</v>
      </c>
      <c r="T12" s="39"/>
      <c r="U12" s="4"/>
      <c r="V12" s="52"/>
      <c r="W12" s="52"/>
      <c r="X12" s="1"/>
      <c r="Y12" s="5"/>
      <c r="Z12"/>
      <c r="AB12" s="2"/>
      <c r="AC12" s="5"/>
      <c r="AD12" s="5"/>
    </row>
    <row r="13" spans="1:43" ht="21">
      <c r="A13" s="39"/>
      <c r="B13" s="39"/>
      <c r="C13" s="39"/>
      <c r="D13" s="57"/>
      <c r="E13" s="39"/>
      <c r="F13" s="39"/>
      <c r="G13" s="39"/>
      <c r="H13" s="39"/>
      <c r="I13" s="98"/>
      <c r="J13" s="98"/>
      <c r="K13" s="98"/>
      <c r="L13" s="39"/>
      <c r="M13" s="63"/>
      <c r="N13" s="63"/>
      <c r="O13" s="39"/>
      <c r="P13" s="63"/>
      <c r="Q13" s="142"/>
      <c r="R13" s="39"/>
      <c r="S13" s="98"/>
      <c r="T13" s="39"/>
      <c r="U13" s="4"/>
      <c r="V13" s="52"/>
      <c r="W13" s="52"/>
      <c r="X13" s="1"/>
      <c r="Y13" s="5"/>
      <c r="Z13"/>
      <c r="AB13" s="2"/>
      <c r="AC13"/>
    </row>
    <row r="14" spans="1:43" ht="15.6">
      <c r="A14" s="39"/>
      <c r="B14" s="47">
        <f>+'Ark1'!C235</f>
        <v>1996</v>
      </c>
      <c r="C14" s="47">
        <f>+'Ark1'!H235</f>
        <v>1</v>
      </c>
      <c r="D14" s="48" t="s">
        <v>50</v>
      </c>
      <c r="E14" s="47">
        <f>+'Ark1'!Q235</f>
        <v>2522</v>
      </c>
      <c r="F14" s="64">
        <f>+'Ark1'!R235</f>
        <v>13766.25</v>
      </c>
      <c r="G14" s="75"/>
      <c r="H14" s="64">
        <f>+'Ark1'!S235</f>
        <v>13336</v>
      </c>
      <c r="I14" s="99">
        <f>+'Ark1'!T235</f>
        <v>70.370607028753994</v>
      </c>
      <c r="J14" s="99"/>
      <c r="K14" s="99">
        <f>+'Ark1'!U235</f>
        <v>89.253582050555849</v>
      </c>
      <c r="L14" s="49">
        <f>+'Ark1'!W235</f>
        <v>55.15514397120576</v>
      </c>
      <c r="M14" s="64">
        <f>+'Ark1'!Z235</f>
        <v>125.66908368326315</v>
      </c>
      <c r="N14" s="64">
        <f>+'Ark1'!AA235</f>
        <v>27.741496969510447</v>
      </c>
      <c r="O14" s="49">
        <f>+'Ark1'!AB235</f>
        <v>4.4157701173320012</v>
      </c>
      <c r="P14" s="64">
        <f>+'Ark1'!AC235</f>
        <v>-40.690788549931021</v>
      </c>
      <c r="Q14" s="99">
        <f t="shared" ref="Q14:Q33" si="2">+F14/E14</f>
        <v>5.4584655035685961</v>
      </c>
      <c r="R14" s="49">
        <f>+'Ark1'!V235</f>
        <v>17.528448197584673</v>
      </c>
      <c r="S14" s="99">
        <f>+'Ark1'!Y235</f>
        <v>121.74142558794138</v>
      </c>
      <c r="T14" s="39"/>
      <c r="U14" s="4"/>
      <c r="V14" s="52"/>
      <c r="W14" s="52"/>
      <c r="X14" s="1"/>
      <c r="Y14" s="5"/>
      <c r="Z14"/>
      <c r="AB14"/>
      <c r="AC14" s="2"/>
    </row>
    <row r="15" spans="1:43" ht="15.6">
      <c r="A15" s="39"/>
      <c r="B15" s="47">
        <f>+'Ark1'!C236</f>
        <v>1997</v>
      </c>
      <c r="C15" s="47">
        <f>+'Ark1'!H236</f>
        <v>1</v>
      </c>
      <c r="D15" s="48" t="s">
        <v>50</v>
      </c>
      <c r="E15" s="47">
        <f>+'Ark1'!Q236</f>
        <v>2338</v>
      </c>
      <c r="F15" s="64">
        <f>+'Ark1'!R236</f>
        <v>13330.5</v>
      </c>
      <c r="G15" s="75">
        <f t="shared" ref="G15:G33" si="3">+F15-F14</f>
        <v>-435.75</v>
      </c>
      <c r="H15" s="64">
        <f>+'Ark1'!S236</f>
        <v>12893.5</v>
      </c>
      <c r="I15" s="99">
        <f>+'Ark1'!T236</f>
        <v>72.109377113028415</v>
      </c>
      <c r="J15" s="99"/>
      <c r="K15" s="99">
        <f>+'Ark1'!U236</f>
        <v>88.202903344771059</v>
      </c>
      <c r="L15" s="49">
        <f>+'Ark1'!W236</f>
        <v>55.001900182262411</v>
      </c>
      <c r="M15" s="64">
        <f>+'Ark1'!Z236</f>
        <v>126.19232171249023</v>
      </c>
      <c r="N15" s="64">
        <f>+'Ark1'!AA236</f>
        <v>28.03451921547256</v>
      </c>
      <c r="O15" s="49">
        <f>+'Ark1'!AB236</f>
        <v>4.1195766732667751</v>
      </c>
      <c r="P15" s="64">
        <f>+'Ark1'!AC236</f>
        <v>-42.45410589268333</v>
      </c>
      <c r="Q15" s="99">
        <f t="shared" si="2"/>
        <v>5.7016680923866554</v>
      </c>
      <c r="R15" s="49">
        <f>+'Ark1'!V236</f>
        <v>17.085330632759462</v>
      </c>
      <c r="S15" s="99">
        <f>+'Ark1'!Y236</f>
        <v>122.05548929147388</v>
      </c>
      <c r="T15" s="39"/>
      <c r="U15" s="4"/>
      <c r="V15" s="52"/>
      <c r="W15" s="52"/>
      <c r="X15" s="1"/>
      <c r="Y15" s="5"/>
      <c r="Z15"/>
      <c r="AA15" s="2"/>
      <c r="AB15" s="2"/>
      <c r="AC15" s="4"/>
      <c r="AD15" s="4"/>
      <c r="AE15" s="4"/>
    </row>
    <row r="16" spans="1:43" ht="15.6">
      <c r="A16" s="39"/>
      <c r="B16" s="47">
        <f>+'Ark1'!C237</f>
        <v>1998</v>
      </c>
      <c r="C16" s="47">
        <f>+'Ark1'!H237</f>
        <v>1</v>
      </c>
      <c r="D16" s="48" t="s">
        <v>50</v>
      </c>
      <c r="E16" s="47">
        <f>+'Ark1'!Q237</f>
        <v>2082</v>
      </c>
      <c r="F16" s="64">
        <f>+'Ark1'!R237</f>
        <v>12257.5</v>
      </c>
      <c r="G16" s="75">
        <f t="shared" si="3"/>
        <v>-1073</v>
      </c>
      <c r="H16" s="64">
        <f>+'Ark1'!S237</f>
        <v>11951</v>
      </c>
      <c r="I16" s="99">
        <f>+'Ark1'!T237</f>
        <v>70.233490903881957</v>
      </c>
      <c r="J16" s="99"/>
      <c r="K16" s="99">
        <f>+'Ark1'!U237</f>
        <v>90.701063114200451</v>
      </c>
      <c r="L16" s="49">
        <f>+'Ark1'!W237</f>
        <v>54.893649067023681</v>
      </c>
      <c r="M16" s="64">
        <f>+'Ark1'!Z237</f>
        <v>125.27324073299272</v>
      </c>
      <c r="N16" s="64">
        <f>+'Ark1'!AA237</f>
        <v>28.18847490278084</v>
      </c>
      <c r="O16" s="49">
        <f>+'Ark1'!AB237</f>
        <v>4.0418676166044039</v>
      </c>
      <c r="P16" s="64">
        <f>+'Ark1'!AC237</f>
        <v>-42.76656805560269</v>
      </c>
      <c r="Q16" s="99">
        <f t="shared" si="2"/>
        <v>5.887367915465898</v>
      </c>
      <c r="R16" s="49">
        <f>+'Ark1'!V237</f>
        <v>16.618478482561699</v>
      </c>
      <c r="S16" s="99">
        <f>+'Ark1'!Y237</f>
        <v>122.14077095655684</v>
      </c>
      <c r="T16" s="39"/>
      <c r="U16" s="4"/>
      <c r="V16" s="52"/>
      <c r="W16" s="52"/>
      <c r="X16" s="11"/>
      <c r="Y16" s="5"/>
      <c r="Z16"/>
      <c r="AA16" s="2"/>
      <c r="AB16" s="2"/>
      <c r="AC16" s="9"/>
      <c r="AD16" s="9"/>
      <c r="AE16" s="9"/>
    </row>
    <row r="17" spans="1:31" ht="15.6">
      <c r="A17" s="39"/>
      <c r="B17" s="47">
        <f>+'Ark1'!C238</f>
        <v>1999</v>
      </c>
      <c r="C17" s="47">
        <f>+'Ark1'!H238</f>
        <v>1</v>
      </c>
      <c r="D17" s="48" t="s">
        <v>50</v>
      </c>
      <c r="E17" s="47">
        <f>+'Ark1'!Q238</f>
        <v>2748</v>
      </c>
      <c r="F17" s="64">
        <f>+'Ark1'!R238</f>
        <v>16345</v>
      </c>
      <c r="G17" s="75">
        <f t="shared" si="3"/>
        <v>4087.5</v>
      </c>
      <c r="H17" s="64">
        <f>+'Ark1'!S238</f>
        <v>16180</v>
      </c>
      <c r="I17" s="99">
        <f>+'Ark1'!T238</f>
        <v>72.304612764451505</v>
      </c>
      <c r="J17" s="99"/>
      <c r="K17" s="99">
        <f>+'Ark1'!U238</f>
        <v>88.64026235973671</v>
      </c>
      <c r="L17" s="49">
        <f>+'Ark1'!W238</f>
        <v>55.184857849196554</v>
      </c>
      <c r="M17" s="64">
        <f>+'Ark1'!Z238</f>
        <v>127.74947466007421</v>
      </c>
      <c r="N17" s="64">
        <f>+'Ark1'!AA238</f>
        <v>28.238600165005675</v>
      </c>
      <c r="O17" s="49">
        <f>+'Ark1'!AB238</f>
        <v>4.1458655159038988</v>
      </c>
      <c r="P17" s="64">
        <f>+'Ark1'!AC238</f>
        <v>-46.373799455013952</v>
      </c>
      <c r="Q17" s="99">
        <f t="shared" si="2"/>
        <v>5.9479621542940322</v>
      </c>
      <c r="R17" s="49">
        <f>+'Ark1'!V238</f>
        <v>15.396818598959925</v>
      </c>
      <c r="S17" s="99">
        <f>+'Ark1'!Y238</f>
        <v>126.45986540226377</v>
      </c>
      <c r="T17" s="39"/>
      <c r="U17" s="4"/>
      <c r="V17" s="52"/>
      <c r="W17" s="52"/>
      <c r="X17" s="11"/>
      <c r="Y17" s="5"/>
      <c r="Z17"/>
      <c r="AA17" s="1"/>
      <c r="AB17" s="1"/>
      <c r="AC17" s="9"/>
      <c r="AD17" s="9"/>
      <c r="AE17" s="9"/>
    </row>
    <row r="18" spans="1:31" ht="15.6">
      <c r="A18" s="39"/>
      <c r="B18" s="47">
        <f>+'Ark1'!C239</f>
        <v>2000</v>
      </c>
      <c r="C18" s="47">
        <f>+'Ark1'!H239</f>
        <v>1</v>
      </c>
      <c r="D18" s="48" t="s">
        <v>50</v>
      </c>
      <c r="E18" s="47">
        <f>+'Ark1'!Q239</f>
        <v>1674</v>
      </c>
      <c r="F18" s="64">
        <f>+'Ark1'!R239</f>
        <v>12545.5</v>
      </c>
      <c r="G18" s="75">
        <f t="shared" si="3"/>
        <v>-3799.5</v>
      </c>
      <c r="H18" s="64">
        <f>+'Ark1'!S239</f>
        <v>12507.5</v>
      </c>
      <c r="I18" s="99">
        <f>+'Ark1'!T239</f>
        <v>62.621825669183245</v>
      </c>
      <c r="J18" s="99"/>
      <c r="K18" s="99">
        <f>+'Ark1'!U239</f>
        <v>62.795892804270515</v>
      </c>
      <c r="L18" s="49">
        <f>+'Ark1'!W239</f>
        <v>55.79012592444532</v>
      </c>
      <c r="M18" s="64">
        <f>+'Ark1'!Z239</f>
        <v>125.8701259244454</v>
      </c>
      <c r="N18" s="64">
        <f>+'Ark1'!AA239</f>
        <v>28.202167655124967</v>
      </c>
      <c r="O18" s="49">
        <f>+'Ark1'!AB239</f>
        <v>3.7193905582041591</v>
      </c>
      <c r="P18" s="64">
        <f>+'Ark1'!AC239</f>
        <v>-51.238142265858144</v>
      </c>
      <c r="Q18" s="99">
        <f t="shared" si="2"/>
        <v>7.4943249701314221</v>
      </c>
      <c r="R18" s="49">
        <f>+'Ark1'!V239</f>
        <v>13.263640349129172</v>
      </c>
      <c r="S18" s="99">
        <f>+'Ark1'!Y239</f>
        <v>125.4888685185924</v>
      </c>
      <c r="T18" s="39"/>
      <c r="U18" s="4"/>
      <c r="V18" s="52"/>
      <c r="W18" s="52"/>
      <c r="X18" s="11"/>
      <c r="Y18" s="5"/>
      <c r="Z18"/>
      <c r="AA18" s="1"/>
      <c r="AB18" s="1"/>
      <c r="AC18" s="9"/>
      <c r="AD18" s="9"/>
      <c r="AE18" s="9"/>
    </row>
    <row r="19" spans="1:31" ht="15.6">
      <c r="A19" s="39"/>
      <c r="B19" s="47">
        <f>+'Ark1'!C240</f>
        <v>2001</v>
      </c>
      <c r="C19" s="47">
        <f>+'Ark1'!H240</f>
        <v>1</v>
      </c>
      <c r="D19" s="48" t="s">
        <v>50</v>
      </c>
      <c r="E19" s="47">
        <f>+'Ark1'!Q240</f>
        <v>1401</v>
      </c>
      <c r="F19" s="64">
        <f>+'Ark1'!R240</f>
        <v>14809</v>
      </c>
      <c r="G19" s="75">
        <f t="shared" si="3"/>
        <v>2263.5</v>
      </c>
      <c r="H19" s="64">
        <f>+'Ark1'!S240</f>
        <v>14794</v>
      </c>
      <c r="I19" s="99">
        <f>+'Ark1'!T240</f>
        <v>69.532350455441843</v>
      </c>
      <c r="J19" s="99"/>
      <c r="K19" s="99">
        <f>+'Ark1'!U240</f>
        <v>70.159008840270999</v>
      </c>
      <c r="L19" s="49">
        <f>+'Ark1'!W240</f>
        <v>56.309111802081922</v>
      </c>
      <c r="M19" s="64">
        <f>+'Ark1'!Z240</f>
        <v>127.84013789374131</v>
      </c>
      <c r="N19" s="64">
        <f>+'Ark1'!AA240</f>
        <v>28.279884381430808</v>
      </c>
      <c r="O19" s="49">
        <f>+'Ark1'!AB240</f>
        <v>3.9003699499133</v>
      </c>
      <c r="P19" s="64">
        <f>+'Ark1'!AC240</f>
        <v>-55.611963914133312</v>
      </c>
      <c r="Q19" s="99">
        <f t="shared" si="2"/>
        <v>10.570306923625981</v>
      </c>
      <c r="R19" s="49">
        <f>+'Ark1'!V240</f>
        <v>13.56837058545479</v>
      </c>
      <c r="S19" s="99">
        <f>+'Ark1'!Y240</f>
        <v>127.7106489297056</v>
      </c>
      <c r="T19" s="39"/>
      <c r="U19" s="4"/>
      <c r="V19" s="52"/>
      <c r="W19" s="52"/>
      <c r="X19" s="11"/>
      <c r="Y19" s="5"/>
      <c r="Z19"/>
      <c r="AA19" s="1"/>
      <c r="AB19" s="1"/>
      <c r="AC19" s="9"/>
      <c r="AD19" s="9"/>
      <c r="AE19" s="9"/>
    </row>
    <row r="20" spans="1:31" ht="15.6">
      <c r="A20" s="39"/>
      <c r="B20" s="47">
        <f>+'Ark1'!C241</f>
        <v>2002</v>
      </c>
      <c r="C20" s="47">
        <f>+'Ark1'!H241</f>
        <v>1</v>
      </c>
      <c r="D20" s="48" t="s">
        <v>50</v>
      </c>
      <c r="E20" s="47">
        <f>+'Ark1'!Q241</f>
        <v>1343</v>
      </c>
      <c r="F20" s="64">
        <f>+'Ark1'!R241</f>
        <v>17596</v>
      </c>
      <c r="G20" s="75">
        <f t="shared" si="3"/>
        <v>2787</v>
      </c>
      <c r="H20" s="64">
        <f>+'Ark1'!S241</f>
        <v>17555</v>
      </c>
      <c r="I20" s="99">
        <f>+'Ark1'!T241</f>
        <v>70.448812907875251</v>
      </c>
      <c r="J20" s="99"/>
      <c r="K20" s="99">
        <f>+'Ark1'!U241</f>
        <v>70.581028777056531</v>
      </c>
      <c r="L20" s="49">
        <f>+'Ark1'!W241</f>
        <v>56.142466533751055</v>
      </c>
      <c r="M20" s="64">
        <f>+'Ark1'!Z241</f>
        <v>131.03592138991601</v>
      </c>
      <c r="N20" s="64">
        <f>+'Ark1'!AA241</f>
        <v>29.052380265431658</v>
      </c>
      <c r="O20" s="49">
        <f>+'Ark1'!AB241</f>
        <v>3.9012350518992434</v>
      </c>
      <c r="P20" s="64">
        <f>+'Ark1'!AC241</f>
        <v>-58.676645322415347</v>
      </c>
      <c r="Q20" s="99">
        <f t="shared" si="2"/>
        <v>13.102010424422934</v>
      </c>
      <c r="R20" s="49">
        <f>+'Ark1'!V241</f>
        <v>13.48238235962719</v>
      </c>
      <c r="S20" s="99">
        <f>+'Ark1'!Y241</f>
        <v>130.73059786314937</v>
      </c>
      <c r="T20" s="39"/>
      <c r="U20" s="4"/>
      <c r="V20" s="52"/>
      <c r="W20" s="52"/>
      <c r="X20" s="5"/>
      <c r="Y20" s="5"/>
      <c r="Z20"/>
      <c r="AA20" s="1"/>
      <c r="AB20" s="1"/>
      <c r="AC20" s="9"/>
      <c r="AD20" s="9"/>
      <c r="AE20" s="9"/>
    </row>
    <row r="21" spans="1:31" ht="15.6">
      <c r="A21" s="39"/>
      <c r="B21" s="47">
        <f>+'Ark1'!C242</f>
        <v>2003</v>
      </c>
      <c r="C21" s="47">
        <f>+'Ark1'!H242</f>
        <v>1</v>
      </c>
      <c r="D21" s="48" t="s">
        <v>50</v>
      </c>
      <c r="E21" s="47">
        <f>+'Ark1'!Q242</f>
        <v>1284</v>
      </c>
      <c r="F21" s="64">
        <f>+'Ark1'!R242</f>
        <v>15698</v>
      </c>
      <c r="G21" s="75">
        <f t="shared" si="3"/>
        <v>-1898</v>
      </c>
      <c r="H21" s="64">
        <f>+'Ark1'!S242</f>
        <v>15646</v>
      </c>
      <c r="I21" s="99">
        <f>+'Ark1'!T242</f>
        <v>66.547967272881394</v>
      </c>
      <c r="J21" s="99"/>
      <c r="K21" s="99">
        <f>+'Ark1'!U242</f>
        <v>66.634216494416748</v>
      </c>
      <c r="L21" s="49">
        <f>+'Ark1'!W242</f>
        <v>56.279688099194679</v>
      </c>
      <c r="M21" s="64">
        <f>+'Ark1'!Z242</f>
        <v>133.2206442541233</v>
      </c>
      <c r="N21" s="64">
        <f>+'Ark1'!AA242</f>
        <v>29.903242590339541</v>
      </c>
      <c r="O21" s="49">
        <f>+'Ark1'!AB242</f>
        <v>3.9369153368852201</v>
      </c>
      <c r="P21" s="64">
        <f>+'Ark1'!AC242</f>
        <v>-59.843151232908184</v>
      </c>
      <c r="Q21" s="99">
        <f t="shared" si="2"/>
        <v>12.225856697819315</v>
      </c>
      <c r="R21" s="49">
        <f>+'Ark1'!V242</f>
        <v>13.600904573831063</v>
      </c>
      <c r="S21" s="99">
        <f>+'Ark1'!Y242</f>
        <v>132.77934768760437</v>
      </c>
      <c r="T21" s="39"/>
      <c r="U21" s="4"/>
      <c r="V21" s="52"/>
      <c r="W21" s="52"/>
      <c r="X21" s="5"/>
      <c r="Y21" s="5"/>
      <c r="Z21"/>
      <c r="AA21" s="1"/>
      <c r="AB21" s="1"/>
      <c r="AC21" s="9"/>
      <c r="AD21" s="9"/>
      <c r="AE21" s="9"/>
    </row>
    <row r="22" spans="1:31" ht="15.6">
      <c r="A22" s="39"/>
      <c r="B22" s="47">
        <f>+'Ark1'!C243</f>
        <v>2004</v>
      </c>
      <c r="C22" s="47">
        <f>+'Ark1'!H243</f>
        <v>1</v>
      </c>
      <c r="D22" s="48" t="s">
        <v>50</v>
      </c>
      <c r="E22" s="47">
        <f>+'Ark1'!Q243</f>
        <v>1207</v>
      </c>
      <c r="F22" s="64">
        <f>+'Ark1'!R243</f>
        <v>15829</v>
      </c>
      <c r="G22" s="75">
        <f t="shared" si="3"/>
        <v>131</v>
      </c>
      <c r="H22" s="64">
        <f>+'Ark1'!S243</f>
        <v>15742</v>
      </c>
      <c r="I22" s="99">
        <f>+'Ark1'!T243</f>
        <v>64.697948172974719</v>
      </c>
      <c r="J22" s="99"/>
      <c r="K22" s="99">
        <f>+'Ark1'!U243</f>
        <v>65.225519898626317</v>
      </c>
      <c r="L22" s="49">
        <f>+'Ark1'!W243</f>
        <v>55.946194892643888</v>
      </c>
      <c r="M22" s="64">
        <f>+'Ark1'!Z243</f>
        <v>134.68679964426377</v>
      </c>
      <c r="N22" s="64">
        <f>+'Ark1'!AA243</f>
        <v>29.876542456592947</v>
      </c>
      <c r="O22" s="49">
        <f>+'Ark1'!AB243</f>
        <v>3.9854058744847776</v>
      </c>
      <c r="P22" s="64">
        <f>+'Ark1'!AC243</f>
        <v>-60.412425907085925</v>
      </c>
      <c r="Q22" s="99">
        <f t="shared" si="2"/>
        <v>13.114333057166528</v>
      </c>
      <c r="R22" s="49">
        <f>+'Ark1'!V243</f>
        <v>14.806304883441786</v>
      </c>
      <c r="S22" s="99">
        <f>+'Ark1'!Y243</f>
        <v>133.94652852359599</v>
      </c>
      <c r="T22" s="39"/>
      <c r="U22" s="4"/>
      <c r="V22" s="52"/>
      <c r="W22" s="52"/>
      <c r="X22" s="5"/>
      <c r="Y22" s="5"/>
      <c r="Z22"/>
      <c r="AA22" s="1"/>
      <c r="AB22" s="1"/>
      <c r="AC22" s="9"/>
      <c r="AD22" s="9"/>
      <c r="AE22" s="9"/>
    </row>
    <row r="23" spans="1:31" ht="15.6">
      <c r="A23" s="39"/>
      <c r="B23" s="47">
        <f>+'Ark1'!C244</f>
        <v>2005</v>
      </c>
      <c r="C23" s="47">
        <f>+'Ark1'!H244</f>
        <v>1</v>
      </c>
      <c r="D23" s="48" t="s">
        <v>50</v>
      </c>
      <c r="E23" s="47">
        <f>+'Ark1'!Q244</f>
        <v>1101</v>
      </c>
      <c r="F23" s="64">
        <f>+'Ark1'!R244</f>
        <v>14814</v>
      </c>
      <c r="G23" s="75">
        <f t="shared" si="3"/>
        <v>-1015</v>
      </c>
      <c r="H23" s="64">
        <f>+'Ark1'!S244</f>
        <v>14750</v>
      </c>
      <c r="I23" s="99">
        <f>+'Ark1'!T244</f>
        <v>59.01521791092344</v>
      </c>
      <c r="J23" s="99"/>
      <c r="K23" s="99">
        <f>+'Ark1'!U244</f>
        <v>59.147192560408087</v>
      </c>
      <c r="L23" s="49">
        <f>+'Ark1'!W244</f>
        <v>55.370847457627121</v>
      </c>
      <c r="M23" s="64">
        <f>+'Ark1'!Z244</f>
        <v>134.64092881355879</v>
      </c>
      <c r="N23" s="64">
        <f>+'Ark1'!AA244</f>
        <v>30.346685387120178</v>
      </c>
      <c r="O23" s="49">
        <f>+'Ark1'!AB244</f>
        <v>4.1754525942178908</v>
      </c>
      <c r="P23" s="64">
        <f>+'Ark1'!AC244</f>
        <v>-57.318681245404349</v>
      </c>
      <c r="Q23" s="99">
        <f t="shared" si="2"/>
        <v>13.455040871934605</v>
      </c>
      <c r="R23" s="49">
        <f>+'Ark1'!V244</f>
        <v>15.377210746591066</v>
      </c>
      <c r="S23" s="99">
        <f>+'Ark1'!Y244</f>
        <v>134.05924800864</v>
      </c>
      <c r="T23" s="39"/>
      <c r="U23" s="4"/>
      <c r="V23" s="52"/>
      <c r="W23" s="52"/>
      <c r="X23" s="5"/>
      <c r="Y23" s="5"/>
      <c r="Z23"/>
      <c r="AA23" s="1"/>
      <c r="AB23" s="1"/>
      <c r="AC23" s="9"/>
      <c r="AD23" s="9"/>
      <c r="AE23" s="9"/>
    </row>
    <row r="24" spans="1:31" ht="15.6">
      <c r="A24" s="39"/>
      <c r="B24" s="47">
        <f>+'Ark1'!C245</f>
        <v>2006</v>
      </c>
      <c r="C24" s="47">
        <f>+'Ark1'!H245</f>
        <v>1</v>
      </c>
      <c r="D24" s="48" t="s">
        <v>50</v>
      </c>
      <c r="E24" s="47">
        <f>+'Ark1'!Q245</f>
        <v>849</v>
      </c>
      <c r="F24" s="64">
        <f>+'Ark1'!R245</f>
        <v>9243</v>
      </c>
      <c r="G24" s="75">
        <f t="shared" si="3"/>
        <v>-5571</v>
      </c>
      <c r="H24" s="64">
        <f>+'Ark1'!S245</f>
        <v>9184</v>
      </c>
      <c r="I24" s="99">
        <f>+'Ark1'!T245</f>
        <v>43.486238532110093</v>
      </c>
      <c r="J24" s="99"/>
      <c r="K24" s="99">
        <f>+'Ark1'!U245</f>
        <v>43.781423946403429</v>
      </c>
      <c r="L24" s="49">
        <f>+'Ark1'!W245</f>
        <v>54.955466027874571</v>
      </c>
      <c r="M24" s="64">
        <f>+'Ark1'!Z245</f>
        <v>135.36840156794403</v>
      </c>
      <c r="N24" s="64">
        <f>+'Ark1'!AA245</f>
        <v>31.280006204036493</v>
      </c>
      <c r="O24" s="49">
        <f>+'Ark1'!AB245</f>
        <v>4.2956756678194852</v>
      </c>
      <c r="P24" s="64">
        <f>+'Ark1'!AC245</f>
        <v>-56.370976497483639</v>
      </c>
      <c r="Q24" s="99">
        <f t="shared" si="2"/>
        <v>10.886925795053003</v>
      </c>
      <c r="R24" s="49">
        <f>+'Ark1'!V245</f>
        <v>16.091853294384943</v>
      </c>
      <c r="S24" s="99">
        <f>+'Ark1'!Y245</f>
        <v>134.50431678026592</v>
      </c>
      <c r="T24" s="39"/>
      <c r="U24" s="4"/>
      <c r="V24" s="52"/>
      <c r="W24" s="52"/>
      <c r="X24" s="5"/>
      <c r="Y24" s="5"/>
      <c r="Z24"/>
      <c r="AA24" s="1"/>
      <c r="AB24" s="1"/>
      <c r="AC24" s="9"/>
      <c r="AD24" s="9"/>
      <c r="AE24" s="9"/>
    </row>
    <row r="25" spans="1:31" ht="15.6">
      <c r="A25" s="39"/>
      <c r="B25" s="47">
        <f>+'Ark1'!C246</f>
        <v>2007</v>
      </c>
      <c r="C25" s="47">
        <f>+'Ark1'!H246</f>
        <v>1</v>
      </c>
      <c r="D25" s="48" t="s">
        <v>50</v>
      </c>
      <c r="E25" s="47">
        <f>+'Ark1'!Q246</f>
        <v>754</v>
      </c>
      <c r="F25" s="64">
        <f>+'Ark1'!R246</f>
        <v>9738</v>
      </c>
      <c r="G25" s="75">
        <f t="shared" si="3"/>
        <v>495</v>
      </c>
      <c r="H25" s="64">
        <f>+'Ark1'!S246</f>
        <v>9689</v>
      </c>
      <c r="I25" s="99">
        <f>+'Ark1'!T246</f>
        <v>44.502330682752941</v>
      </c>
      <c r="J25" s="99"/>
      <c r="K25" s="99">
        <f>+'Ark1'!U246</f>
        <v>44.805915756143008</v>
      </c>
      <c r="L25" s="49">
        <f>+'Ark1'!W246</f>
        <v>55.314789968004959</v>
      </c>
      <c r="M25" s="64">
        <f>+'Ark1'!Z246</f>
        <v>137.39975229641891</v>
      </c>
      <c r="N25" s="64">
        <f>+'Ark1'!AA246</f>
        <v>31.654281983679624</v>
      </c>
      <c r="O25" s="49">
        <f>+'Ark1'!AB246</f>
        <v>4.2535480639064849</v>
      </c>
      <c r="P25" s="64">
        <f>+'Ark1'!AC246</f>
        <v>-59.390986037451633</v>
      </c>
      <c r="Q25" s="99">
        <f t="shared" si="2"/>
        <v>12.915119363395226</v>
      </c>
      <c r="R25" s="49">
        <f>+'Ark1'!V246</f>
        <v>15.518484288354896</v>
      </c>
      <c r="S25" s="99">
        <f>+'Ark1'!Y246</f>
        <v>136.70837954405445</v>
      </c>
      <c r="T25" s="39"/>
      <c r="U25" s="4"/>
      <c r="V25" s="52"/>
      <c r="W25" s="52"/>
      <c r="X25" s="5"/>
      <c r="Y25" s="5"/>
      <c r="Z25"/>
      <c r="AA25" s="1"/>
      <c r="AB25" s="1"/>
      <c r="AC25" s="9"/>
      <c r="AD25" s="9"/>
      <c r="AE25" s="9"/>
    </row>
    <row r="26" spans="1:31" ht="16.5" customHeight="1">
      <c r="A26" s="39"/>
      <c r="B26" s="47">
        <f>+'Ark1'!C247</f>
        <v>2008</v>
      </c>
      <c r="C26" s="47">
        <f>+'Ark1'!H247</f>
        <v>1</v>
      </c>
      <c r="D26" s="48" t="s">
        <v>50</v>
      </c>
      <c r="E26" s="47">
        <f>+'Ark1'!Q247</f>
        <v>691</v>
      </c>
      <c r="F26" s="64">
        <f>+'Ark1'!R247</f>
        <v>10055</v>
      </c>
      <c r="G26" s="75">
        <f t="shared" si="3"/>
        <v>317</v>
      </c>
      <c r="H26" s="64">
        <f>+'Ark1'!S247</f>
        <v>9927</v>
      </c>
      <c r="I26" s="99">
        <f>+'Ark1'!T247</f>
        <v>40.937220096083365</v>
      </c>
      <c r="J26" s="99"/>
      <c r="K26" s="99">
        <f>+'Ark1'!U247</f>
        <v>40.872165531260158</v>
      </c>
      <c r="L26" s="49">
        <f>+'Ark1'!W247</f>
        <v>55.779389543668792</v>
      </c>
      <c r="M26" s="64">
        <f>+'Ark1'!Z247</f>
        <v>136.17853329303915</v>
      </c>
      <c r="N26" s="64">
        <f>+'Ark1'!AA247</f>
        <v>31.611072981953729</v>
      </c>
      <c r="O26" s="49">
        <f>+'Ark1'!AB247</f>
        <v>3.9782938694215031</v>
      </c>
      <c r="P26" s="64">
        <f>+'Ark1'!AC247</f>
        <v>-58.229134071195112</v>
      </c>
      <c r="Q26" s="99">
        <f t="shared" si="2"/>
        <v>14.551374819102749</v>
      </c>
      <c r="R26" s="49">
        <f>+'Ark1'!V247</f>
        <v>16.511984087518648</v>
      </c>
      <c r="S26" s="99">
        <f>+'Ark1'!Y247</f>
        <v>134.44498259572353</v>
      </c>
      <c r="T26" s="39"/>
      <c r="U26" s="4"/>
      <c r="V26" s="52"/>
      <c r="W26" s="52"/>
      <c r="X26" s="5"/>
      <c r="Y26" s="5"/>
      <c r="Z26"/>
      <c r="AA26" s="11"/>
      <c r="AB26" s="11"/>
      <c r="AC26" s="9"/>
      <c r="AD26" s="9"/>
      <c r="AE26" s="9"/>
    </row>
    <row r="27" spans="1:31" ht="16.5" customHeight="1">
      <c r="A27" s="39"/>
      <c r="B27" s="47">
        <f>+'Ark1'!C248</f>
        <v>2009</v>
      </c>
      <c r="C27" s="47">
        <f>+'Ark1'!H248</f>
        <v>1</v>
      </c>
      <c r="D27" s="48" t="s">
        <v>50</v>
      </c>
      <c r="E27" s="47">
        <f>+'Ark1'!Q248</f>
        <v>586</v>
      </c>
      <c r="F27" s="64">
        <f>+'Ark1'!R248</f>
        <v>9478.0700000000015</v>
      </c>
      <c r="G27" s="75">
        <f t="shared" si="3"/>
        <v>-576.92999999999847</v>
      </c>
      <c r="H27" s="64">
        <f>+'Ark1'!S248</f>
        <v>9385.0700000000015</v>
      </c>
      <c r="I27" s="99">
        <f>+'Ark1'!T248</f>
        <v>42.569235129285474</v>
      </c>
      <c r="J27" s="99"/>
      <c r="K27" s="99">
        <f>+'Ark1'!U248</f>
        <v>42.189152574491054</v>
      </c>
      <c r="L27" s="49">
        <f>+'Ark1'!W248</f>
        <v>57.134469961332201</v>
      </c>
      <c r="M27" s="64">
        <f>+'Ark1'!Z248</f>
        <v>135.02861459743997</v>
      </c>
      <c r="N27" s="64">
        <f>+'Ark1'!AA248</f>
        <v>32.223041112940557</v>
      </c>
      <c r="O27" s="49">
        <f>+'Ark1'!AB248</f>
        <v>15.868167260124771</v>
      </c>
      <c r="P27" s="64">
        <f>+'Ark1'!AC248</f>
        <v>-6.1177128664743758</v>
      </c>
      <c r="Q27" s="99">
        <f t="shared" si="2"/>
        <v>16.174180887372017</v>
      </c>
      <c r="R27" s="49">
        <f>+'Ark1'!V248</f>
        <v>16.553370042635258</v>
      </c>
      <c r="S27" s="99">
        <f>+'Ark1'!Y248</f>
        <v>133.70369706068803</v>
      </c>
      <c r="T27" s="39"/>
      <c r="U27" s="4"/>
      <c r="V27" s="52"/>
      <c r="W27" s="52"/>
      <c r="X27" s="5"/>
      <c r="Y27" s="5"/>
      <c r="Z27"/>
      <c r="AA27" s="11"/>
      <c r="AB27" s="11"/>
      <c r="AC27" s="9"/>
      <c r="AD27" s="9"/>
      <c r="AE27" s="9"/>
    </row>
    <row r="28" spans="1:31" ht="15.6">
      <c r="A28" s="39"/>
      <c r="B28" s="47">
        <f>+'Ark1'!C249</f>
        <v>2010</v>
      </c>
      <c r="C28" s="47">
        <f>+'Ark1'!H249</f>
        <v>1</v>
      </c>
      <c r="D28" s="48" t="s">
        <v>50</v>
      </c>
      <c r="E28" s="47">
        <f>+'Ark1'!Q249</f>
        <v>434</v>
      </c>
      <c r="F28" s="64">
        <f>+'Ark1'!R249</f>
        <v>9310</v>
      </c>
      <c r="G28" s="75">
        <f t="shared" si="3"/>
        <v>-168.07000000000153</v>
      </c>
      <c r="H28" s="64">
        <f>+'Ark1'!S249</f>
        <v>9226</v>
      </c>
      <c r="I28" s="99">
        <f>+'Ark1'!T249</f>
        <v>36.227090548270361</v>
      </c>
      <c r="J28" s="99"/>
      <c r="K28" s="99">
        <f>+'Ark1'!U249</f>
        <v>36.087056549839993</v>
      </c>
      <c r="L28" s="49">
        <f>+'Ark1'!W249</f>
        <v>57.926512031216141</v>
      </c>
      <c r="M28" s="64">
        <f>+'Ark1'!Z249</f>
        <v>134.51615001083903</v>
      </c>
      <c r="N28" s="64">
        <f>+'Ark1'!AA249</f>
        <v>30.318598826791039</v>
      </c>
      <c r="O28" s="49">
        <f>+'Ark1'!AB249</f>
        <v>3.9045929359910128</v>
      </c>
      <c r="P28" s="64">
        <f>+'Ark1'!AC249</f>
        <v>-60.193119377758286</v>
      </c>
      <c r="Q28" s="99">
        <f t="shared" si="2"/>
        <v>21.451612903225808</v>
      </c>
      <c r="R28" s="49">
        <f>+'Ark1'!V249</f>
        <v>14.242320085929112</v>
      </c>
      <c r="S28" s="99">
        <f>+'Ark1'!Y249</f>
        <v>133.30247046186904</v>
      </c>
      <c r="T28" s="39"/>
      <c r="U28" s="4"/>
      <c r="V28" s="51"/>
      <c r="W28" s="51"/>
      <c r="X28" s="5"/>
      <c r="Y28" s="5"/>
      <c r="Z28"/>
      <c r="AA28" s="11"/>
      <c r="AB28" s="11"/>
      <c r="AC28" s="9"/>
      <c r="AD28" s="9"/>
      <c r="AE28" s="9"/>
    </row>
    <row r="29" spans="1:31" ht="17.25" customHeight="1">
      <c r="A29" s="39"/>
      <c r="B29" s="47">
        <f>+'Ark1'!C250</f>
        <v>2011</v>
      </c>
      <c r="C29" s="47">
        <f>+'Ark1'!H250</f>
        <v>1</v>
      </c>
      <c r="D29" s="48" t="s">
        <v>50</v>
      </c>
      <c r="E29" s="47">
        <f>+'Ark1'!Q250</f>
        <v>345</v>
      </c>
      <c r="F29" s="64">
        <f>+'Ark1'!R250</f>
        <v>9672</v>
      </c>
      <c r="G29" s="75">
        <f t="shared" si="3"/>
        <v>362</v>
      </c>
      <c r="H29" s="64">
        <f>+'Ark1'!S250</f>
        <v>9603</v>
      </c>
      <c r="I29" s="99">
        <f>+'Ark1'!T250</f>
        <v>35.6046383213694</v>
      </c>
      <c r="J29" s="99"/>
      <c r="K29" s="99">
        <f>+'Ark1'!U250</f>
        <v>35.27004442767997</v>
      </c>
      <c r="L29" s="49">
        <f>+'Ark1'!W250</f>
        <v>58.530459231490156</v>
      </c>
      <c r="M29" s="64">
        <f>+'Ark1'!Z250</f>
        <v>134.44875559720899</v>
      </c>
      <c r="N29" s="64">
        <f>+'Ark1'!AA250</f>
        <v>30.045169495277591</v>
      </c>
      <c r="O29" s="49">
        <f>+'Ark1'!AB250</f>
        <v>4.0271110897939693</v>
      </c>
      <c r="P29" s="64">
        <f>+'Ark1'!AC250</f>
        <v>-60.37248904421925</v>
      </c>
      <c r="Q29" s="99">
        <f t="shared" si="2"/>
        <v>28.034782608695654</v>
      </c>
      <c r="R29" s="49">
        <f>+'Ark1'!V250</f>
        <v>16.622518610421832</v>
      </c>
      <c r="S29" s="99">
        <f>+'Ark1'!Y250</f>
        <v>133.48959884201801</v>
      </c>
      <c r="T29" s="39"/>
      <c r="U29"/>
      <c r="V29"/>
      <c r="X29"/>
      <c r="Y29"/>
      <c r="Z29"/>
      <c r="AA29" s="11"/>
      <c r="AB29" s="11"/>
      <c r="AC29" s="9"/>
      <c r="AD29" s="9"/>
      <c r="AE29" s="9"/>
    </row>
    <row r="30" spans="1:31" ht="17.25" customHeight="1">
      <c r="A30" s="39"/>
      <c r="B30" s="47">
        <f>+'Ark1'!C251</f>
        <v>2012</v>
      </c>
      <c r="C30" s="47">
        <f>+'Ark1'!H251</f>
        <v>1</v>
      </c>
      <c r="D30" s="48" t="s">
        <v>50</v>
      </c>
      <c r="E30" s="47">
        <f>+'Ark1'!Q251</f>
        <v>377</v>
      </c>
      <c r="F30" s="64">
        <f>+'Ark1'!R251</f>
        <v>9851</v>
      </c>
      <c r="G30" s="75">
        <f t="shared" si="3"/>
        <v>179</v>
      </c>
      <c r="H30" s="64">
        <f>+'Ark1'!S251</f>
        <v>9730</v>
      </c>
      <c r="I30" s="99">
        <f>+'Ark1'!T251</f>
        <v>35.324703266755122</v>
      </c>
      <c r="J30" s="99"/>
      <c r="K30" s="99">
        <f>+'Ark1'!U251</f>
        <v>34.914817691544009</v>
      </c>
      <c r="L30" s="49">
        <f>+'Ark1'!W251</f>
        <v>58.423946557040104</v>
      </c>
      <c r="M30" s="64">
        <f>+'Ark1'!Z251</f>
        <v>134.06537512846847</v>
      </c>
      <c r="N30" s="64">
        <f>+'Ark1'!AA251</f>
        <v>29.005678192522847</v>
      </c>
      <c r="O30" s="49">
        <f>+'Ark1'!AB251</f>
        <v>3.595249527169385</v>
      </c>
      <c r="P30" s="64">
        <f>+'Ark1'!AC251</f>
        <v>-54.064668159166487</v>
      </c>
      <c r="Q30" s="99">
        <f t="shared" si="2"/>
        <v>26.129973474801062</v>
      </c>
      <c r="R30" s="49">
        <f>+'Ark1'!V251</f>
        <v>16.191554156938381</v>
      </c>
      <c r="S30" s="99">
        <f>+'Ark1'!Y251</f>
        <v>132.41864785300967</v>
      </c>
      <c r="T30" s="39"/>
      <c r="U30" s="2"/>
      <c r="V30" s="51"/>
      <c r="W30" s="51"/>
      <c r="X30"/>
      <c r="Y30" s="5"/>
      <c r="Z30"/>
      <c r="AA30" s="11"/>
      <c r="AB30" s="11"/>
      <c r="AC30" s="9"/>
      <c r="AD30" s="9"/>
      <c r="AE30" s="9"/>
    </row>
    <row r="31" spans="1:31" ht="15.6">
      <c r="A31" s="39"/>
      <c r="B31" s="47">
        <f>+'Ark1'!C252</f>
        <v>2013</v>
      </c>
      <c r="C31" s="47">
        <f>+'Ark1'!H252</f>
        <v>1</v>
      </c>
      <c r="D31" s="48" t="s">
        <v>50</v>
      </c>
      <c r="E31" s="47">
        <f>+'Ark1'!Q252</f>
        <v>254</v>
      </c>
      <c r="F31" s="64">
        <f>+'Ark1'!R252</f>
        <v>8460</v>
      </c>
      <c r="G31" s="75">
        <f t="shared" si="3"/>
        <v>-1391</v>
      </c>
      <c r="H31" s="64">
        <f>+'Ark1'!S252</f>
        <v>8366</v>
      </c>
      <c r="I31" s="99">
        <f>+'Ark1'!T252</f>
        <v>30.274835385055841</v>
      </c>
      <c r="J31" s="99"/>
      <c r="K31" s="99">
        <f>+'Ark1'!U252</f>
        <v>29.869970565229288</v>
      </c>
      <c r="L31" s="49">
        <f>+'Ark1'!W252</f>
        <v>58.794047334448997</v>
      </c>
      <c r="M31" s="64">
        <f>+'Ark1'!Z252</f>
        <v>134.59065264164477</v>
      </c>
      <c r="N31" s="64">
        <f>+'Ark1'!AA252</f>
        <v>28.097078493510157</v>
      </c>
      <c r="O31" s="49">
        <f>+'Ark1'!AB252</f>
        <v>3.6416742037319185</v>
      </c>
      <c r="P31" s="64">
        <f>+'Ark1'!AC252</f>
        <v>-59.305021352400594</v>
      </c>
      <c r="Q31" s="99">
        <f t="shared" si="2"/>
        <v>33.30708661417323</v>
      </c>
      <c r="R31" s="49">
        <f>+'Ark1'!V252</f>
        <v>15.948817966903077</v>
      </c>
      <c r="S31" s="99">
        <f>+'Ark1'!Y252</f>
        <v>133.09520094562649</v>
      </c>
      <c r="T31" s="39"/>
      <c r="U31" s="2"/>
      <c r="V31" s="51"/>
      <c r="W31" s="51"/>
      <c r="X31"/>
      <c r="Y31" s="5"/>
      <c r="Z31"/>
      <c r="AA31" s="11"/>
      <c r="AB31" s="11"/>
      <c r="AC31" s="9"/>
      <c r="AD31" s="9"/>
      <c r="AE31" s="9"/>
    </row>
    <row r="32" spans="1:31" ht="15.6">
      <c r="A32" s="39"/>
      <c r="B32" s="47">
        <f>+'Ark1'!C253</f>
        <v>2014</v>
      </c>
      <c r="C32" s="47">
        <f>+'Ark1'!H253</f>
        <v>1</v>
      </c>
      <c r="D32" s="48" t="s">
        <v>50</v>
      </c>
      <c r="E32" s="47">
        <f>+'Ark1'!Q253</f>
        <v>256</v>
      </c>
      <c r="F32" s="64">
        <f>+'Ark1'!R253</f>
        <v>8731</v>
      </c>
      <c r="G32" s="75">
        <f t="shared" si="3"/>
        <v>271</v>
      </c>
      <c r="H32" s="64">
        <f>+'Ark1'!S253</f>
        <v>8567</v>
      </c>
      <c r="I32" s="99">
        <f>+'Ark1'!T253</f>
        <v>31.803445889338143</v>
      </c>
      <c r="J32" s="99"/>
      <c r="K32" s="99">
        <f>+'Ark1'!U253</f>
        <v>31.573889616718759</v>
      </c>
      <c r="L32" s="49">
        <f>+'Ark1'!W253</f>
        <v>57.92762927512549</v>
      </c>
      <c r="M32" s="64">
        <f>+'Ark1'!Z253</f>
        <v>135.620403875335</v>
      </c>
      <c r="N32" s="64">
        <f>+'Ark1'!AA253</f>
        <v>29.031758256100822</v>
      </c>
      <c r="O32" s="49">
        <f>+'Ark1'!AB253</f>
        <v>4.7520170150703436</v>
      </c>
      <c r="P32" s="64">
        <f>+'Ark1'!AC253</f>
        <v>-46.811224699083773</v>
      </c>
      <c r="Q32" s="99">
        <f t="shared" si="2"/>
        <v>34.10546875</v>
      </c>
      <c r="R32" s="49">
        <f>+'Ark1'!V253</f>
        <v>15.513343259649529</v>
      </c>
      <c r="S32" s="99">
        <f>+'Ark1'!Y253</f>
        <v>133.07295842400583</v>
      </c>
      <c r="T32" s="39"/>
      <c r="U32" s="2"/>
      <c r="V32" s="51"/>
      <c r="W32" s="51"/>
      <c r="X32"/>
      <c r="Y32"/>
      <c r="Z32"/>
      <c r="AA32" s="11"/>
      <c r="AB32" s="11"/>
      <c r="AC32" s="9"/>
      <c r="AD32" s="9"/>
      <c r="AE32" s="9"/>
    </row>
    <row r="33" spans="1:31" ht="15.6">
      <c r="A33" s="39"/>
      <c r="B33" s="47">
        <f>+'Ark1'!C254</f>
        <v>2015</v>
      </c>
      <c r="C33" s="47">
        <f>+'Ark1'!H254</f>
        <v>1</v>
      </c>
      <c r="D33" s="48" t="s">
        <v>50</v>
      </c>
      <c r="E33" s="47">
        <f>+'Ark1'!Q254</f>
        <v>226</v>
      </c>
      <c r="F33" s="64">
        <f>+'Ark1'!R254</f>
        <v>8405</v>
      </c>
      <c r="G33" s="75">
        <f t="shared" si="3"/>
        <v>-326</v>
      </c>
      <c r="H33" s="64">
        <f>+'Ark1'!S254</f>
        <v>8322</v>
      </c>
      <c r="I33" s="99">
        <f>+'Ark1'!T254</f>
        <v>30.821415474880819</v>
      </c>
      <c r="J33" s="99"/>
      <c r="K33" s="99">
        <f>+'Ark1'!U254</f>
        <v>30.851934680765197</v>
      </c>
      <c r="L33" s="49">
        <f>+'Ark1'!W254</f>
        <v>58.061043018505195</v>
      </c>
      <c r="M33" s="64">
        <f>+'Ark1'!Z254</f>
        <v>136.11303773131479</v>
      </c>
      <c r="N33" s="64">
        <f>+'Ark1'!AA254</f>
        <v>29.338983819655443</v>
      </c>
      <c r="O33" s="49">
        <f>+'Ark1'!AB254</f>
        <v>4.2765630881003913</v>
      </c>
      <c r="P33" s="64">
        <f>+'Ark1'!AC254</f>
        <v>-53.172774593023313</v>
      </c>
      <c r="Q33" s="99">
        <f t="shared" si="2"/>
        <v>37.190265486725664</v>
      </c>
      <c r="R33" s="49">
        <f>+'Ark1'!V254</f>
        <v>14.56228435455086</v>
      </c>
      <c r="S33" s="99">
        <f>+'Ark1'!Y254</f>
        <v>134.76891136228457</v>
      </c>
      <c r="T33" s="39"/>
      <c r="U33" s="2"/>
      <c r="V33" s="51"/>
      <c r="W33" s="51"/>
      <c r="X33"/>
      <c r="Y33"/>
      <c r="Z33"/>
      <c r="AA33" s="11"/>
      <c r="AB33" s="11"/>
      <c r="AC33" s="9"/>
      <c r="AD33" s="9"/>
      <c r="AE33" s="9"/>
    </row>
    <row r="34" spans="1:31" ht="15.6">
      <c r="A34" s="39"/>
      <c r="B34" s="47">
        <f>+'Ark1'!C255</f>
        <v>2016</v>
      </c>
      <c r="C34" s="47">
        <f>+'Ark1'!H255</f>
        <v>1</v>
      </c>
      <c r="D34" s="48" t="s">
        <v>50</v>
      </c>
      <c r="E34" s="47">
        <f>+'Ark1'!Q255</f>
        <v>207</v>
      </c>
      <c r="F34" s="64">
        <f>+'Ark1'!R255</f>
        <v>8291</v>
      </c>
      <c r="G34" s="75">
        <f>+F34-F33</f>
        <v>-114</v>
      </c>
      <c r="H34" s="64">
        <f>+'Ark1'!S255</f>
        <v>8236</v>
      </c>
      <c r="I34" s="99">
        <f>+'Ark1'!T255</f>
        <v>31.01990422029332</v>
      </c>
      <c r="J34" s="99"/>
      <c r="K34" s="99">
        <f>+'Ark1'!U255</f>
        <v>30.930057771506721</v>
      </c>
      <c r="L34" s="49">
        <f>+'Ark1'!W255</f>
        <v>58.252428363283151</v>
      </c>
      <c r="M34" s="64">
        <f>+'Ark1'!Z255</f>
        <v>137.5355755220981</v>
      </c>
      <c r="N34" s="64">
        <f>+'Ark1'!AA255</f>
        <v>28.136799001207638</v>
      </c>
      <c r="O34" s="49">
        <f>+'Ark1'!AB255</f>
        <v>3.7330514101187937</v>
      </c>
      <c r="P34" s="64">
        <f>+'Ark1'!AC255</f>
        <v>-62.41948100091804</v>
      </c>
      <c r="Q34" s="99">
        <f>+F34/E34</f>
        <v>40.053140096618357</v>
      </c>
      <c r="R34" s="49">
        <f>+'Ark1'!V255</f>
        <v>14.696055964298637</v>
      </c>
      <c r="S34" s="99">
        <f>+'Ark1'!Y255</f>
        <v>136.6232058859004</v>
      </c>
      <c r="T34" s="39"/>
      <c r="U34" s="2"/>
      <c r="V34" s="51"/>
      <c r="W34" s="51"/>
      <c r="X34"/>
      <c r="Y34"/>
      <c r="Z34"/>
      <c r="AA34" s="11"/>
      <c r="AB34" s="11"/>
      <c r="AC34" s="9"/>
      <c r="AD34" s="9"/>
      <c r="AE34" s="9"/>
    </row>
    <row r="35" spans="1:31" ht="15.6">
      <c r="A35" s="39"/>
      <c r="B35" s="47">
        <f>+'Ark1'!C256</f>
        <v>2017</v>
      </c>
      <c r="C35" s="47">
        <f>+'Ark1'!H256</f>
        <v>1</v>
      </c>
      <c r="D35" s="48" t="s">
        <v>50</v>
      </c>
      <c r="E35" s="47">
        <f>+'Ark1'!Q256</f>
        <v>194</v>
      </c>
      <c r="F35" s="64">
        <f>+'Ark1'!R256</f>
        <v>8142</v>
      </c>
      <c r="G35" s="75">
        <f>+F35-F34</f>
        <v>-149</v>
      </c>
      <c r="H35" s="64">
        <f>+'Ark1'!S256</f>
        <v>8056</v>
      </c>
      <c r="I35" s="99">
        <f>+'Ark1'!T256</f>
        <v>30.776790776790776</v>
      </c>
      <c r="J35" s="99"/>
      <c r="K35" s="99">
        <f>+'Ark1'!U256</f>
        <v>30.103700698038519</v>
      </c>
      <c r="L35" s="49">
        <f>+'Ark1'!W256</f>
        <v>57.731256206554114</v>
      </c>
      <c r="M35" s="64">
        <f>+'Ark1'!Z256</f>
        <v>136.07643992055637</v>
      </c>
      <c r="N35" s="64">
        <f>+'Ark1'!AA256</f>
        <v>28.493628506714241</v>
      </c>
      <c r="O35" s="49">
        <f>+'Ark1'!AB256</f>
        <v>4.2283265006296702</v>
      </c>
      <c r="P35" s="64">
        <f>+'Ark1'!AC256</f>
        <v>-66.798558622139794</v>
      </c>
      <c r="Q35" s="99">
        <f>+F35/E35</f>
        <v>41.96907216494845</v>
      </c>
      <c r="R35" s="49">
        <f>+'Ark1'!V256</f>
        <v>14.369319577499388</v>
      </c>
      <c r="S35" s="99">
        <f>+'Ark1'!Y256</f>
        <v>134.63913043478297</v>
      </c>
      <c r="T35" s="39"/>
      <c r="U35" s="2"/>
      <c r="V35" s="51"/>
      <c r="W35" s="51"/>
      <c r="X35"/>
      <c r="Y35"/>
      <c r="Z35"/>
      <c r="AA35" s="11"/>
      <c r="AB35" s="11"/>
      <c r="AC35" s="9"/>
      <c r="AD35" s="9"/>
      <c r="AE35" s="9"/>
    </row>
    <row r="36" spans="1:31" ht="15.6">
      <c r="A36" s="39"/>
      <c r="B36" s="47">
        <f>+'Ark1'!C257</f>
        <v>2018</v>
      </c>
      <c r="C36" s="47">
        <f>+'Ark1'!H257</f>
        <v>1</v>
      </c>
      <c r="D36" s="48" t="s">
        <v>50</v>
      </c>
      <c r="E36" s="47">
        <f>+'Ark1'!Q257</f>
        <v>193</v>
      </c>
      <c r="F36" s="64">
        <f>+'Ark1'!R257</f>
        <v>8502</v>
      </c>
      <c r="G36" s="75">
        <f t="shared" ref="G36:G39" si="4">+F36-F35</f>
        <v>360</v>
      </c>
      <c r="H36" s="64">
        <f>+'Ark1'!S257</f>
        <v>8458</v>
      </c>
      <c r="I36" s="99">
        <f>+'Ark1'!T257</f>
        <v>29.717920933971829</v>
      </c>
      <c r="J36" s="99"/>
      <c r="K36" s="99">
        <f>+'Ark1'!U257</f>
        <v>29.485089791144755</v>
      </c>
      <c r="L36" s="49">
        <f>+'Ark1'!W257</f>
        <v>57.482856467249952</v>
      </c>
      <c r="M36" s="64">
        <f>+'Ark1'!Z257</f>
        <v>135.36697800898563</v>
      </c>
      <c r="N36" s="64">
        <f>+'Ark1'!AA257</f>
        <v>29.487715673069097</v>
      </c>
      <c r="O36" s="49">
        <f>+'Ark1'!AB257</f>
        <v>4.4231438199320845</v>
      </c>
      <c r="P36" s="64">
        <f>+'Ark1'!AC257</f>
        <v>-63.069912804876161</v>
      </c>
      <c r="Q36" s="99">
        <f t="shared" ref="Q36:Q38" si="5">+F36/E36</f>
        <v>44.051813471502591</v>
      </c>
      <c r="R36" s="49">
        <f>+'Ark1'!V257</f>
        <v>14.171606680780997</v>
      </c>
      <c r="S36" s="99">
        <f>+'Ark1'!Y257</f>
        <v>134.66641966596097</v>
      </c>
      <c r="T36" s="39"/>
      <c r="U36" s="2"/>
      <c r="V36" s="51"/>
      <c r="W36" s="51"/>
      <c r="X36"/>
      <c r="Y36"/>
      <c r="Z36"/>
      <c r="AA36" s="11"/>
      <c r="AB36" s="11"/>
      <c r="AC36" s="9"/>
      <c r="AD36" s="9"/>
      <c r="AE36" s="9"/>
    </row>
    <row r="37" spans="1:31" ht="15.6">
      <c r="A37" s="39"/>
      <c r="B37" s="47">
        <f>+'Ark1'!C258</f>
        <v>2019</v>
      </c>
      <c r="C37" s="47">
        <f>+'Ark1'!H258</f>
        <v>1</v>
      </c>
      <c r="D37" s="48" t="s">
        <v>50</v>
      </c>
      <c r="E37" s="47">
        <f>+'Ark1'!Q258</f>
        <v>175</v>
      </c>
      <c r="F37" s="64">
        <f>+'Ark1'!R258</f>
        <v>7507</v>
      </c>
      <c r="G37" s="75">
        <f t="shared" si="4"/>
        <v>-995</v>
      </c>
      <c r="H37" s="64">
        <f>+'Ark1'!S258</f>
        <v>7483</v>
      </c>
      <c r="I37" s="99">
        <f>+'Ark1'!T258</f>
        <v>31.675105485232056</v>
      </c>
      <c r="J37" s="99"/>
      <c r="K37" s="99">
        <f>+'Ark1'!U258</f>
        <v>31.554896634671255</v>
      </c>
      <c r="L37" s="49">
        <f>+'Ark1'!W258</f>
        <v>57.364292396097802</v>
      </c>
      <c r="M37" s="64">
        <f>+'Ark1'!Z258</f>
        <v>134.312342643325</v>
      </c>
      <c r="N37" s="64">
        <f>+'Ark1'!AA258</f>
        <v>28.513845919456056</v>
      </c>
      <c r="O37" s="49">
        <f>+'Ark1'!AB258</f>
        <v>4.282471427797172</v>
      </c>
      <c r="P37" s="64">
        <f>+'Ark1'!AC258</f>
        <v>-61.127997904488751</v>
      </c>
      <c r="Q37" s="99">
        <f t="shared" si="5"/>
        <v>42.89714285714286</v>
      </c>
      <c r="R37" s="49">
        <f>+'Ark1'!V258</f>
        <v>14.030371653123751</v>
      </c>
      <c r="S37" s="99">
        <f>+'Ark1'!Y258</f>
        <v>133.88294391900899</v>
      </c>
      <c r="T37" s="39"/>
      <c r="U37" s="2"/>
      <c r="V37" s="51"/>
      <c r="W37" s="51"/>
      <c r="X37"/>
      <c r="Y37"/>
      <c r="Z37"/>
      <c r="AA37" s="11"/>
      <c r="AB37" s="11"/>
      <c r="AC37" s="9"/>
      <c r="AD37" s="9"/>
      <c r="AE37" s="9"/>
    </row>
    <row r="38" spans="1:31" ht="15.6">
      <c r="A38" s="39"/>
      <c r="B38" s="47">
        <f>+'Ark1'!C259</f>
        <v>2020</v>
      </c>
      <c r="C38" s="47">
        <f>+'Ark1'!H259</f>
        <v>1</v>
      </c>
      <c r="D38" s="48" t="s">
        <v>50</v>
      </c>
      <c r="E38" s="47">
        <f>+'Ark1'!Q259</f>
        <v>151</v>
      </c>
      <c r="F38" s="64">
        <f>+'Ark1'!R259</f>
        <v>6595</v>
      </c>
      <c r="G38" s="75">
        <f t="shared" si="4"/>
        <v>-912</v>
      </c>
      <c r="H38" s="64">
        <f>+'Ark1'!S259</f>
        <v>6587</v>
      </c>
      <c r="I38" s="99">
        <f>+'Ark1'!T259</f>
        <v>32.950287284536607</v>
      </c>
      <c r="J38" s="99"/>
      <c r="K38" s="99">
        <f>+'Ark1'!U259</f>
        <v>33.08283654638366</v>
      </c>
      <c r="L38" s="49">
        <f>+'Ark1'!W259</f>
        <v>57.235919234856553</v>
      </c>
      <c r="M38" s="64">
        <f>+'Ark1'!Z259</f>
        <v>134.7656216790644</v>
      </c>
      <c r="N38" s="64">
        <f>+'Ark1'!AA259</f>
        <v>28.793373770505244</v>
      </c>
      <c r="O38" s="49">
        <f>+'Ark1'!AB259</f>
        <v>4.543389011708082</v>
      </c>
      <c r="P38" s="64">
        <f>+'Ark1'!AC259</f>
        <v>-58.544024957738301</v>
      </c>
      <c r="Q38" s="99">
        <f t="shared" si="5"/>
        <v>43.675496688741724</v>
      </c>
      <c r="R38" s="49">
        <f>+'Ark1'!V259</f>
        <v>13.980591357088702</v>
      </c>
      <c r="S38" s="99">
        <f>+'Ark1'!Y259</f>
        <v>134.60214556482143</v>
      </c>
      <c r="T38" s="39"/>
      <c r="U38" s="2"/>
      <c r="V38" s="51"/>
      <c r="W38" s="51"/>
      <c r="X38"/>
      <c r="Y38"/>
      <c r="Z38"/>
      <c r="AA38" s="11"/>
      <c r="AB38" s="11"/>
      <c r="AC38" s="9"/>
      <c r="AD38" s="9"/>
      <c r="AE38" s="9"/>
    </row>
    <row r="39" spans="1:31" ht="15.6">
      <c r="A39" s="39"/>
      <c r="B39" s="47">
        <f>+'Ark1'!C260</f>
        <v>2021</v>
      </c>
      <c r="C39" s="47">
        <f>+'Ark1'!H260</f>
        <v>1</v>
      </c>
      <c r="D39" s="48" t="s">
        <v>50</v>
      </c>
      <c r="E39" s="47">
        <f>+'Ark1'!Q260</f>
        <v>156</v>
      </c>
      <c r="F39" s="64">
        <f>+'Ark1'!R260</f>
        <v>6728</v>
      </c>
      <c r="G39" s="75">
        <f t="shared" si="4"/>
        <v>133</v>
      </c>
      <c r="H39" s="64">
        <f>+'Ark1'!S260</f>
        <v>6719</v>
      </c>
      <c r="I39" s="99">
        <f>+'Ark1'!T260</f>
        <v>34.262899513149051</v>
      </c>
      <c r="J39" s="99"/>
      <c r="K39" s="99">
        <f>+'Ark1'!U260</f>
        <v>34.519150451922307</v>
      </c>
      <c r="L39" s="49">
        <f>+'Ark1'!W260</f>
        <v>58.338443220717394</v>
      </c>
      <c r="M39" s="64">
        <f>+'Ark1'!Z260</f>
        <v>138.1908602470605</v>
      </c>
      <c r="N39" s="64">
        <f>+'Ark1'!AA260</f>
        <v>29.52851718082271</v>
      </c>
      <c r="O39" s="49">
        <f>+'Ark1'!AB260</f>
        <v>4.8480157233911365</v>
      </c>
      <c r="P39" s="64">
        <f>+'Ark1'!AC260</f>
        <v>-58.505904603879017</v>
      </c>
      <c r="Q39" s="99">
        <f t="shared" ref="Q39" si="6">+F39/E39</f>
        <v>43.128205128205131</v>
      </c>
      <c r="R39" s="49">
        <f>+'Ark1'!V260</f>
        <v>14.504756242568371</v>
      </c>
      <c r="S39" s="99">
        <f>+'Ark1'!Y260</f>
        <v>138.00600326991665</v>
      </c>
      <c r="T39" s="39"/>
      <c r="U39" s="2"/>
      <c r="V39" s="51"/>
      <c r="W39" s="51"/>
      <c r="X39"/>
      <c r="Y39"/>
      <c r="Z39"/>
      <c r="AA39" s="11"/>
      <c r="AB39" s="11"/>
      <c r="AC39" s="9"/>
      <c r="AD39" s="9"/>
      <c r="AE39" s="9"/>
    </row>
    <row r="40" spans="1:31" ht="15.6">
      <c r="A40" s="39"/>
      <c r="B40" s="47">
        <f>+'Ark1'!C261</f>
        <v>2022</v>
      </c>
      <c r="C40" s="47">
        <f>+'Ark1'!H261</f>
        <v>1</v>
      </c>
      <c r="D40" s="48" t="s">
        <v>50</v>
      </c>
      <c r="E40" s="47">
        <f>+'Ark1'!Q261</f>
        <v>137</v>
      </c>
      <c r="F40" s="64">
        <f>+'Ark1'!R261</f>
        <v>6051</v>
      </c>
      <c r="G40" s="75">
        <f t="shared" ref="G40" si="7">+F40-F39</f>
        <v>-677</v>
      </c>
      <c r="H40" s="64">
        <f>+'Ark1'!S261</f>
        <v>6011</v>
      </c>
      <c r="I40" s="99">
        <f>+'Ark1'!T261</f>
        <v>33.421706710853364</v>
      </c>
      <c r="J40" s="99"/>
      <c r="K40" s="99">
        <f>+'Ark1'!U261</f>
        <v>33.805792866200569</v>
      </c>
      <c r="L40" s="49">
        <f>+'Ark1'!W261</f>
        <v>59.435202129429392</v>
      </c>
      <c r="M40" s="64">
        <f>+'Ark1'!Z261</f>
        <v>140.41025786058881</v>
      </c>
      <c r="N40" s="64">
        <f>+'Ark1'!AA261</f>
        <v>29.422619254407991</v>
      </c>
      <c r="O40" s="49">
        <f>+'Ark1'!AB261</f>
        <v>4.9309912763522572</v>
      </c>
      <c r="P40" s="64">
        <f>+'Ark1'!AC261</f>
        <v>-61.484210978251411</v>
      </c>
      <c r="Q40" s="99">
        <f t="shared" ref="Q40" si="8">+F40/E40</f>
        <v>44.167883211678834</v>
      </c>
      <c r="R40" s="49">
        <f>+'Ark1'!V261</f>
        <v>5.1923648983639072</v>
      </c>
      <c r="S40" s="99">
        <f>+'Ark1'!Y261</f>
        <v>139.48207899520727</v>
      </c>
      <c r="T40" s="39"/>
      <c r="U40" s="2"/>
      <c r="V40" s="51"/>
      <c r="W40" s="51"/>
      <c r="X40"/>
      <c r="Y40"/>
      <c r="Z40"/>
      <c r="AA40" s="11"/>
      <c r="AB40" s="11"/>
      <c r="AC40" s="9"/>
      <c r="AD40" s="9"/>
      <c r="AE40" s="9"/>
    </row>
    <row r="41" spans="1:31" s="277" customFormat="1" ht="15.6">
      <c r="A41" s="39"/>
      <c r="B41" s="47">
        <f>+'Ark1'!C262</f>
        <v>2023</v>
      </c>
      <c r="C41" s="47">
        <f>+'Ark1'!H262</f>
        <v>1</v>
      </c>
      <c r="D41" s="48" t="s">
        <v>50</v>
      </c>
      <c r="E41" s="47">
        <f>+'Ark1'!Q262</f>
        <v>136</v>
      </c>
      <c r="F41" s="64">
        <f>+'Ark1'!R262</f>
        <v>6271</v>
      </c>
      <c r="G41" s="75">
        <f t="shared" ref="G41:G42" si="9">+F41-F40</f>
        <v>220</v>
      </c>
      <c r="H41" s="64">
        <f>+'Ark1'!S262</f>
        <v>6254</v>
      </c>
      <c r="I41" s="99">
        <f>+'Ark1'!T262</f>
        <v>34.717378065659084</v>
      </c>
      <c r="J41" s="99"/>
      <c r="K41" s="99">
        <f>+'Ark1'!U262</f>
        <v>34.855059995843803</v>
      </c>
      <c r="L41" s="49">
        <f>+'Ark1'!W262</f>
        <v>60.194595458906321</v>
      </c>
      <c r="M41" s="64">
        <f>+'Ark1'!Z262</f>
        <v>138.44243684042198</v>
      </c>
      <c r="N41" s="64">
        <f>+'Ark1'!AA262</f>
        <v>29.290161632845368</v>
      </c>
      <c r="O41" s="49">
        <f>+'Ark1'!AB262</f>
        <v>4.5186989767364176</v>
      </c>
      <c r="P41" s="64">
        <f>+'Ark1'!AC262</f>
        <v>-61.409293194858513</v>
      </c>
      <c r="Q41" s="99">
        <f t="shared" ref="Q41:Q42" si="10">+F41/E41</f>
        <v>46.110294117647058</v>
      </c>
      <c r="R41" s="49">
        <f>+'Ark1'!V262</f>
        <v>4.5755062988359123</v>
      </c>
      <c r="S41" s="99">
        <f>+'Ark1'!Y262</f>
        <v>138.06713442832071</v>
      </c>
      <c r="T41" s="39"/>
      <c r="U41" s="2"/>
      <c r="V41" s="51"/>
      <c r="W41" s="51"/>
      <c r="AA41" s="11"/>
      <c r="AB41" s="11"/>
      <c r="AC41" s="9"/>
      <c r="AD41" s="9"/>
      <c r="AE41" s="9"/>
    </row>
    <row r="42" spans="1:31" ht="15.6">
      <c r="A42" s="39"/>
      <c r="B42" s="90">
        <f>+'Ark1'!C263</f>
        <v>2024</v>
      </c>
      <c r="C42" s="90">
        <f>+'Ark1'!H263</f>
        <v>1</v>
      </c>
      <c r="D42" s="90" t="s">
        <v>50</v>
      </c>
      <c r="E42" s="90">
        <f>+'Ark1'!Q263</f>
        <v>118</v>
      </c>
      <c r="F42" s="91">
        <f>+'Ark1'!R263</f>
        <v>5825</v>
      </c>
      <c r="G42" s="91">
        <f t="shared" si="9"/>
        <v>-446</v>
      </c>
      <c r="H42" s="91">
        <f>+'Ark1'!S263</f>
        <v>5808</v>
      </c>
      <c r="I42" s="108">
        <f>+'Ark1'!T263</f>
        <v>32.913323539382986</v>
      </c>
      <c r="J42" s="108"/>
      <c r="K42" s="108">
        <f>+'Ark1'!U263</f>
        <v>33.423129901561978</v>
      </c>
      <c r="L42" s="92">
        <f>+'Ark1'!W263</f>
        <v>60.0470041322314</v>
      </c>
      <c r="M42" s="91">
        <f>+'Ark1'!Z263</f>
        <v>140.69576446281008</v>
      </c>
      <c r="N42" s="91">
        <f>+'Ark1'!AA263</f>
        <v>31.51901126150937</v>
      </c>
      <c r="O42" s="92">
        <f>+'Ark1'!AB263</f>
        <v>4.7355726938011182</v>
      </c>
      <c r="P42" s="91">
        <f>+'Ark1'!AC263</f>
        <v>-67.582466754275856</v>
      </c>
      <c r="Q42" s="108">
        <f t="shared" si="10"/>
        <v>49.364406779661017</v>
      </c>
      <c r="R42" s="92">
        <f>+'Ark1'!V263</f>
        <v>4.6724463519313284</v>
      </c>
      <c r="S42" s="108">
        <f>+'Ark1'!Y263</f>
        <v>140.28515021459248</v>
      </c>
      <c r="T42" s="39"/>
      <c r="U42" s="2"/>
      <c r="V42" s="4"/>
      <c r="W42" s="4"/>
      <c r="X42" s="4"/>
      <c r="Y42" s="4"/>
      <c r="Z42"/>
      <c r="AB42"/>
      <c r="AC42"/>
    </row>
    <row r="43" spans="1:31" ht="15.6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2"/>
      <c r="V43" s="4"/>
      <c r="W43" s="4"/>
      <c r="X43" s="4"/>
      <c r="Y43" s="4"/>
      <c r="Z43"/>
      <c r="AB43"/>
      <c r="AC43"/>
    </row>
    <row r="44" spans="1:31" ht="15.6">
      <c r="A44" s="39"/>
      <c r="B44" s="2">
        <f>+'Ark1'!C264</f>
        <v>1996</v>
      </c>
      <c r="C44" s="2">
        <f>+'Ark1'!H264</f>
        <v>2</v>
      </c>
      <c r="D44" s="2" t="s">
        <v>7</v>
      </c>
      <c r="E44" s="2">
        <f>+'Ark1'!Q264</f>
        <v>763</v>
      </c>
      <c r="F44" s="18">
        <f>+'Ark1'!R264</f>
        <v>5796.25</v>
      </c>
      <c r="G44" s="18"/>
      <c r="H44" s="18">
        <f>+'Ark1'!S264</f>
        <v>1591</v>
      </c>
      <c r="I44" s="51">
        <f>+'Ark1'!T264</f>
        <v>29.629392971246006</v>
      </c>
      <c r="J44" s="51"/>
      <c r="K44" s="51">
        <f>+'Ark1'!U264</f>
        <v>10.746417949444153</v>
      </c>
      <c r="L44" s="5">
        <f>+'Ark1'!W264</f>
        <v>54.971087366436194</v>
      </c>
      <c r="M44" s="18">
        <f>+'Ark1'!Z264</f>
        <v>126.82998114393452</v>
      </c>
      <c r="N44" s="18">
        <f>+'Ark1'!AA264</f>
        <v>28.929150975758059</v>
      </c>
      <c r="O44" s="5">
        <f>+'Ark1'!AB264</f>
        <v>4.4496392850121094</v>
      </c>
      <c r="P44" s="18">
        <f>+'Ark1'!AC264</f>
        <v>-47.524442990845195</v>
      </c>
      <c r="Q44" s="51">
        <f t="shared" ref="Q44:Q66" si="11">+F44/E44</f>
        <v>7.5966579292267369</v>
      </c>
      <c r="R44" s="5">
        <f>+'Ark1'!V264</f>
        <v>16.447875781755442</v>
      </c>
      <c r="S44" s="51">
        <f>+'Ark1'!Y264</f>
        <v>34.813284451153741</v>
      </c>
      <c r="T44" s="39"/>
      <c r="U44" s="2"/>
      <c r="V44" s="14"/>
      <c r="W44" s="14"/>
      <c r="X44" s="11"/>
      <c r="Y44" s="18"/>
      <c r="Z44"/>
      <c r="AB44"/>
      <c r="AC44"/>
    </row>
    <row r="45" spans="1:31" ht="15.6">
      <c r="A45" s="39"/>
      <c r="B45" s="2">
        <f>+'Ark1'!C265</f>
        <v>1997</v>
      </c>
      <c r="C45" s="2">
        <f>+'Ark1'!H265</f>
        <v>2</v>
      </c>
      <c r="D45" s="2" t="s">
        <v>7</v>
      </c>
      <c r="E45" s="2">
        <f>+'Ark1'!Q265</f>
        <v>723</v>
      </c>
      <c r="F45" s="18">
        <f>+'Ark1'!R265</f>
        <v>5156</v>
      </c>
      <c r="G45" s="18">
        <f>+F45-F44</f>
        <v>-640.25</v>
      </c>
      <c r="H45" s="18">
        <f>+'Ark1'!S265</f>
        <v>1722</v>
      </c>
      <c r="I45" s="51">
        <f>+'Ark1'!T265</f>
        <v>27.890622886971567</v>
      </c>
      <c r="J45" s="51"/>
      <c r="K45" s="51">
        <f>+'Ark1'!U265</f>
        <v>11.797096655228945</v>
      </c>
      <c r="L45" s="5">
        <f>+'Ark1'!W265</f>
        <v>54.934959349593512</v>
      </c>
      <c r="M45" s="18">
        <f>+'Ark1'!Z265</f>
        <v>126.37549361207893</v>
      </c>
      <c r="N45" s="18">
        <f>+'Ark1'!AA265</f>
        <v>28.112638316577705</v>
      </c>
      <c r="O45" s="5">
        <f>+'Ark1'!AB265</f>
        <v>4.8740653499428284</v>
      </c>
      <c r="P45" s="18">
        <f>+'Ark1'!AC265</f>
        <v>-47.593160693102121</v>
      </c>
      <c r="Q45" s="51">
        <f t="shared" si="11"/>
        <v>7.1313969571230986</v>
      </c>
      <c r="R45" s="5">
        <f>+'Ark1'!V265</f>
        <v>16.789759503491076</v>
      </c>
      <c r="S45" s="51">
        <f>+'Ark1'!Y265</f>
        <v>42.206865787432093</v>
      </c>
      <c r="T45" s="39"/>
      <c r="U45" s="2"/>
      <c r="V45" s="14"/>
      <c r="W45" s="14"/>
      <c r="X45" s="11"/>
      <c r="Y45" s="18"/>
      <c r="Z45"/>
      <c r="AB45"/>
      <c r="AC45"/>
    </row>
    <row r="46" spans="1:31" ht="15.6">
      <c r="A46" s="39"/>
      <c r="B46" s="2">
        <f>+'Ark1'!C266</f>
        <v>1998</v>
      </c>
      <c r="C46" s="2">
        <f>+'Ark1'!H266</f>
        <v>2</v>
      </c>
      <c r="D46" s="2" t="s">
        <v>7</v>
      </c>
      <c r="E46" s="2">
        <f>+'Ark1'!Q266</f>
        <v>662</v>
      </c>
      <c r="F46" s="18">
        <f>+'Ark1'!R266</f>
        <v>5195</v>
      </c>
      <c r="G46" s="18">
        <f t="shared" ref="G46:G66" si="12">+F46-F44</f>
        <v>-601.25</v>
      </c>
      <c r="H46" s="18">
        <f>+'Ark1'!S266</f>
        <v>1179.5</v>
      </c>
      <c r="I46" s="51">
        <f>+'Ark1'!T266</f>
        <v>29.766509096118025</v>
      </c>
      <c r="J46" s="51"/>
      <c r="K46" s="51">
        <f>+'Ark1'!U266</f>
        <v>9.2989368857995593</v>
      </c>
      <c r="L46" s="5">
        <f>+'Ark1'!W266</f>
        <v>54.752013565069952</v>
      </c>
      <c r="M46" s="18">
        <f>+'Ark1'!Z266</f>
        <v>130.13242899533691</v>
      </c>
      <c r="N46" s="18">
        <f>+'Ark1'!AA266</f>
        <v>28.726652788095056</v>
      </c>
      <c r="O46" s="5">
        <f>+'Ark1'!AB266</f>
        <v>5.1948848196826569</v>
      </c>
      <c r="P46" s="18">
        <f>+'Ark1'!AC266</f>
        <v>-48.078384920951507</v>
      </c>
      <c r="Q46" s="51">
        <f t="shared" si="11"/>
        <v>7.8474320241691844</v>
      </c>
      <c r="R46" s="5">
        <f>+'Ark1'!V266</f>
        <v>16.867757459095284</v>
      </c>
      <c r="S46" s="51">
        <f>+'Ark1'!Y266</f>
        <v>29.545948026948981</v>
      </c>
      <c r="T46" s="39"/>
      <c r="U46" s="2"/>
      <c r="V46" s="14"/>
      <c r="W46" s="14"/>
      <c r="X46" s="11"/>
      <c r="Y46" s="18"/>
      <c r="Z46"/>
      <c r="AB46"/>
      <c r="AC46"/>
    </row>
    <row r="47" spans="1:31" ht="15.6">
      <c r="A47" s="39"/>
      <c r="B47" s="2">
        <f>+'Ark1'!C267</f>
        <v>1999</v>
      </c>
      <c r="C47" s="2">
        <f>+'Ark1'!H267</f>
        <v>2</v>
      </c>
      <c r="D47" s="2" t="s">
        <v>7</v>
      </c>
      <c r="E47" s="2">
        <f>+'Ark1'!Q267</f>
        <v>689</v>
      </c>
      <c r="F47" s="18">
        <f>+'Ark1'!R267</f>
        <v>6260.75</v>
      </c>
      <c r="G47" s="18">
        <f t="shared" si="12"/>
        <v>1104.75</v>
      </c>
      <c r="H47" s="18">
        <f>+'Ark1'!S267</f>
        <v>2032</v>
      </c>
      <c r="I47" s="51">
        <f>+'Ark1'!T267</f>
        <v>27.695387235548477</v>
      </c>
      <c r="J47" s="51"/>
      <c r="K47" s="51">
        <f>+'Ark1'!U267</f>
        <v>11.359737640263297</v>
      </c>
      <c r="L47" s="5">
        <f>+'Ark1'!W267</f>
        <v>55.107775590551185</v>
      </c>
      <c r="M47" s="18">
        <f>+'Ark1'!Z267</f>
        <v>130.36205708661416</v>
      </c>
      <c r="N47" s="18">
        <f>+'Ark1'!AA267</f>
        <v>29.613471747793849</v>
      </c>
      <c r="O47" s="5">
        <f>+'Ark1'!AB267</f>
        <v>4.6735664117201559</v>
      </c>
      <c r="P47" s="18">
        <f>+'Ark1'!AC267</f>
        <v>-45.163620140421912</v>
      </c>
      <c r="Q47" s="51">
        <f t="shared" si="11"/>
        <v>9.0867198838896961</v>
      </c>
      <c r="R47" s="5">
        <f>+'Ark1'!V267</f>
        <v>16.130495547658029</v>
      </c>
      <c r="S47" s="51">
        <f>+'Ark1'!Y267</f>
        <v>42.31053787485525</v>
      </c>
      <c r="T47" s="39"/>
      <c r="U47" s="2"/>
      <c r="V47" s="14"/>
      <c r="W47" s="14"/>
      <c r="X47" s="11"/>
      <c r="Y47" s="18"/>
      <c r="Z47"/>
      <c r="AB47"/>
      <c r="AC47"/>
    </row>
    <row r="48" spans="1:31" ht="15.6">
      <c r="A48" s="39"/>
      <c r="B48" s="2">
        <f>+'Ark1'!C268</f>
        <v>2000</v>
      </c>
      <c r="C48" s="2">
        <f>+'Ark1'!H268</f>
        <v>2</v>
      </c>
      <c r="D48" s="2" t="s">
        <v>7</v>
      </c>
      <c r="E48" s="2">
        <f>+'Ark1'!Q268</f>
        <v>710</v>
      </c>
      <c r="F48" s="18">
        <f>+'Ark1'!R268</f>
        <v>7488.25</v>
      </c>
      <c r="G48" s="18">
        <f t="shared" si="12"/>
        <v>2293.25</v>
      </c>
      <c r="H48" s="18">
        <f>+'Ark1'!S268</f>
        <v>7130</v>
      </c>
      <c r="I48" s="51">
        <f>+'Ark1'!T268</f>
        <v>37.378174330816741</v>
      </c>
      <c r="J48" s="51"/>
      <c r="K48" s="51">
        <f>+'Ark1'!U268</f>
        <v>37.204107195729499</v>
      </c>
      <c r="L48" s="5">
        <f>+'Ark1'!W268</f>
        <v>55.169705469845717</v>
      </c>
      <c r="M48" s="18">
        <f>+'Ark1'!Z268</f>
        <v>130.81673211781157</v>
      </c>
      <c r="N48" s="18">
        <f>+'Ark1'!AA268</f>
        <v>28.366069190613743</v>
      </c>
      <c r="O48" s="5">
        <f>+'Ark1'!AB268</f>
        <v>3.9039063469795345</v>
      </c>
      <c r="P48" s="18">
        <f>+'Ark1'!AC268</f>
        <v>-50.981625325733752</v>
      </c>
      <c r="Q48" s="51">
        <f t="shared" si="11"/>
        <v>10.546830985915493</v>
      </c>
      <c r="R48" s="5">
        <f>+'Ark1'!V268</f>
        <v>15.852301939705541</v>
      </c>
      <c r="S48" s="51">
        <f>+'Ark1'!Y268</f>
        <v>124.5582479217436</v>
      </c>
      <c r="T48" s="39"/>
      <c r="U48" s="2"/>
      <c r="V48" s="14"/>
      <c r="W48" s="14"/>
      <c r="X48" s="5"/>
      <c r="Y48" s="18"/>
      <c r="Z48"/>
      <c r="AB48"/>
      <c r="AC48"/>
    </row>
    <row r="49" spans="1:29" ht="15.6">
      <c r="A49" s="39"/>
      <c r="B49" s="2">
        <f>+'Ark1'!C269</f>
        <v>2001</v>
      </c>
      <c r="C49" s="2">
        <f>+'Ark1'!H269</f>
        <v>2</v>
      </c>
      <c r="D49" s="2" t="s">
        <v>7</v>
      </c>
      <c r="E49" s="2">
        <f>+'Ark1'!Q269</f>
        <v>512</v>
      </c>
      <c r="F49" s="18">
        <f>+'Ark1'!R269</f>
        <v>6489</v>
      </c>
      <c r="G49" s="18">
        <f t="shared" si="12"/>
        <v>228.25</v>
      </c>
      <c r="H49" s="18">
        <f>+'Ark1'!S269</f>
        <v>6142</v>
      </c>
      <c r="I49" s="51">
        <f>+'Ark1'!T269</f>
        <v>30.467649544558174</v>
      </c>
      <c r="J49" s="51"/>
      <c r="K49" s="51">
        <f>+'Ark1'!U269</f>
        <v>29.840991159729001</v>
      </c>
      <c r="L49" s="5">
        <f>+'Ark1'!W269</f>
        <v>55.472810159557149</v>
      </c>
      <c r="M49" s="18">
        <f>+'Ark1'!Z269</f>
        <v>130.97030283295391</v>
      </c>
      <c r="N49" s="18">
        <f>+'Ark1'!AA269</f>
        <v>28.663813329709633</v>
      </c>
      <c r="O49" s="5">
        <f>+'Ark1'!AB269</f>
        <v>4.00079280845251</v>
      </c>
      <c r="P49" s="18">
        <f>+'Ark1'!AC269</f>
        <v>-56.177519121792848</v>
      </c>
      <c r="Q49" s="51">
        <f t="shared" si="11"/>
        <v>12.673828125</v>
      </c>
      <c r="R49" s="5">
        <f>+'Ark1'!V269</f>
        <v>15.94652488827246</v>
      </c>
      <c r="S49" s="51">
        <f>+'Ark1'!Y269</f>
        <v>123.9666512559721</v>
      </c>
      <c r="T49" s="39"/>
      <c r="U49" s="2"/>
      <c r="V49" s="14"/>
      <c r="W49" s="14"/>
      <c r="X49" s="5"/>
      <c r="Y49" s="18"/>
      <c r="Z49"/>
      <c r="AB49"/>
      <c r="AC49"/>
    </row>
    <row r="50" spans="1:29" ht="15.6">
      <c r="A50" s="39"/>
      <c r="B50" s="2">
        <f>+'Ark1'!C270</f>
        <v>2002</v>
      </c>
      <c r="C50" s="2">
        <f>+'Ark1'!H270</f>
        <v>2</v>
      </c>
      <c r="D50" s="2" t="s">
        <v>7</v>
      </c>
      <c r="E50" s="2">
        <f>+'Ark1'!Q270</f>
        <v>535</v>
      </c>
      <c r="F50" s="18">
        <f>+'Ark1'!R270</f>
        <v>7381</v>
      </c>
      <c r="G50" s="18">
        <f t="shared" si="12"/>
        <v>-107.25</v>
      </c>
      <c r="H50" s="18">
        <f>+'Ark1'!S270</f>
        <v>7037</v>
      </c>
      <c r="I50" s="51">
        <f>+'Ark1'!T270</f>
        <v>29.551187092124749</v>
      </c>
      <c r="J50" s="51"/>
      <c r="K50" s="51">
        <f>+'Ark1'!U270</f>
        <v>29.418971222943476</v>
      </c>
      <c r="L50" s="5">
        <f>+'Ark1'!W270</f>
        <v>55.392638908625841</v>
      </c>
      <c r="M50" s="18">
        <f>+'Ark1'!Z270</f>
        <v>136.25208185306263</v>
      </c>
      <c r="N50" s="18">
        <f>+'Ark1'!AA270</f>
        <v>28.740153232790675</v>
      </c>
      <c r="O50" s="5">
        <f>+'Ark1'!AB270</f>
        <v>4.260725104187407</v>
      </c>
      <c r="P50" s="18">
        <f>+'Ark1'!AC270</f>
        <v>-55.449337782123607</v>
      </c>
      <c r="Q50" s="51">
        <f t="shared" si="11"/>
        <v>13.79626168224299</v>
      </c>
      <c r="R50" s="5">
        <f>+'Ark1'!V270</f>
        <v>15.65167321501152</v>
      </c>
      <c r="S50" s="51">
        <f>+'Ark1'!Y270</f>
        <v>129.90189676195664</v>
      </c>
      <c r="T50" s="39"/>
      <c r="U50" s="2"/>
      <c r="V50" s="14"/>
      <c r="W50" s="14"/>
      <c r="X50" s="5"/>
      <c r="Y50" s="18"/>
      <c r="Z50"/>
      <c r="AB50"/>
      <c r="AC50"/>
    </row>
    <row r="51" spans="1:29" ht="15.6">
      <c r="A51" s="39"/>
      <c r="B51" s="2">
        <f>+'Ark1'!C271</f>
        <v>2003</v>
      </c>
      <c r="C51" s="2">
        <f>+'Ark1'!H271</f>
        <v>2</v>
      </c>
      <c r="D51" s="2" t="s">
        <v>7</v>
      </c>
      <c r="E51" s="2">
        <f>+'Ark1'!Q271</f>
        <v>527</v>
      </c>
      <c r="F51" s="18">
        <f>+'Ark1'!R271</f>
        <v>7891</v>
      </c>
      <c r="G51" s="18">
        <f t="shared" si="12"/>
        <v>1402</v>
      </c>
      <c r="H51" s="18">
        <f>+'Ark1'!S271</f>
        <v>7626</v>
      </c>
      <c r="I51" s="51">
        <f>+'Ark1'!T271</f>
        <v>33.452032727118578</v>
      </c>
      <c r="J51" s="51"/>
      <c r="K51" s="51">
        <f>+'Ark1'!U271</f>
        <v>33.365783505583245</v>
      </c>
      <c r="L51" s="5">
        <f>+'Ark1'!W271</f>
        <v>56.19289273537899</v>
      </c>
      <c r="M51" s="18">
        <f>+'Ark1'!Z271</f>
        <v>136.86174927878298</v>
      </c>
      <c r="N51" s="18">
        <f>+'Ark1'!AA271</f>
        <v>29.307660439437161</v>
      </c>
      <c r="O51" s="5">
        <f>+'Ark1'!AB271</f>
        <v>4.1694261219622311</v>
      </c>
      <c r="P51" s="18">
        <f>+'Ark1'!AC271</f>
        <v>-53.988485763350411</v>
      </c>
      <c r="Q51" s="51">
        <f t="shared" si="11"/>
        <v>14.973434535104364</v>
      </c>
      <c r="R51" s="5">
        <f>+'Ark1'!V271</f>
        <v>15.817640349765547</v>
      </c>
      <c r="S51" s="51">
        <f>+'Ark1'!Y271</f>
        <v>132.26558104169297</v>
      </c>
      <c r="T51" s="39"/>
      <c r="U51" s="2"/>
      <c r="V51" s="14"/>
      <c r="W51" s="14"/>
      <c r="X51" s="5"/>
      <c r="Y51" s="18"/>
      <c r="Z51"/>
      <c r="AB51"/>
      <c r="AC51"/>
    </row>
    <row r="52" spans="1:29" ht="15.6">
      <c r="A52" s="39"/>
      <c r="B52" s="2">
        <f>+'Ark1'!C272</f>
        <v>2004</v>
      </c>
      <c r="C52" s="2">
        <f>+'Ark1'!H272</f>
        <v>2</v>
      </c>
      <c r="D52" s="2" t="s">
        <v>7</v>
      </c>
      <c r="E52" s="2">
        <f>+'Ark1'!Q272</f>
        <v>504</v>
      </c>
      <c r="F52" s="18">
        <f>+'Ark1'!R272</f>
        <v>8637</v>
      </c>
      <c r="G52" s="18">
        <f t="shared" si="12"/>
        <v>1256</v>
      </c>
      <c r="H52" s="18">
        <f>+'Ark1'!S272</f>
        <v>8338</v>
      </c>
      <c r="I52" s="51">
        <f>+'Ark1'!T272</f>
        <v>35.302051827025259</v>
      </c>
      <c r="J52" s="51"/>
      <c r="K52" s="51">
        <f>+'Ark1'!U272</f>
        <v>34.774480101373705</v>
      </c>
      <c r="L52" s="5">
        <f>+'Ark1'!W272</f>
        <v>56.672223554809293</v>
      </c>
      <c r="M52" s="18">
        <f>+'Ark1'!Z272</f>
        <v>135.57079635404236</v>
      </c>
      <c r="N52" s="18">
        <f>+'Ark1'!AA272</f>
        <v>29.087486457634007</v>
      </c>
      <c r="O52" s="5">
        <f>+'Ark1'!AB272</f>
        <v>4.1844780937605028</v>
      </c>
      <c r="P52" s="18">
        <f>+'Ark1'!AC272</f>
        <v>-51.327997723731322</v>
      </c>
      <c r="Q52" s="51">
        <f t="shared" si="11"/>
        <v>17.136904761904763</v>
      </c>
      <c r="R52" s="5">
        <f>+'Ark1'!V272</f>
        <v>16.205048049091118</v>
      </c>
      <c r="S52" s="51">
        <f>+'Ark1'!Y272</f>
        <v>130.8775384971639</v>
      </c>
      <c r="T52" s="39"/>
      <c r="U52" s="2"/>
      <c r="V52" s="14"/>
      <c r="W52" s="14"/>
      <c r="X52" s="5"/>
      <c r="Y52" s="18"/>
      <c r="Z52"/>
      <c r="AB52"/>
      <c r="AC52"/>
    </row>
    <row r="53" spans="1:29" ht="15.6">
      <c r="A53" s="39"/>
      <c r="B53" s="2">
        <f>+'Ark1'!C273</f>
        <v>2005</v>
      </c>
      <c r="C53" s="2">
        <f>+'Ark1'!H273</f>
        <v>2</v>
      </c>
      <c r="D53" s="2" t="s">
        <v>7</v>
      </c>
      <c r="E53" s="2">
        <f>+'Ark1'!Q273</f>
        <v>511</v>
      </c>
      <c r="F53" s="18">
        <f>+'Ark1'!R273</f>
        <v>10288</v>
      </c>
      <c r="G53" s="18">
        <f t="shared" si="12"/>
        <v>2397</v>
      </c>
      <c r="H53" s="18">
        <f>+'Ark1'!S273</f>
        <v>9998</v>
      </c>
      <c r="I53" s="51">
        <f>+'Ark1'!T273</f>
        <v>40.984782089076553</v>
      </c>
      <c r="J53" s="51"/>
      <c r="K53" s="51">
        <f>+'Ark1'!U273</f>
        <v>40.852807439591913</v>
      </c>
      <c r="L53" s="5">
        <f>+'Ark1'!W273</f>
        <v>56.508101620324062</v>
      </c>
      <c r="M53" s="18">
        <f>+'Ark1'!Z273</f>
        <v>137.1967293458695</v>
      </c>
      <c r="N53" s="18">
        <f>+'Ark1'!AA273</f>
        <v>28.788581222190448</v>
      </c>
      <c r="O53" s="5">
        <f>+'Ark1'!AB273</f>
        <v>4.2682933407257959</v>
      </c>
      <c r="P53" s="18">
        <f>+'Ark1'!AC273</f>
        <v>-50.299870542707609</v>
      </c>
      <c r="Q53" s="51">
        <f t="shared" si="11"/>
        <v>20.13307240704501</v>
      </c>
      <c r="R53" s="5">
        <f>+'Ark1'!V273</f>
        <v>16.002916018662521</v>
      </c>
      <c r="S53" s="51">
        <f>+'Ark1'!Y273</f>
        <v>133.32940318818078</v>
      </c>
      <c r="T53" s="39"/>
      <c r="U53" s="2"/>
      <c r="V53" s="14"/>
      <c r="W53" s="14"/>
      <c r="X53" s="5"/>
      <c r="Y53" s="18"/>
      <c r="Z53"/>
      <c r="AB53"/>
      <c r="AC53"/>
    </row>
    <row r="54" spans="1:29" ht="15.6">
      <c r="A54" s="39"/>
      <c r="B54" s="2">
        <f>+'Ark1'!C274</f>
        <v>2006</v>
      </c>
      <c r="C54" s="2">
        <f>+'Ark1'!H274</f>
        <v>2</v>
      </c>
      <c r="D54" s="2" t="s">
        <v>7</v>
      </c>
      <c r="E54" s="2">
        <f>+'Ark1'!Q274</f>
        <v>490</v>
      </c>
      <c r="F54" s="18">
        <f>+'Ark1'!R274</f>
        <v>12012</v>
      </c>
      <c r="G54" s="18">
        <f t="shared" si="12"/>
        <v>3375</v>
      </c>
      <c r="H54" s="18">
        <f>+'Ark1'!S274</f>
        <v>11680</v>
      </c>
      <c r="I54" s="51">
        <f>+'Ark1'!T274</f>
        <v>56.513761467889907</v>
      </c>
      <c r="J54" s="51"/>
      <c r="K54" s="51">
        <f>+'Ark1'!U274</f>
        <v>56.218576053596571</v>
      </c>
      <c r="L54" s="5">
        <f>+'Ark1'!W274</f>
        <v>56.29238013698631</v>
      </c>
      <c r="M54" s="18">
        <f>+'Ark1'!Z274</f>
        <v>136.6772688356161</v>
      </c>
      <c r="N54" s="18">
        <f>+'Ark1'!AA274</f>
        <v>29.424306527595174</v>
      </c>
      <c r="O54" s="5">
        <f>+'Ark1'!AB274</f>
        <v>4.1965262239912722</v>
      </c>
      <c r="P54" s="18">
        <f>+'Ark1'!AC274</f>
        <v>-47.374579715702446</v>
      </c>
      <c r="Q54" s="51">
        <f t="shared" si="11"/>
        <v>24.514285714285716</v>
      </c>
      <c r="R54" s="5">
        <f>+'Ark1'!V274</f>
        <v>15.52264402264402</v>
      </c>
      <c r="S54" s="51">
        <f>+'Ark1'!Y274</f>
        <v>132.89964202464176</v>
      </c>
      <c r="T54" s="39"/>
      <c r="U54" s="2"/>
      <c r="V54" s="14"/>
      <c r="W54" s="14"/>
      <c r="X54" s="5"/>
      <c r="Y54" s="18"/>
      <c r="Z54"/>
      <c r="AB54"/>
      <c r="AC54"/>
    </row>
    <row r="55" spans="1:29" ht="15.6">
      <c r="A55" s="39"/>
      <c r="B55" s="2">
        <f>+'Ark1'!C275</f>
        <v>2007</v>
      </c>
      <c r="C55" s="2">
        <f>+'Ark1'!H275</f>
        <v>2</v>
      </c>
      <c r="D55" s="2" t="s">
        <v>7</v>
      </c>
      <c r="E55" s="2">
        <f>+'Ark1'!Q275</f>
        <v>412</v>
      </c>
      <c r="F55" s="18">
        <f>+'Ark1'!R275</f>
        <v>12144</v>
      </c>
      <c r="G55" s="18">
        <f t="shared" si="12"/>
        <v>1856</v>
      </c>
      <c r="H55" s="18">
        <f>+'Ark1'!S275</f>
        <v>11980</v>
      </c>
      <c r="I55" s="51">
        <f>+'Ark1'!T275</f>
        <v>55.497669317247059</v>
      </c>
      <c r="J55" s="51"/>
      <c r="K55" s="51">
        <f>+'Ark1'!U275</f>
        <v>55.194084243856992</v>
      </c>
      <c r="L55" s="5">
        <f>+'Ark1'!W275</f>
        <v>56.783806343906498</v>
      </c>
      <c r="M55" s="18">
        <f>+'Ark1'!Z275</f>
        <v>136.88796327212032</v>
      </c>
      <c r="N55" s="18">
        <f>+'Ark1'!AA275</f>
        <v>29.552462001936856</v>
      </c>
      <c r="O55" s="5">
        <f>+'Ark1'!AB275</f>
        <v>3.9808604957182703</v>
      </c>
      <c r="P55" s="18">
        <f>+'Ark1'!AC275</f>
        <v>-50.335874880970003</v>
      </c>
      <c r="Q55" s="51">
        <f t="shared" si="11"/>
        <v>29.475728155339805</v>
      </c>
      <c r="R55" s="5">
        <f>+'Ark1'!V275</f>
        <v>15.555006587615283</v>
      </c>
      <c r="S55" s="51">
        <f>+'Ark1'!Y275</f>
        <v>135.03934453227939</v>
      </c>
      <c r="T55" s="39"/>
      <c r="U55" s="2"/>
      <c r="V55" s="14"/>
      <c r="W55" s="14"/>
      <c r="X55" s="5"/>
      <c r="Y55" s="18"/>
      <c r="Z55"/>
      <c r="AB55"/>
      <c r="AC55"/>
    </row>
    <row r="56" spans="1:29" ht="15.6">
      <c r="A56" s="39"/>
      <c r="B56" s="2">
        <f>+'Ark1'!C276</f>
        <v>2008</v>
      </c>
      <c r="C56" s="2">
        <f>+'Ark1'!H276</f>
        <v>2</v>
      </c>
      <c r="D56" s="2" t="s">
        <v>7</v>
      </c>
      <c r="E56" s="2">
        <f>+'Ark1'!Q276</f>
        <v>397</v>
      </c>
      <c r="F56" s="18">
        <f>+'Ark1'!R276</f>
        <v>14507</v>
      </c>
      <c r="G56" s="18">
        <f t="shared" si="12"/>
        <v>2495</v>
      </c>
      <c r="H56" s="18">
        <f>+'Ark1'!S276</f>
        <v>14334</v>
      </c>
      <c r="I56" s="51">
        <f>+'Ark1'!T276</f>
        <v>59.062779903916649</v>
      </c>
      <c r="J56" s="51"/>
      <c r="K56" s="51">
        <f>+'Ark1'!U276</f>
        <v>59.127834468739856</v>
      </c>
      <c r="L56" s="5">
        <f>+'Ark1'!W276</f>
        <v>56.756243895632757</v>
      </c>
      <c r="M56" s="18">
        <f>+'Ark1'!Z276</f>
        <v>136.43431003209119</v>
      </c>
      <c r="N56" s="18">
        <f>+'Ark1'!AA276</f>
        <v>29.478508613800191</v>
      </c>
      <c r="O56" s="5">
        <f>+'Ark1'!AB276</f>
        <v>3.6547523508647393</v>
      </c>
      <c r="P56" s="18">
        <f>+'Ark1'!AC276</f>
        <v>-49.326739652305605</v>
      </c>
      <c r="Q56" s="51">
        <f t="shared" si="11"/>
        <v>36.541561712846345</v>
      </c>
      <c r="R56" s="5">
        <f>+'Ark1'!V276</f>
        <v>15.489556765699316</v>
      </c>
      <c r="S56" s="51">
        <f>+'Ark1'!Y276</f>
        <v>134.80729303095023</v>
      </c>
      <c r="T56" s="39"/>
      <c r="U56" s="2"/>
      <c r="V56" s="14"/>
      <c r="W56" s="14"/>
      <c r="X56" s="5"/>
      <c r="Y56" s="18"/>
      <c r="Z56"/>
      <c r="AB56"/>
      <c r="AC56"/>
    </row>
    <row r="57" spans="1:29" ht="15.6">
      <c r="A57" s="39"/>
      <c r="B57" s="2">
        <f>+'Ark1'!C277</f>
        <v>2009</v>
      </c>
      <c r="C57" s="2">
        <f>+'Ark1'!H277</f>
        <v>2</v>
      </c>
      <c r="D57" s="2" t="s">
        <v>7</v>
      </c>
      <c r="E57" s="2">
        <f>+'Ark1'!Q277</f>
        <v>371</v>
      </c>
      <c r="F57" s="18">
        <f>+'Ark1'!R277</f>
        <v>12787</v>
      </c>
      <c r="G57" s="18">
        <f t="shared" si="12"/>
        <v>643</v>
      </c>
      <c r="H57" s="18">
        <f>+'Ark1'!S277</f>
        <v>12676</v>
      </c>
      <c r="I57" s="51">
        <f>+'Ark1'!T277</f>
        <v>57.430764870714519</v>
      </c>
      <c r="J57" s="51"/>
      <c r="K57" s="51">
        <f>+'Ark1'!U277</f>
        <v>57.810847425508975</v>
      </c>
      <c r="L57" s="5">
        <f>+'Ark1'!W277</f>
        <v>57.687204165351858</v>
      </c>
      <c r="M57" s="18">
        <f>+'Ark1'!Z277</f>
        <v>136.99024140107221</v>
      </c>
      <c r="N57" s="18">
        <f>+'Ark1'!AA277</f>
        <v>29.978130404171061</v>
      </c>
      <c r="O57" s="5">
        <f>+'Ark1'!AB277</f>
        <v>3.7840571344293137</v>
      </c>
      <c r="P57" s="18">
        <f>+'Ark1'!AC277</f>
        <v>-52.669071659160451</v>
      </c>
      <c r="Q57" s="51">
        <f t="shared" si="11"/>
        <v>34.466307277628033</v>
      </c>
      <c r="R57" s="5">
        <f>+'Ark1'!V277</f>
        <v>15.788457026667713</v>
      </c>
      <c r="S57" s="51">
        <f>+'Ark1'!Y277</f>
        <v>135.80107140064064</v>
      </c>
      <c r="T57" s="39"/>
      <c r="U57" s="2"/>
      <c r="V57" s="14"/>
      <c r="W57" s="14"/>
      <c r="X57" s="5"/>
      <c r="Y57" s="18"/>
      <c r="Z57"/>
      <c r="AB57"/>
      <c r="AC57"/>
    </row>
    <row r="58" spans="1:29" ht="15.6">
      <c r="A58" s="39"/>
      <c r="B58" s="2">
        <f>+'Ark1'!C278</f>
        <v>2010</v>
      </c>
      <c r="C58" s="2">
        <f>+'Ark1'!H278</f>
        <v>2</v>
      </c>
      <c r="D58" s="2" t="s">
        <v>7</v>
      </c>
      <c r="E58" s="2">
        <f>+'Ark1'!Q278</f>
        <v>404</v>
      </c>
      <c r="F58" s="18">
        <f>+'Ark1'!R278</f>
        <v>16389</v>
      </c>
      <c r="G58" s="18">
        <f t="shared" si="12"/>
        <v>1882</v>
      </c>
      <c r="H58" s="18">
        <f>+'Ark1'!S278</f>
        <v>16300</v>
      </c>
      <c r="I58" s="51">
        <f>+'Ark1'!T278</f>
        <v>63.772909451729639</v>
      </c>
      <c r="J58" s="51"/>
      <c r="K58" s="51">
        <f>+'Ark1'!U278</f>
        <v>63.912943450160014</v>
      </c>
      <c r="L58" s="5">
        <f>+'Ark1'!W278</f>
        <v>58.611411042944795</v>
      </c>
      <c r="M58" s="18">
        <f>+'Ark1'!Z278</f>
        <v>134.84586503067536</v>
      </c>
      <c r="N58" s="18">
        <f>+'Ark1'!AA278</f>
        <v>29.161001703049127</v>
      </c>
      <c r="O58" s="5">
        <f>+'Ark1'!AB278</f>
        <v>3.5830349882116121</v>
      </c>
      <c r="P58" s="18">
        <f>+'Ark1'!AC278</f>
        <v>-51.077364952666095</v>
      </c>
      <c r="Q58" s="51">
        <f t="shared" si="11"/>
        <v>40.566831683168317</v>
      </c>
      <c r="R58" s="5">
        <f>+'Ark1'!V278</f>
        <v>15.885105863689063</v>
      </c>
      <c r="S58" s="51">
        <f>+'Ark1'!Y278</f>
        <v>134.11358838245218</v>
      </c>
      <c r="T58" s="39"/>
      <c r="U58" s="2"/>
      <c r="V58" s="14"/>
      <c r="W58" s="14"/>
      <c r="X58" s="5"/>
      <c r="Y58" s="18"/>
      <c r="Z58"/>
      <c r="AB58"/>
      <c r="AC58"/>
    </row>
    <row r="59" spans="1:29" ht="15.6">
      <c r="A59" s="39"/>
      <c r="B59" s="2">
        <f>+'Ark1'!C279</f>
        <v>2011</v>
      </c>
      <c r="C59" s="2">
        <f>+'Ark1'!H279</f>
        <v>2</v>
      </c>
      <c r="D59" s="2" t="s">
        <v>7</v>
      </c>
      <c r="E59" s="2">
        <f>+'Ark1'!Q279</f>
        <v>383</v>
      </c>
      <c r="F59" s="18">
        <f>+'Ark1'!R279</f>
        <v>17493</v>
      </c>
      <c r="G59" s="18">
        <f t="shared" si="12"/>
        <v>4706</v>
      </c>
      <c r="H59" s="18">
        <f>+'Ark1'!S279</f>
        <v>17431</v>
      </c>
      <c r="I59" s="51">
        <f>+'Ark1'!T279</f>
        <v>64.395361678630593</v>
      </c>
      <c r="J59" s="51"/>
      <c r="K59" s="51">
        <f>+'Ark1'!U279</f>
        <v>64.729955572320023</v>
      </c>
      <c r="L59" s="5">
        <f>+'Ark1'!W279</f>
        <v>58.979461878262889</v>
      </c>
      <c r="M59" s="18">
        <f>+'Ark1'!Z279</f>
        <v>135.93794962996921</v>
      </c>
      <c r="N59" s="18">
        <f>+'Ark1'!AA279</f>
        <v>29.535935515825223</v>
      </c>
      <c r="O59" s="5">
        <f>+'Ark1'!AB279</f>
        <v>3.9737005262645138</v>
      </c>
      <c r="P59" s="18">
        <f>+'Ark1'!AC279</f>
        <v>-52.084942901940849</v>
      </c>
      <c r="Q59" s="51">
        <f t="shared" si="11"/>
        <v>45.673629242819842</v>
      </c>
      <c r="R59" s="5">
        <f>+'Ark1'!V279</f>
        <v>15.931515463328196</v>
      </c>
      <c r="S59" s="51">
        <f>+'Ark1'!Y279</f>
        <v>135.45614817355477</v>
      </c>
      <c r="T59" s="39"/>
      <c r="U59" s="2"/>
      <c r="V59" s="14"/>
      <c r="W59" s="14"/>
      <c r="X59" s="5"/>
      <c r="Y59" s="18"/>
      <c r="Z59"/>
      <c r="AB59"/>
      <c r="AC59"/>
    </row>
    <row r="60" spans="1:29" ht="15.6">
      <c r="A60" s="39"/>
      <c r="B60" s="2">
        <f>+'Ark1'!C280</f>
        <v>2012</v>
      </c>
      <c r="C60" s="2">
        <f>+'Ark1'!H280</f>
        <v>2</v>
      </c>
      <c r="D60" s="2" t="s">
        <v>7</v>
      </c>
      <c r="E60" s="2">
        <f>+'Ark1'!Q280</f>
        <v>366</v>
      </c>
      <c r="F60" s="18">
        <f>+'Ark1'!R280</f>
        <v>18036</v>
      </c>
      <c r="G60" s="18">
        <f t="shared" si="12"/>
        <v>1647</v>
      </c>
      <c r="H60" s="18">
        <f>+'Ark1'!S280</f>
        <v>18000</v>
      </c>
      <c r="I60" s="51">
        <f>+'Ark1'!T280</f>
        <v>64.675296733244892</v>
      </c>
      <c r="J60" s="51"/>
      <c r="K60" s="51">
        <f>+'Ark1'!U280</f>
        <v>65.085182308456012</v>
      </c>
      <c r="L60" s="5">
        <f>+'Ark1'!W280</f>
        <v>59.243611111111122</v>
      </c>
      <c r="M60" s="18">
        <f>+'Ark1'!Z280</f>
        <v>135.09190000000029</v>
      </c>
      <c r="N60" s="18">
        <f>+'Ark1'!AA280</f>
        <v>29.063344209021569</v>
      </c>
      <c r="O60" s="5">
        <f>+'Ark1'!AB280</f>
        <v>3.9183738497676504</v>
      </c>
      <c r="P60" s="18">
        <f>+'Ark1'!AC280</f>
        <v>-48.196414856237489</v>
      </c>
      <c r="Q60" s="51">
        <f t="shared" si="11"/>
        <v>49.278688524590166</v>
      </c>
      <c r="R60" s="5">
        <f>+'Ark1'!V280</f>
        <v>16.071080062098027</v>
      </c>
      <c r="S60" s="51">
        <f>+'Ark1'!Y280</f>
        <v>134.82225548902221</v>
      </c>
      <c r="T60" s="39"/>
      <c r="U60" s="2"/>
      <c r="V60" s="14"/>
      <c r="W60" s="14"/>
      <c r="X60" s="5"/>
      <c r="Y60" s="18"/>
      <c r="Z60"/>
      <c r="AB60"/>
      <c r="AC60"/>
    </row>
    <row r="61" spans="1:29" ht="15.6">
      <c r="A61" s="39"/>
      <c r="B61" s="2">
        <f>+'Ark1'!C281</f>
        <v>2013</v>
      </c>
      <c r="C61" s="2">
        <f>+'Ark1'!H281</f>
        <v>2</v>
      </c>
      <c r="D61" s="2" t="s">
        <v>7</v>
      </c>
      <c r="E61" s="2">
        <f>+'Ark1'!Q281</f>
        <v>319</v>
      </c>
      <c r="F61" s="18">
        <f>+'Ark1'!R281</f>
        <v>19484</v>
      </c>
      <c r="G61" s="18">
        <f t="shared" si="12"/>
        <v>1991</v>
      </c>
      <c r="H61" s="18">
        <f>+'Ark1'!S281</f>
        <v>19438</v>
      </c>
      <c r="I61" s="51">
        <f>+'Ark1'!T281</f>
        <v>69.725164614944148</v>
      </c>
      <c r="J61" s="51"/>
      <c r="K61" s="51">
        <f>+'Ark1'!U281</f>
        <v>70.130029434770705</v>
      </c>
      <c r="L61" s="5">
        <f>+'Ark1'!W281</f>
        <v>59.202387076859758</v>
      </c>
      <c r="M61" s="18">
        <f>+'Ark1'!Z281</f>
        <v>136.00360119353925</v>
      </c>
      <c r="N61" s="18">
        <f>+'Ark1'!AA281</f>
        <v>29.057395994075488</v>
      </c>
      <c r="O61" s="5">
        <f>+'Ark1'!AB281</f>
        <v>3.765456258057184</v>
      </c>
      <c r="P61" s="18">
        <f>+'Ark1'!AC281</f>
        <v>-53.858473339943686</v>
      </c>
      <c r="Q61" s="51">
        <f t="shared" si="11"/>
        <v>61.078369905956116</v>
      </c>
      <c r="R61" s="5">
        <f>+'Ark1'!V281</f>
        <v>16.020119072059121</v>
      </c>
      <c r="S61" s="51">
        <f>+'Ark1'!Y281</f>
        <v>135.68250872510859</v>
      </c>
      <c r="T61" s="39"/>
      <c r="U61" s="2"/>
      <c r="V61" s="14"/>
      <c r="W61" s="14"/>
      <c r="X61" s="5"/>
      <c r="Y61" s="18"/>
      <c r="Z61"/>
      <c r="AB61"/>
      <c r="AC61"/>
    </row>
    <row r="62" spans="1:29" ht="15.6">
      <c r="A62" s="39"/>
      <c r="B62" s="2">
        <f>+'Ark1'!C282</f>
        <v>2014</v>
      </c>
      <c r="C62" s="2">
        <f>+'Ark1'!H282</f>
        <v>2</v>
      </c>
      <c r="D62" s="2" t="s">
        <v>7</v>
      </c>
      <c r="E62" s="2">
        <f>+'Ark1'!Q282</f>
        <v>292</v>
      </c>
      <c r="F62" s="18">
        <f>+'Ark1'!R282</f>
        <v>18722</v>
      </c>
      <c r="G62" s="18">
        <f t="shared" si="12"/>
        <v>686</v>
      </c>
      <c r="H62" s="18">
        <f>+'Ark1'!S282</f>
        <v>18598</v>
      </c>
      <c r="I62" s="51">
        <f>+'Ark1'!T282</f>
        <v>68.196554110661864</v>
      </c>
      <c r="J62" s="51"/>
      <c r="K62" s="51">
        <f>+'Ark1'!U282</f>
        <v>68.426110383281241</v>
      </c>
      <c r="L62" s="5">
        <f>+'Ark1'!W282</f>
        <v>59.440853855253231</v>
      </c>
      <c r="M62" s="18">
        <f>+'Ark1'!Z282</f>
        <v>135.38835896332915</v>
      </c>
      <c r="N62" s="18">
        <f>+'Ark1'!AA282</f>
        <v>29.405909091536746</v>
      </c>
      <c r="O62" s="5">
        <f>+'Ark1'!AB282</f>
        <v>3.9396760505949935</v>
      </c>
      <c r="P62" s="18">
        <f>+'Ark1'!AC282</f>
        <v>-54.15382279995751</v>
      </c>
      <c r="Q62" s="51">
        <f t="shared" si="11"/>
        <v>64.11643835616438</v>
      </c>
      <c r="R62" s="5">
        <f>+'Ark1'!V282</f>
        <v>16.155004807178724</v>
      </c>
      <c r="S62" s="51">
        <f>+'Ark1'!Y282</f>
        <v>134.49165153295564</v>
      </c>
      <c r="T62" s="39"/>
      <c r="U62" s="2"/>
      <c r="V62" s="14"/>
      <c r="W62" s="14"/>
      <c r="X62" s="5"/>
      <c r="Y62" s="18"/>
      <c r="Z62"/>
      <c r="AB62"/>
      <c r="AC62"/>
    </row>
    <row r="63" spans="1:29" ht="15.6">
      <c r="A63" s="39"/>
      <c r="B63" s="2">
        <f>+'Ark1'!C283</f>
        <v>2015</v>
      </c>
      <c r="C63" s="2">
        <f>+'Ark1'!H283</f>
        <v>2</v>
      </c>
      <c r="D63" s="2" t="s">
        <v>7</v>
      </c>
      <c r="E63" s="2">
        <f>+'Ark1'!Q283</f>
        <v>289</v>
      </c>
      <c r="F63" s="18">
        <f>+'Ark1'!R283</f>
        <v>18865</v>
      </c>
      <c r="G63" s="18">
        <f t="shared" si="12"/>
        <v>-619</v>
      </c>
      <c r="H63" s="18">
        <f>+'Ark1'!S283</f>
        <v>18831</v>
      </c>
      <c r="I63" s="51">
        <f>+'Ark1'!T283</f>
        <v>69.178584525119192</v>
      </c>
      <c r="J63" s="51"/>
      <c r="K63" s="51">
        <f>+'Ark1'!U283</f>
        <v>69.148065319234846</v>
      </c>
      <c r="L63" s="5">
        <f>+'Ark1'!W283</f>
        <v>59.356114916892366</v>
      </c>
      <c r="M63" s="18">
        <f>+'Ark1'!Z283</f>
        <v>134.81918113748657</v>
      </c>
      <c r="N63" s="18">
        <f>+'Ark1'!AA283</f>
        <v>28.254543389013289</v>
      </c>
      <c r="O63" s="5">
        <f>+'Ark1'!AB283</f>
        <v>4.0917267612153267</v>
      </c>
      <c r="P63" s="18">
        <f>+'Ark1'!AC283</f>
        <v>-49.148962174227933</v>
      </c>
      <c r="Q63" s="51">
        <f t="shared" si="11"/>
        <v>65.27681660899654</v>
      </c>
      <c r="R63" s="5">
        <f>+'Ark1'!V283</f>
        <v>15.292287304532202</v>
      </c>
      <c r="S63" s="51">
        <f>+'Ark1'!Y283</f>
        <v>134.57619931089368</v>
      </c>
      <c r="T63" s="39"/>
      <c r="U63" s="31"/>
      <c r="V63" s="14"/>
      <c r="W63" s="14"/>
      <c r="X63" s="5"/>
      <c r="Y63" s="18"/>
      <c r="Z63"/>
      <c r="AB63"/>
      <c r="AC63"/>
    </row>
    <row r="64" spans="1:29" ht="15.6">
      <c r="A64" s="39"/>
      <c r="B64" s="2">
        <f>+'Ark1'!C284</f>
        <v>2016</v>
      </c>
      <c r="C64" s="2">
        <f>+'Ark1'!H284</f>
        <v>2</v>
      </c>
      <c r="D64" s="2" t="s">
        <v>7</v>
      </c>
      <c r="E64" s="2">
        <f>+'Ark1'!Q284</f>
        <v>284</v>
      </c>
      <c r="F64" s="18">
        <f>+'Ark1'!R284</f>
        <v>18437</v>
      </c>
      <c r="G64" s="18">
        <f t="shared" si="12"/>
        <v>-285</v>
      </c>
      <c r="H64" s="18">
        <f>+'Ark1'!S284</f>
        <v>18401</v>
      </c>
      <c r="I64" s="51">
        <f>+'Ark1'!T284</f>
        <v>68.980095779706645</v>
      </c>
      <c r="J64" s="51"/>
      <c r="K64" s="51">
        <f>+'Ark1'!U284</f>
        <v>69.069942228493289</v>
      </c>
      <c r="L64" s="5">
        <f>+'Ark1'!W284</f>
        <v>59.086843106352923</v>
      </c>
      <c r="M64" s="18">
        <f>+'Ark1'!Z284</f>
        <v>137.46695831748212</v>
      </c>
      <c r="N64" s="18">
        <f>+'Ark1'!AA284</f>
        <v>27.273377421095272</v>
      </c>
      <c r="O64" s="5">
        <f>+'Ark1'!AB284</f>
        <v>3.6987479078557577</v>
      </c>
      <c r="P64" s="18">
        <f>+'Ark1'!AC284</f>
        <v>-50.125708796899822</v>
      </c>
      <c r="Q64" s="51">
        <f t="shared" si="11"/>
        <v>64.91901408450704</v>
      </c>
      <c r="R64" s="5">
        <f>+'Ark1'!V284</f>
        <v>15.169767315723821</v>
      </c>
      <c r="S64" s="51">
        <f>+'Ark1'!Y284</f>
        <v>137.19854097738181</v>
      </c>
      <c r="T64" s="39"/>
      <c r="U64" s="31"/>
      <c r="V64" s="14"/>
      <c r="W64" s="14"/>
      <c r="X64" s="5"/>
      <c r="Y64" s="18"/>
      <c r="Z64"/>
      <c r="AB64"/>
      <c r="AC64"/>
    </row>
    <row r="65" spans="1:36" ht="15.6">
      <c r="A65" s="39"/>
      <c r="B65" s="2">
        <f>+'Ark1'!C285</f>
        <v>2017</v>
      </c>
      <c r="C65" s="2">
        <f>+'Ark1'!H285</f>
        <v>2</v>
      </c>
      <c r="D65" s="2" t="s">
        <v>7</v>
      </c>
      <c r="E65" s="2">
        <f>+'Ark1'!Q285</f>
        <v>267</v>
      </c>
      <c r="F65" s="18">
        <f>+'Ark1'!R285</f>
        <v>18313</v>
      </c>
      <c r="G65" s="18">
        <f t="shared" si="12"/>
        <v>-552</v>
      </c>
      <c r="H65" s="18">
        <f>+'Ark1'!S285</f>
        <v>18279</v>
      </c>
      <c r="I65" s="51">
        <f>+'Ark1'!T285</f>
        <v>69.223209223209238</v>
      </c>
      <c r="J65" s="51"/>
      <c r="K65" s="51">
        <f>+'Ark1'!U285</f>
        <v>69.896299301961449</v>
      </c>
      <c r="L65" s="5">
        <f>+'Ark1'!W285</f>
        <v>58.9203457519558</v>
      </c>
      <c r="M65" s="18">
        <f>+'Ark1'!Z285</f>
        <v>139.24649050823356</v>
      </c>
      <c r="N65" s="18">
        <f>+'Ark1'!AA285</f>
        <v>27.812906826027103</v>
      </c>
      <c r="O65" s="5">
        <f>+'Ark1'!AB285</f>
        <v>3.6733226922566224</v>
      </c>
      <c r="P65" s="18">
        <f>+'Ark1'!AC285</f>
        <v>-49.825886313185585</v>
      </c>
      <c r="Q65" s="51">
        <f t="shared" si="11"/>
        <v>68.588014981273403</v>
      </c>
      <c r="R65" s="5">
        <f>+'Ark1'!V285</f>
        <v>15.056517228198548</v>
      </c>
      <c r="S65" s="51">
        <f>+'Ark1'!Y285</f>
        <v>138.98796483372473</v>
      </c>
      <c r="T65" s="39"/>
      <c r="U65" s="31"/>
      <c r="V65" s="14"/>
      <c r="W65" s="14"/>
      <c r="X65" s="5"/>
      <c r="Y65" s="18"/>
      <c r="Z65"/>
      <c r="AB65"/>
      <c r="AC65"/>
    </row>
    <row r="66" spans="1:36" ht="15.6">
      <c r="A66" s="39"/>
      <c r="B66" s="2">
        <f>+'Ark1'!C286</f>
        <v>2018</v>
      </c>
      <c r="C66" s="2">
        <f>+'Ark1'!H286</f>
        <v>2</v>
      </c>
      <c r="D66" s="2" t="s">
        <v>7</v>
      </c>
      <c r="E66" s="2">
        <f>+'Ark1'!Q286</f>
        <v>266</v>
      </c>
      <c r="F66" s="18">
        <f>+'Ark1'!R286</f>
        <v>20107</v>
      </c>
      <c r="G66" s="18">
        <f t="shared" si="12"/>
        <v>1670</v>
      </c>
      <c r="H66" s="18">
        <f>+'Ark1'!S286</f>
        <v>20092</v>
      </c>
      <c r="I66" s="51">
        <f>+'Ark1'!T286</f>
        <v>70.282079066028174</v>
      </c>
      <c r="J66" s="51"/>
      <c r="K66" s="51">
        <f>+'Ark1'!U286</f>
        <v>70.514910208855284</v>
      </c>
      <c r="L66" s="5">
        <f>+'Ark1'!W286</f>
        <v>59.063657176985842</v>
      </c>
      <c r="M66" s="18">
        <f>+'Ark1'!Z286</f>
        <v>136.28113677085355</v>
      </c>
      <c r="N66" s="18">
        <f>+'Ark1'!AA286</f>
        <v>28.262700427574277</v>
      </c>
      <c r="O66" s="5">
        <f>+'Ark1'!AB286</f>
        <v>3.5681805345061526</v>
      </c>
      <c r="P66" s="18">
        <f>+'Ark1'!AC286</f>
        <v>-48.705204031575001</v>
      </c>
      <c r="Q66" s="51">
        <f t="shared" si="11"/>
        <v>75.590225563909769</v>
      </c>
      <c r="R66" s="5">
        <f>+'Ark1'!V286</f>
        <v>15.160740040781818</v>
      </c>
      <c r="S66" s="51">
        <f>+'Ark1'!Y286</f>
        <v>136.17946983637489</v>
      </c>
      <c r="T66" s="39"/>
      <c r="U66" s="31"/>
      <c r="V66" s="14"/>
      <c r="W66" s="14"/>
      <c r="X66" s="5"/>
      <c r="Y66" s="18"/>
      <c r="Z66"/>
      <c r="AB66"/>
      <c r="AC66"/>
    </row>
    <row r="67" spans="1:36" ht="15.6">
      <c r="A67" s="39"/>
      <c r="B67" s="2">
        <f>+'Ark1'!C287</f>
        <v>2019</v>
      </c>
      <c r="C67" s="2">
        <f>+'Ark1'!H287</f>
        <v>2</v>
      </c>
      <c r="D67" s="2" t="s">
        <v>7</v>
      </c>
      <c r="E67" s="2">
        <f>+'Ark1'!Q287</f>
        <v>246</v>
      </c>
      <c r="F67" s="18">
        <f>+'Ark1'!R287</f>
        <v>16193</v>
      </c>
      <c r="G67" s="18">
        <f t="shared" ref="G67:G68" si="13">+F67-F65</f>
        <v>-2120</v>
      </c>
      <c r="H67" s="18">
        <f>+'Ark1'!S287</f>
        <v>16178</v>
      </c>
      <c r="I67" s="51">
        <f>+'Ark1'!T287</f>
        <v>68.324894514767919</v>
      </c>
      <c r="J67" s="51"/>
      <c r="K67" s="51">
        <f>+'Ark1'!U287</f>
        <v>68.445103365328748</v>
      </c>
      <c r="L67" s="5">
        <f>+'Ark1'!W287</f>
        <v>58.487575720113753</v>
      </c>
      <c r="M67" s="18">
        <f>+'Ark1'!Z287</f>
        <v>134.75424650760272</v>
      </c>
      <c r="N67" s="18">
        <f>+'Ark1'!AA287</f>
        <v>28.033043748430913</v>
      </c>
      <c r="O67" s="5">
        <f>+'Ark1'!AB287</f>
        <v>3.4620668617328119</v>
      </c>
      <c r="P67" s="18">
        <f>+'Ark1'!AC287</f>
        <v>-57.069030389228523</v>
      </c>
      <c r="Q67" s="51">
        <f t="shared" ref="Q67:Q68" si="14">+F67/E67</f>
        <v>65.825203252032523</v>
      </c>
      <c r="R67" s="5">
        <f>+'Ark1'!V287</f>
        <v>14.872846291607484</v>
      </c>
      <c r="S67" s="51">
        <f>+'Ark1'!Y287</f>
        <v>134.62942011980471</v>
      </c>
      <c r="T67" s="39"/>
      <c r="U67" s="31"/>
      <c r="V67" s="14"/>
      <c r="W67" s="14"/>
      <c r="X67" s="5"/>
      <c r="Y67" s="18"/>
      <c r="Z67"/>
      <c r="AB67"/>
      <c r="AC67"/>
    </row>
    <row r="68" spans="1:36" ht="15.6">
      <c r="A68" s="39"/>
      <c r="B68" s="2">
        <f>+'Ark1'!C288</f>
        <v>2020</v>
      </c>
      <c r="C68" s="2">
        <f>+'Ark1'!H288</f>
        <v>2</v>
      </c>
      <c r="D68" s="2" t="s">
        <v>7</v>
      </c>
      <c r="E68" s="2">
        <f>+'Ark1'!Q288</f>
        <v>183</v>
      </c>
      <c r="F68" s="18">
        <f>+'Ark1'!R288</f>
        <v>13420</v>
      </c>
      <c r="G68" s="18">
        <f t="shared" si="13"/>
        <v>-6687</v>
      </c>
      <c r="H68" s="18">
        <f>+'Ark1'!S288</f>
        <v>13406</v>
      </c>
      <c r="I68" s="51">
        <f>+'Ark1'!T288</f>
        <v>67.0497127154634</v>
      </c>
      <c r="J68" s="51"/>
      <c r="K68" s="51">
        <f>+'Ark1'!U288</f>
        <v>66.917163453616354</v>
      </c>
      <c r="L68" s="5">
        <f>+'Ark1'!W288</f>
        <v>58.220572877815911</v>
      </c>
      <c r="M68" s="18">
        <f>+'Ark1'!Z288</f>
        <v>133.93755035058899</v>
      </c>
      <c r="N68" s="18">
        <f>+'Ark1'!AA288</f>
        <v>28.011464316612557</v>
      </c>
      <c r="O68" s="5">
        <f>+'Ark1'!AB288</f>
        <v>3.5846445726100171</v>
      </c>
      <c r="P68" s="18">
        <f>+'Ark1'!AC288</f>
        <v>-54.518193936385202</v>
      </c>
      <c r="Q68" s="51">
        <f t="shared" si="14"/>
        <v>73.333333333333329</v>
      </c>
      <c r="R68" s="5">
        <f>+'Ark1'!V288</f>
        <v>14.709761549925489</v>
      </c>
      <c r="S68" s="51">
        <f>+'Ark1'!Y288</f>
        <v>133.7978241430697</v>
      </c>
      <c r="T68" s="39"/>
      <c r="U68" s="31"/>
      <c r="V68" s="14"/>
      <c r="W68" s="14"/>
      <c r="X68" s="5"/>
      <c r="Y68" s="18"/>
      <c r="Z68"/>
      <c r="AB68"/>
      <c r="AC68"/>
    </row>
    <row r="69" spans="1:36" s="277" customFormat="1" ht="15.6">
      <c r="A69" s="39"/>
      <c r="B69" s="2">
        <f>+'Ark1'!C289</f>
        <v>2021</v>
      </c>
      <c r="C69" s="2">
        <f>+'Ark1'!H289</f>
        <v>2</v>
      </c>
      <c r="D69" s="2" t="s">
        <v>7</v>
      </c>
      <c r="E69" s="2">
        <f>+'Ark1'!Q289</f>
        <v>180</v>
      </c>
      <c r="F69" s="18">
        <f>+'Ark1'!R289</f>
        <v>12908.4</v>
      </c>
      <c r="G69" s="18">
        <f t="shared" ref="G69:G72" si="15">+F69-F67</f>
        <v>-3284.6000000000004</v>
      </c>
      <c r="H69" s="18">
        <f>+'Ark1'!S289</f>
        <v>12898.4</v>
      </c>
      <c r="I69" s="51">
        <f>+'Ark1'!T289</f>
        <v>65.737100486850963</v>
      </c>
      <c r="J69" s="51"/>
      <c r="K69" s="51">
        <f>+'Ark1'!U289</f>
        <v>65.480849548077686</v>
      </c>
      <c r="L69" s="5">
        <f>+'Ark1'!W289</f>
        <v>59.084475593872114</v>
      </c>
      <c r="M69" s="18">
        <f>+'Ark1'!Z289</f>
        <v>136.55333994914102</v>
      </c>
      <c r="N69" s="18">
        <f>+'Ark1'!AA289</f>
        <v>29.475688653177301</v>
      </c>
      <c r="O69" s="5">
        <f>+'Ark1'!AB289</f>
        <v>3.951638177852999</v>
      </c>
      <c r="P69" s="18">
        <f>+'Ark1'!AC289</f>
        <v>-57.329408710364063</v>
      </c>
      <c r="Q69" s="51">
        <f t="shared" ref="Q69:Q72" si="16">+F69/E69</f>
        <v>71.713333333333338</v>
      </c>
      <c r="R69" s="5">
        <f>+'Ark1'!V289</f>
        <v>15.097672833193885</v>
      </c>
      <c r="S69" s="51">
        <f>+'Ark1'!Y289</f>
        <v>136.44755353103403</v>
      </c>
      <c r="T69" s="39"/>
      <c r="U69" s="31"/>
      <c r="V69" s="14"/>
      <c r="W69" s="14"/>
      <c r="X69" s="5"/>
      <c r="Y69" s="18"/>
    </row>
    <row r="70" spans="1:36" s="277" customFormat="1" ht="15.6">
      <c r="A70" s="39"/>
      <c r="B70" s="2">
        <f>+'Ark1'!C290</f>
        <v>2022</v>
      </c>
      <c r="C70" s="2">
        <f>+'Ark1'!H290</f>
        <v>2</v>
      </c>
      <c r="D70" s="2" t="s">
        <v>7</v>
      </c>
      <c r="E70" s="2">
        <f>+'Ark1'!Q290</f>
        <v>175</v>
      </c>
      <c r="F70" s="18">
        <f>+'Ark1'!R290</f>
        <v>12054</v>
      </c>
      <c r="G70" s="18">
        <f t="shared" si="15"/>
        <v>-1366</v>
      </c>
      <c r="H70" s="18">
        <f>+'Ark1'!S290</f>
        <v>12033</v>
      </c>
      <c r="I70" s="51">
        <f>+'Ark1'!T290</f>
        <v>66.578293289146643</v>
      </c>
      <c r="J70" s="51"/>
      <c r="K70" s="51">
        <f>+'Ark1'!U290</f>
        <v>66.194207133799424</v>
      </c>
      <c r="L70" s="5">
        <f>+'Ark1'!W290</f>
        <v>59.851242416687448</v>
      </c>
      <c r="M70" s="18">
        <f>+'Ark1'!Z290</f>
        <v>137.34109532120016</v>
      </c>
      <c r="N70" s="18">
        <f>+'Ark1'!AA290</f>
        <v>29.632103532165942</v>
      </c>
      <c r="O70" s="5">
        <f>+'Ark1'!AB290</f>
        <v>3.809121874023647</v>
      </c>
      <c r="P70" s="18">
        <f>+'Ark1'!AC290</f>
        <v>-54.292977043779409</v>
      </c>
      <c r="Q70" s="51">
        <f t="shared" si="16"/>
        <v>68.88</v>
      </c>
      <c r="R70" s="5">
        <f>+'Ark1'!V290</f>
        <v>5.3768043802887009</v>
      </c>
      <c r="S70" s="51">
        <f>+'Ark1'!Y290</f>
        <v>137.10182512029215</v>
      </c>
      <c r="T70" s="39"/>
      <c r="U70" s="31"/>
      <c r="V70" s="14"/>
      <c r="W70" s="14"/>
      <c r="X70" s="5"/>
      <c r="Y70" s="18"/>
    </row>
    <row r="71" spans="1:36" ht="15.6">
      <c r="A71" s="39"/>
      <c r="B71" s="2">
        <f>+'Ark1'!C291</f>
        <v>2023</v>
      </c>
      <c r="C71" s="2">
        <f>+'Ark1'!H291</f>
        <v>2</v>
      </c>
      <c r="D71" s="2" t="s">
        <v>7</v>
      </c>
      <c r="E71" s="2">
        <f>+'Ark1'!Q291</f>
        <v>181</v>
      </c>
      <c r="F71" s="18">
        <f>+'Ark1'!R291</f>
        <v>11792</v>
      </c>
      <c r="G71" s="18">
        <f t="shared" si="15"/>
        <v>-1116.3999999999996</v>
      </c>
      <c r="H71" s="18">
        <f>+'Ark1'!S291</f>
        <v>11745</v>
      </c>
      <c r="I71" s="51">
        <f>+'Ark1'!T291</f>
        <v>65.282621934340909</v>
      </c>
      <c r="J71" s="51"/>
      <c r="K71" s="51">
        <f>+'Ark1'!U291</f>
        <v>65.144940004156197</v>
      </c>
      <c r="L71" s="5">
        <f>+'Ark1'!W291</f>
        <v>59.903277990634322</v>
      </c>
      <c r="M71" s="18">
        <f>+'Ark1'!Z291</f>
        <v>137.78087696892328</v>
      </c>
      <c r="N71" s="18">
        <f>+'Ark1'!AA291</f>
        <v>30.624324292895945</v>
      </c>
      <c r="O71" s="5">
        <f>+'Ark1'!AB291</f>
        <v>3.7641191420981199</v>
      </c>
      <c r="P71" s="18">
        <f>+'Ark1'!AC291</f>
        <v>-54.385721349191613</v>
      </c>
      <c r="Q71" s="51">
        <f t="shared" si="16"/>
        <v>65.149171270718227</v>
      </c>
      <c r="R71" s="5">
        <f>+'Ark1'!V291</f>
        <v>5.2852781546811407</v>
      </c>
      <c r="S71" s="51">
        <f>+'Ark1'!Y291</f>
        <v>137.23171641791077</v>
      </c>
      <c r="T71" s="39"/>
      <c r="U71" s="31"/>
      <c r="V71" s="14"/>
      <c r="W71" s="14"/>
      <c r="X71" s="5"/>
      <c r="Y71" s="18"/>
      <c r="Z71"/>
      <c r="AB71"/>
      <c r="AC71"/>
    </row>
    <row r="72" spans="1:36" ht="15.6">
      <c r="A72" s="39"/>
      <c r="B72" s="90">
        <f>+'Ark1'!C292</f>
        <v>2024</v>
      </c>
      <c r="C72" s="90">
        <f>+'Ark1'!H292</f>
        <v>2</v>
      </c>
      <c r="D72" s="90" t="s">
        <v>7</v>
      </c>
      <c r="E72" s="90">
        <f>+'Ark1'!Q292</f>
        <v>168</v>
      </c>
      <c r="F72" s="91">
        <f>+'Ark1'!R292</f>
        <v>11873</v>
      </c>
      <c r="G72" s="91">
        <f t="shared" si="15"/>
        <v>-181</v>
      </c>
      <c r="H72" s="91">
        <f>+'Ark1'!S292</f>
        <v>11851</v>
      </c>
      <c r="I72" s="108">
        <f>+'Ark1'!T292</f>
        <v>67.086676460617014</v>
      </c>
      <c r="J72" s="108"/>
      <c r="K72" s="108">
        <f>+'Ark1'!U292</f>
        <v>66.576870098438022</v>
      </c>
      <c r="L72" s="92">
        <f>+'Ark1'!W292</f>
        <v>59.940342587123439</v>
      </c>
      <c r="M72" s="91">
        <f>+'Ark1'!Z292</f>
        <v>137.35007172390488</v>
      </c>
      <c r="N72" s="91">
        <f>+'Ark1'!AA292</f>
        <v>30.364032093556876</v>
      </c>
      <c r="O72" s="92">
        <f>+'Ark1'!AB292</f>
        <v>3.7245785276682808</v>
      </c>
      <c r="P72" s="91">
        <f>+'Ark1'!AC292</f>
        <v>-55.953535123364077</v>
      </c>
      <c r="Q72" s="108">
        <f t="shared" si="16"/>
        <v>70.672619047619051</v>
      </c>
      <c r="R72" s="92">
        <f>+'Ark1'!V292</f>
        <v>5.3240966899688358</v>
      </c>
      <c r="S72" s="108">
        <f>+'Ark1'!Y292</f>
        <v>137.09556978017329</v>
      </c>
      <c r="T72" s="39"/>
      <c r="U72" s="31"/>
      <c r="V72" s="14"/>
      <c r="W72" s="14"/>
      <c r="X72" s="5"/>
      <c r="Y72" s="18"/>
      <c r="Z72"/>
      <c r="AB72"/>
      <c r="AC72"/>
    </row>
    <row r="73" spans="1:36" ht="15.6">
      <c r="A73" s="39"/>
      <c r="B73" s="39"/>
      <c r="C73" s="39"/>
      <c r="D73" s="39"/>
      <c r="E73" s="39"/>
      <c r="F73" s="63"/>
      <c r="G73" s="63"/>
      <c r="H73" s="63"/>
      <c r="I73" s="98"/>
      <c r="J73" s="98"/>
      <c r="K73" s="98"/>
      <c r="L73" s="39"/>
      <c r="M73" s="63"/>
      <c r="N73" s="63"/>
      <c r="O73" s="39"/>
      <c r="P73" s="63"/>
      <c r="Q73" s="98"/>
      <c r="R73" s="39"/>
      <c r="S73" s="98"/>
      <c r="T73" s="39"/>
      <c r="U73" s="4"/>
      <c r="V73" s="14"/>
      <c r="W73" s="14"/>
      <c r="X73" s="5"/>
      <c r="Y73" s="18"/>
      <c r="Z73"/>
      <c r="AB73"/>
      <c r="AC73"/>
    </row>
    <row r="74" spans="1:36" ht="15.6">
      <c r="A74" s="39"/>
      <c r="B74" s="39"/>
      <c r="C74" s="39"/>
      <c r="D74" s="39"/>
      <c r="E74" s="39"/>
      <c r="F74" s="63"/>
      <c r="G74" s="63"/>
      <c r="H74" s="63"/>
      <c r="I74" s="98"/>
      <c r="J74" s="98"/>
      <c r="K74" s="98"/>
      <c r="L74" s="39"/>
      <c r="M74" s="63"/>
      <c r="N74" s="63"/>
      <c r="O74" s="39"/>
      <c r="P74" s="63"/>
      <c r="Q74" s="98"/>
      <c r="R74" s="39"/>
      <c r="S74" s="98"/>
      <c r="T74" s="39"/>
      <c r="U74" s="4"/>
      <c r="V74" s="18"/>
      <c r="W74" s="18"/>
      <c r="X74" s="5"/>
      <c r="Y74" s="18"/>
      <c r="Z74"/>
      <c r="AB74"/>
      <c r="AF74" s="11"/>
      <c r="AG74" s="11"/>
    </row>
    <row r="75" spans="1:36" ht="15.6">
      <c r="AF75" s="5"/>
      <c r="AG75" s="18"/>
      <c r="AH75" s="18"/>
      <c r="AJ75" s="18"/>
    </row>
    <row r="76" spans="1:36">
      <c r="AF76" s="11"/>
      <c r="AG76" s="11"/>
    </row>
    <row r="77" spans="1:36">
      <c r="AF77" s="11"/>
      <c r="AG77" s="11"/>
    </row>
    <row r="78" spans="1:36" ht="15.6">
      <c r="AF78" s="2"/>
      <c r="AG78" s="5"/>
      <c r="AH78" s="5"/>
    </row>
    <row r="79" spans="1:36">
      <c r="AF79" s="4"/>
      <c r="AG79" s="4"/>
      <c r="AH79" s="4"/>
      <c r="AI79" s="4"/>
      <c r="AJ79" s="4"/>
    </row>
    <row r="80" spans="1:36" ht="15.6">
      <c r="AF80" s="4"/>
      <c r="AG80" s="11"/>
      <c r="AH80" s="11"/>
      <c r="AI80" s="1"/>
      <c r="AJ80" s="5"/>
    </row>
    <row r="81" spans="32:36" ht="15.6">
      <c r="AF81" s="4"/>
      <c r="AG81" s="11"/>
      <c r="AH81" s="11"/>
      <c r="AI81" s="1"/>
      <c r="AJ81" s="5"/>
    </row>
    <row r="82" spans="32:36" ht="15.6">
      <c r="AF82" s="4"/>
      <c r="AG82" s="11"/>
      <c r="AH82" s="11"/>
      <c r="AI82" s="1"/>
      <c r="AJ82" s="5"/>
    </row>
    <row r="83" spans="32:36" ht="15.6">
      <c r="AF83" s="4"/>
      <c r="AG83" s="11"/>
      <c r="AH83" s="11"/>
      <c r="AI83" s="1"/>
      <c r="AJ83" s="5"/>
    </row>
    <row r="84" spans="32:36" ht="15.6">
      <c r="AF84" s="4"/>
      <c r="AG84" s="11"/>
      <c r="AH84" s="11"/>
      <c r="AI84" s="11"/>
      <c r="AJ84" s="5"/>
    </row>
    <row r="85" spans="32:36" ht="15.6">
      <c r="AF85" s="4"/>
      <c r="AG85" s="11"/>
      <c r="AH85" s="11"/>
      <c r="AI85" s="11"/>
      <c r="AJ85" s="5"/>
    </row>
    <row r="86" spans="32:36" ht="15.6">
      <c r="AF86" s="4"/>
      <c r="AG86" s="11"/>
      <c r="AH86" s="11"/>
      <c r="AI86" s="11"/>
      <c r="AJ86" s="5"/>
    </row>
    <row r="87" spans="32:36" ht="15.6">
      <c r="AF87" s="4"/>
      <c r="AG87" s="11"/>
      <c r="AH87" s="11"/>
      <c r="AI87" s="11"/>
      <c r="AJ87" s="5"/>
    </row>
    <row r="88" spans="32:36" ht="15.6">
      <c r="AF88" s="4"/>
      <c r="AG88" s="11"/>
      <c r="AH88" s="11"/>
      <c r="AI88" s="5"/>
      <c r="AJ88" s="5"/>
    </row>
    <row r="89" spans="32:36" ht="15.6">
      <c r="AF89" s="4"/>
      <c r="AG89" s="11"/>
      <c r="AH89" s="11"/>
      <c r="AI89" s="5"/>
      <c r="AJ89" s="5"/>
    </row>
    <row r="90" spans="32:36" ht="15.6">
      <c r="AF90" s="4"/>
      <c r="AG90" s="11"/>
      <c r="AH90" s="11"/>
      <c r="AI90" s="5"/>
      <c r="AJ90" s="5"/>
    </row>
    <row r="91" spans="32:36" ht="15.6">
      <c r="AF91" s="4"/>
      <c r="AG91" s="11"/>
      <c r="AH91" s="11"/>
      <c r="AI91" s="5"/>
      <c r="AJ91" s="5"/>
    </row>
    <row r="92" spans="32:36" ht="15.6">
      <c r="AF92" s="4"/>
      <c r="AG92" s="11"/>
      <c r="AH92" s="11"/>
      <c r="AI92" s="5"/>
      <c r="AJ92" s="5"/>
    </row>
    <row r="93" spans="32:36" ht="15.6">
      <c r="AF93" s="4"/>
      <c r="AG93" s="11"/>
      <c r="AH93" s="11"/>
      <c r="AI93" s="5"/>
      <c r="AJ93" s="5"/>
    </row>
    <row r="94" spans="32:36" ht="15.6">
      <c r="AF94" s="4"/>
      <c r="AG94" s="11"/>
      <c r="AH94" s="11"/>
      <c r="AI94" s="5"/>
      <c r="AJ94" s="5"/>
    </row>
    <row r="95" spans="32:36" ht="15.6">
      <c r="AF95" s="4"/>
      <c r="AG95" s="11"/>
      <c r="AH95" s="11"/>
      <c r="AI95" s="5"/>
      <c r="AJ95" s="5"/>
    </row>
    <row r="96" spans="32:36" ht="15.6">
      <c r="AF96" s="4"/>
      <c r="AG96" s="5"/>
      <c r="AH96" s="5"/>
      <c r="AI96" s="5"/>
      <c r="AJ96" s="5"/>
    </row>
    <row r="97" spans="32:36">
      <c r="AF97" s="11"/>
      <c r="AG97" s="11"/>
    </row>
    <row r="98" spans="32:36" ht="15.6">
      <c r="AF98" s="5"/>
      <c r="AG98" s="5"/>
      <c r="AH98" s="5"/>
      <c r="AJ98" s="5"/>
    </row>
    <row r="99" spans="32:36">
      <c r="AF99" s="11"/>
      <c r="AG99" s="11"/>
    </row>
    <row r="100" spans="32:36">
      <c r="AF100" s="11"/>
      <c r="AG100" s="11"/>
    </row>
    <row r="101" spans="32:36" ht="15.6">
      <c r="AF101" s="2"/>
      <c r="AG101" s="5"/>
      <c r="AH101" s="5"/>
      <c r="AJ101" s="2"/>
    </row>
    <row r="102" spans="32:36">
      <c r="AF102" s="4"/>
      <c r="AG102" s="4"/>
      <c r="AH102" s="4"/>
      <c r="AI102" s="4"/>
      <c r="AJ102" s="4"/>
    </row>
    <row r="103" spans="32:36" ht="15.6">
      <c r="AF103" s="4"/>
      <c r="AG103" s="11"/>
      <c r="AH103" s="11"/>
      <c r="AI103" s="1"/>
      <c r="AJ103" s="5"/>
    </row>
    <row r="104" spans="32:36" ht="15.6">
      <c r="AF104" s="4"/>
      <c r="AG104" s="11"/>
      <c r="AH104" s="11"/>
      <c r="AI104" s="1"/>
      <c r="AJ104" s="5"/>
    </row>
    <row r="105" spans="32:36" ht="15.6">
      <c r="AF105" s="4"/>
      <c r="AG105" s="11"/>
      <c r="AH105" s="11"/>
      <c r="AI105" s="1"/>
      <c r="AJ105" s="5"/>
    </row>
    <row r="106" spans="32:36" ht="15.6">
      <c r="AF106" s="4"/>
      <c r="AG106" s="11"/>
      <c r="AH106" s="11"/>
      <c r="AI106" s="1"/>
      <c r="AJ106" s="5"/>
    </row>
    <row r="107" spans="32:36" ht="15.6">
      <c r="AF107" s="4"/>
      <c r="AG107" s="11"/>
      <c r="AH107" s="11"/>
      <c r="AI107" s="11"/>
      <c r="AJ107" s="5"/>
    </row>
    <row r="108" spans="32:36" ht="15.6">
      <c r="AF108" s="4"/>
      <c r="AG108" s="11"/>
      <c r="AH108" s="11"/>
      <c r="AI108" s="11"/>
      <c r="AJ108" s="5"/>
    </row>
    <row r="109" spans="32:36" ht="15.6">
      <c r="AF109" s="4"/>
      <c r="AG109" s="11"/>
      <c r="AH109" s="11"/>
      <c r="AI109" s="11"/>
      <c r="AJ109" s="5"/>
    </row>
    <row r="110" spans="32:36" ht="15.6">
      <c r="AF110" s="4"/>
      <c r="AG110" s="11"/>
      <c r="AH110" s="11"/>
      <c r="AI110" s="11"/>
      <c r="AJ110" s="5"/>
    </row>
    <row r="111" spans="32:36" ht="15.6">
      <c r="AF111" s="4"/>
      <c r="AG111" s="11"/>
      <c r="AH111" s="11"/>
      <c r="AI111" s="5"/>
      <c r="AJ111" s="5"/>
    </row>
    <row r="112" spans="32:36" ht="15.6">
      <c r="AF112" s="4"/>
      <c r="AG112" s="11"/>
      <c r="AH112" s="11"/>
      <c r="AI112" s="5"/>
      <c r="AJ112" s="5"/>
    </row>
    <row r="113" spans="32:36" ht="15.6">
      <c r="AF113" s="4"/>
      <c r="AG113" s="11"/>
      <c r="AH113" s="11"/>
      <c r="AI113" s="5"/>
      <c r="AJ113" s="5"/>
    </row>
    <row r="114" spans="32:36" ht="15.6">
      <c r="AF114" s="4"/>
      <c r="AG114" s="11"/>
      <c r="AH114" s="11"/>
      <c r="AI114" s="5"/>
      <c r="AJ114" s="5"/>
    </row>
    <row r="115" spans="32:36" ht="15.6">
      <c r="AF115" s="4"/>
      <c r="AG115" s="11"/>
      <c r="AH115" s="11"/>
      <c r="AI115" s="5"/>
      <c r="AJ115" s="5"/>
    </row>
    <row r="116" spans="32:36" ht="15.6">
      <c r="AF116" s="4"/>
      <c r="AG116" s="11"/>
      <c r="AH116" s="11"/>
      <c r="AI116" s="5"/>
      <c r="AJ116" s="5"/>
    </row>
    <row r="117" spans="32:36" ht="15.6">
      <c r="AF117" s="4"/>
      <c r="AG117" s="11"/>
      <c r="AH117" s="11"/>
      <c r="AI117" s="5"/>
      <c r="AJ117" s="5"/>
    </row>
    <row r="118" spans="32:36" ht="15.6">
      <c r="AF118" s="4"/>
      <c r="AG118" s="11"/>
      <c r="AH118" s="11"/>
      <c r="AI118" s="5"/>
      <c r="AJ118" s="5"/>
    </row>
    <row r="119" spans="32:36" ht="15.6">
      <c r="AF119" s="4"/>
      <c r="AG119" s="5"/>
      <c r="AH119" s="5"/>
      <c r="AI119" s="5"/>
      <c r="AJ119" s="5"/>
    </row>
    <row r="120" spans="32:36">
      <c r="AF120" s="11"/>
      <c r="AG120" s="11"/>
    </row>
    <row r="121" spans="32:36" ht="15.6">
      <c r="AF121" s="5"/>
      <c r="AG121" s="5"/>
      <c r="AH121" s="5"/>
      <c r="AJ121" s="5"/>
    </row>
    <row r="122" spans="32:36">
      <c r="AF122" s="11"/>
      <c r="AG122" s="11"/>
    </row>
    <row r="123" spans="32:36">
      <c r="AF123" s="11"/>
      <c r="AG123" s="11"/>
    </row>
    <row r="124" spans="32:36">
      <c r="AF124" s="11"/>
      <c r="AG124" s="11"/>
    </row>
    <row r="125" spans="32:36">
      <c r="AF125" s="11"/>
      <c r="AG125" s="11"/>
    </row>
    <row r="126" spans="32:36">
      <c r="AF126" s="11"/>
      <c r="AG126" s="11"/>
    </row>
    <row r="127" spans="32:36">
      <c r="AF127" s="11"/>
      <c r="AG127" s="11"/>
    </row>
    <row r="128" spans="32:36">
      <c r="AF128" s="11"/>
      <c r="AG128" s="11"/>
    </row>
    <row r="129" spans="32:33">
      <c r="AF129" s="11"/>
      <c r="AG129" s="11"/>
    </row>
    <row r="130" spans="32:33">
      <c r="AF130" s="11"/>
      <c r="AG130" s="11"/>
    </row>
    <row r="131" spans="32:33">
      <c r="AF131" s="11"/>
      <c r="AG131" s="11"/>
    </row>
    <row r="132" spans="32:33">
      <c r="AF132" s="11"/>
      <c r="AG132" s="11"/>
    </row>
    <row r="133" spans="32:33">
      <c r="AF133" s="11"/>
      <c r="AG133" s="11"/>
    </row>
    <row r="134" spans="32:33">
      <c r="AF134" s="11"/>
      <c r="AG134" s="11"/>
    </row>
    <row r="135" spans="32:33">
      <c r="AF135" s="11"/>
      <c r="AG135" s="11"/>
    </row>
    <row r="136" spans="32:33">
      <c r="AF136" s="11"/>
      <c r="AG136" s="11"/>
    </row>
    <row r="137" spans="32:33">
      <c r="AF137" s="11"/>
      <c r="AG137" s="11"/>
    </row>
    <row r="138" spans="32:33">
      <c r="AF138" s="11"/>
      <c r="AG138" s="11"/>
    </row>
    <row r="139" spans="32:33">
      <c r="AF139" s="11"/>
      <c r="AG139" s="11"/>
    </row>
    <row r="140" spans="32:33">
      <c r="AF140" s="11"/>
      <c r="AG140" s="11"/>
    </row>
    <row r="141" spans="32:33">
      <c r="AF141" s="11"/>
      <c r="AG141" s="11"/>
    </row>
    <row r="142" spans="32:33">
      <c r="AF142" s="11"/>
      <c r="AG142" s="11"/>
    </row>
    <row r="143" spans="32:33">
      <c r="AF143" s="11"/>
      <c r="AG143" s="11"/>
    </row>
    <row r="144" spans="32:33">
      <c r="AF144" s="11"/>
      <c r="AG144" s="11"/>
    </row>
    <row r="145" spans="32:33">
      <c r="AF145" s="11"/>
      <c r="AG145" s="11"/>
    </row>
    <row r="146" spans="32:33">
      <c r="AF146" s="11"/>
      <c r="AG146" s="11"/>
    </row>
    <row r="147" spans="32:33">
      <c r="AF147" s="11"/>
      <c r="AG147" s="11"/>
    </row>
    <row r="148" spans="32:33">
      <c r="AF148" s="11"/>
      <c r="AG148" s="11"/>
    </row>
    <row r="149" spans="32:33">
      <c r="AF149" s="11"/>
      <c r="AG149" s="11"/>
    </row>
    <row r="150" spans="32:33">
      <c r="AF150" s="11"/>
      <c r="AG150" s="11"/>
    </row>
    <row r="151" spans="32:33">
      <c r="AF151" s="11"/>
      <c r="AG151" s="11"/>
    </row>
    <row r="152" spans="32:33">
      <c r="AF152" s="11"/>
      <c r="AG152" s="11"/>
    </row>
    <row r="153" spans="32:33">
      <c r="AF153" s="11"/>
      <c r="AG153" s="11"/>
    </row>
    <row r="154" spans="32:33">
      <c r="AF154" s="11"/>
      <c r="AG154" s="11"/>
    </row>
    <row r="155" spans="32:33">
      <c r="AF155" s="11"/>
      <c r="AG155" s="11"/>
    </row>
    <row r="156" spans="32:33">
      <c r="AF156" s="11"/>
      <c r="AG156" s="11"/>
    </row>
    <row r="157" spans="32:33">
      <c r="AF157" s="11"/>
      <c r="AG157" s="11"/>
    </row>
    <row r="158" spans="32:33">
      <c r="AF158" s="11"/>
      <c r="AG158" s="11"/>
    </row>
    <row r="159" spans="32:33">
      <c r="AF159" s="11"/>
      <c r="AG159" s="11"/>
    </row>
    <row r="160" spans="32:33">
      <c r="AF160" s="11"/>
      <c r="AG160" s="11"/>
    </row>
    <row r="161" spans="32:33">
      <c r="AF161" s="11"/>
      <c r="AG161" s="11"/>
    </row>
    <row r="162" spans="32:33">
      <c r="AF162" s="11"/>
      <c r="AG162" s="11"/>
    </row>
    <row r="163" spans="32:33">
      <c r="AF163" s="11"/>
      <c r="AG163" s="11"/>
    </row>
    <row r="164" spans="32:33">
      <c r="AF164" s="11"/>
      <c r="AG164" s="11"/>
    </row>
    <row r="165" spans="32:33">
      <c r="AF165" s="11"/>
      <c r="AG165" s="11"/>
    </row>
    <row r="166" spans="32:33">
      <c r="AF166" s="11"/>
      <c r="AG166" s="11"/>
    </row>
    <row r="167" spans="32:33">
      <c r="AF167" s="11"/>
      <c r="AG167" s="11"/>
    </row>
    <row r="168" spans="32:33">
      <c r="AF168" s="11"/>
      <c r="AG168" s="11"/>
    </row>
    <row r="169" spans="32:33">
      <c r="AF169" s="11"/>
      <c r="AG169" s="11"/>
    </row>
    <row r="170" spans="32:33">
      <c r="AF170" s="11"/>
      <c r="AG170" s="11"/>
    </row>
    <row r="171" spans="32:33">
      <c r="AF171" s="11"/>
      <c r="AG171" s="11"/>
    </row>
    <row r="172" spans="32:33">
      <c r="AF172" s="11"/>
      <c r="AG172" s="11"/>
    </row>
    <row r="173" spans="32:33">
      <c r="AF173" s="11"/>
      <c r="AG173" s="11"/>
    </row>
    <row r="174" spans="32:33">
      <c r="AF174" s="11"/>
      <c r="AG174" s="11"/>
    </row>
    <row r="175" spans="32:33">
      <c r="AF175" s="11"/>
      <c r="AG175" s="11"/>
    </row>
    <row r="176" spans="32:33">
      <c r="AF176" s="11"/>
      <c r="AG176" s="11"/>
    </row>
    <row r="199" spans="8:31">
      <c r="H199" s="12"/>
      <c r="I199" s="12"/>
      <c r="J199" s="12"/>
      <c r="K199" s="12"/>
      <c r="L199" s="12"/>
      <c r="S199" s="12"/>
    </row>
    <row r="200" spans="8:31">
      <c r="H200" s="12"/>
      <c r="I200" s="12"/>
      <c r="J200" s="12"/>
      <c r="K200" s="12"/>
      <c r="L200" s="12"/>
      <c r="S200" s="12"/>
    </row>
    <row r="201" spans="8:31">
      <c r="H201" s="12"/>
      <c r="I201" s="12"/>
      <c r="J201" s="12"/>
      <c r="K201" s="12"/>
      <c r="L201" s="12"/>
      <c r="M201" s="65"/>
      <c r="S201" s="12"/>
      <c r="AC201" s="146"/>
      <c r="AD201" s="12"/>
      <c r="AE201" s="12"/>
    </row>
    <row r="202" spans="8:31">
      <c r="H202" s="12"/>
      <c r="I202" s="12"/>
      <c r="J202" s="12"/>
      <c r="K202" s="12"/>
      <c r="L202" s="12"/>
      <c r="M202" s="65"/>
      <c r="N202" s="65"/>
      <c r="O202" s="12"/>
      <c r="P202" s="12"/>
      <c r="Q202" s="12"/>
      <c r="R202" s="65"/>
      <c r="S202" s="12"/>
      <c r="T202" s="65"/>
      <c r="U202" s="146"/>
      <c r="V202" s="146"/>
      <c r="W202" s="12"/>
      <c r="X202" s="146"/>
      <c r="Y202" s="146"/>
      <c r="Z202" s="146"/>
      <c r="AA202" s="12"/>
      <c r="AB202" s="65"/>
      <c r="AC202" s="146"/>
      <c r="AD202" s="12"/>
      <c r="AE202" s="12"/>
    </row>
    <row r="203" spans="8:31">
      <c r="H203" s="12"/>
      <c r="I203" s="12"/>
      <c r="J203" s="12"/>
      <c r="K203" s="12"/>
      <c r="L203" s="12"/>
      <c r="M203" s="65"/>
      <c r="N203" s="65"/>
      <c r="O203" s="12"/>
      <c r="P203" s="12"/>
      <c r="Q203" s="12"/>
      <c r="R203" s="65"/>
      <c r="S203" s="12"/>
      <c r="T203" s="65"/>
      <c r="U203" s="146"/>
      <c r="V203" s="146"/>
      <c r="W203" s="12"/>
      <c r="X203" s="146"/>
      <c r="Y203" s="146"/>
      <c r="Z203" s="146"/>
      <c r="AA203" s="12"/>
      <c r="AB203" s="65"/>
      <c r="AC203" s="146"/>
      <c r="AD203" s="12"/>
      <c r="AE203" s="12"/>
    </row>
    <row r="204" spans="8:31">
      <c r="H204" s="12"/>
      <c r="I204" s="12"/>
      <c r="J204" s="12"/>
      <c r="K204" s="12"/>
      <c r="L204" s="12"/>
      <c r="M204" s="65"/>
      <c r="N204" s="65"/>
      <c r="O204" s="12"/>
      <c r="P204" s="12"/>
      <c r="Q204" s="12"/>
      <c r="R204" s="65"/>
      <c r="S204" s="12"/>
      <c r="T204" s="65"/>
      <c r="U204" s="146"/>
      <c r="V204" s="146"/>
      <c r="W204" s="12"/>
      <c r="X204" s="146"/>
      <c r="Y204" s="146"/>
      <c r="Z204" s="146"/>
      <c r="AA204" s="12"/>
      <c r="AB204" s="65"/>
      <c r="AC204" s="146"/>
      <c r="AD204" s="12"/>
      <c r="AE204" s="12"/>
    </row>
    <row r="205" spans="8:31">
      <c r="H205" s="12"/>
      <c r="I205" s="12"/>
      <c r="J205" s="12"/>
      <c r="K205" s="12"/>
      <c r="L205" s="12"/>
      <c r="M205" s="65"/>
      <c r="N205" s="65"/>
      <c r="O205" s="12"/>
      <c r="P205" s="12"/>
      <c r="Q205" s="12"/>
      <c r="R205" s="65"/>
      <c r="S205" s="12"/>
      <c r="T205" s="65"/>
      <c r="U205" s="146"/>
      <c r="V205" s="146"/>
      <c r="W205" s="12"/>
      <c r="X205" s="146"/>
      <c r="Y205" s="146"/>
      <c r="Z205" s="146"/>
      <c r="AA205" s="12"/>
      <c r="AB205" s="65"/>
      <c r="AC205" s="146"/>
      <c r="AD205" s="12"/>
      <c r="AE205" s="12"/>
    </row>
    <row r="206" spans="8:31">
      <c r="H206" s="12"/>
      <c r="I206" s="12"/>
      <c r="J206" s="12"/>
      <c r="K206" s="12"/>
      <c r="L206" s="12"/>
      <c r="M206" s="65"/>
      <c r="N206" s="65"/>
      <c r="O206" s="12"/>
      <c r="P206" s="12"/>
      <c r="Q206" s="12"/>
      <c r="R206" s="65"/>
      <c r="S206" s="12"/>
      <c r="T206" s="65"/>
      <c r="U206" s="146"/>
      <c r="V206" s="146"/>
      <c r="W206" s="12"/>
      <c r="X206" s="146"/>
      <c r="Y206" s="146"/>
      <c r="Z206" s="146"/>
      <c r="AA206" s="12"/>
      <c r="AB206" s="65"/>
      <c r="AC206" s="146"/>
      <c r="AD206" s="12"/>
      <c r="AE206" s="12"/>
    </row>
    <row r="207" spans="8:31">
      <c r="H207" s="12"/>
      <c r="I207" s="12"/>
      <c r="J207" s="12"/>
      <c r="K207" s="12"/>
      <c r="L207" s="12"/>
      <c r="M207" s="65"/>
      <c r="N207" s="65"/>
      <c r="O207" s="12"/>
      <c r="P207" s="12"/>
      <c r="Q207" s="12"/>
      <c r="R207" s="65"/>
      <c r="S207" s="12"/>
      <c r="T207" s="65"/>
      <c r="U207" s="146"/>
      <c r="V207" s="146"/>
      <c r="W207" s="12"/>
      <c r="X207" s="146"/>
      <c r="Y207" s="146"/>
      <c r="Z207" s="146"/>
      <c r="AA207" s="12"/>
      <c r="AB207" s="65"/>
      <c r="AC207" s="146"/>
      <c r="AD207" s="12"/>
      <c r="AE207" s="12"/>
    </row>
    <row r="208" spans="8:31">
      <c r="H208" s="12"/>
      <c r="I208" s="12"/>
      <c r="J208" s="12"/>
      <c r="K208" s="12"/>
      <c r="L208" s="12"/>
      <c r="M208" s="65"/>
      <c r="N208" s="65"/>
      <c r="O208" s="12"/>
      <c r="P208" s="12"/>
      <c r="Q208" s="12"/>
      <c r="R208" s="65"/>
      <c r="S208" s="12"/>
      <c r="T208" s="65"/>
      <c r="U208" s="146"/>
      <c r="V208" s="146"/>
      <c r="W208" s="12"/>
      <c r="X208" s="146"/>
      <c r="Y208" s="146"/>
      <c r="Z208" s="146"/>
      <c r="AA208" s="12"/>
      <c r="AB208" s="65"/>
      <c r="AC208" s="146"/>
      <c r="AD208" s="12"/>
      <c r="AE208" s="12"/>
    </row>
    <row r="209" spans="8:31">
      <c r="H209" s="12"/>
      <c r="I209" s="12"/>
      <c r="J209" s="12"/>
      <c r="K209" s="12"/>
      <c r="L209" s="12"/>
      <c r="M209" s="65"/>
      <c r="N209" s="65"/>
      <c r="O209" s="12"/>
      <c r="P209" s="12"/>
      <c r="Q209" s="12"/>
      <c r="R209" s="65"/>
      <c r="S209" s="12"/>
      <c r="T209" s="65"/>
      <c r="U209" s="146"/>
      <c r="V209" s="146"/>
      <c r="W209" s="12"/>
      <c r="X209" s="146"/>
      <c r="Y209" s="146"/>
      <c r="Z209" s="146"/>
      <c r="AA209" s="12"/>
      <c r="AB209" s="65"/>
      <c r="AC209" s="146"/>
      <c r="AD209" s="12"/>
      <c r="AE209" s="12"/>
    </row>
    <row r="210" spans="8:31">
      <c r="H210" s="12"/>
      <c r="I210" s="12"/>
      <c r="J210" s="12"/>
      <c r="K210" s="12"/>
      <c r="L210" s="12"/>
      <c r="M210" s="65"/>
      <c r="N210" s="65"/>
      <c r="O210" s="12"/>
      <c r="P210" s="12"/>
      <c r="Q210" s="12"/>
      <c r="R210" s="65"/>
      <c r="S210" s="12"/>
      <c r="T210" s="65"/>
      <c r="U210" s="146"/>
      <c r="V210" s="146"/>
      <c r="W210" s="12"/>
      <c r="X210" s="146"/>
      <c r="Y210" s="146"/>
      <c r="Z210" s="146"/>
      <c r="AA210" s="12"/>
      <c r="AB210" s="65"/>
      <c r="AC210" s="146"/>
      <c r="AD210" s="12"/>
      <c r="AE210" s="12"/>
    </row>
    <row r="211" spans="8:31">
      <c r="H211" s="12"/>
      <c r="I211" s="12"/>
      <c r="J211" s="12"/>
      <c r="K211" s="12"/>
      <c r="L211" s="12"/>
      <c r="M211" s="65"/>
      <c r="N211" s="65"/>
      <c r="O211" s="12"/>
      <c r="P211" s="12"/>
      <c r="Q211" s="12"/>
      <c r="R211" s="65"/>
      <c r="S211" s="12"/>
      <c r="T211" s="65"/>
      <c r="U211" s="146"/>
      <c r="V211" s="146"/>
      <c r="W211" s="12"/>
      <c r="X211" s="146"/>
      <c r="Y211" s="146"/>
      <c r="Z211" s="146"/>
      <c r="AA211" s="12"/>
      <c r="AB211" s="65"/>
      <c r="AC211" s="146"/>
      <c r="AD211" s="12"/>
      <c r="AE211" s="12"/>
    </row>
    <row r="212" spans="8:31">
      <c r="H212" s="12"/>
      <c r="I212" s="12"/>
      <c r="J212" s="12"/>
      <c r="K212" s="12"/>
      <c r="L212" s="12"/>
      <c r="M212" s="65"/>
      <c r="N212" s="65"/>
      <c r="O212" s="12"/>
      <c r="P212" s="12"/>
      <c r="Q212" s="12"/>
      <c r="R212" s="65"/>
      <c r="S212" s="12"/>
      <c r="T212" s="65"/>
      <c r="U212" s="146"/>
      <c r="V212" s="146"/>
      <c r="W212" s="12"/>
      <c r="X212" s="146"/>
      <c r="Y212" s="146"/>
      <c r="Z212" s="146"/>
      <c r="AA212" s="12"/>
      <c r="AB212" s="65"/>
      <c r="AC212" s="146"/>
      <c r="AD212" s="12"/>
      <c r="AE212" s="12"/>
    </row>
    <row r="213" spans="8:31">
      <c r="H213" s="12"/>
      <c r="I213" s="12"/>
      <c r="J213" s="12"/>
      <c r="K213" s="12"/>
      <c r="L213" s="12"/>
      <c r="M213" s="65"/>
      <c r="N213" s="65"/>
      <c r="O213" s="12"/>
      <c r="P213" s="12"/>
      <c r="Q213" s="12"/>
      <c r="R213" s="65"/>
      <c r="S213" s="12"/>
      <c r="T213" s="65"/>
      <c r="U213" s="146"/>
      <c r="V213" s="146"/>
      <c r="W213" s="12"/>
      <c r="X213" s="146"/>
      <c r="Y213" s="146"/>
      <c r="Z213" s="146"/>
      <c r="AA213" s="12"/>
      <c r="AB213" s="65"/>
      <c r="AC213" s="146"/>
      <c r="AD213" s="12"/>
      <c r="AE213" s="12"/>
    </row>
    <row r="214" spans="8:31">
      <c r="H214" s="12"/>
      <c r="I214" s="12"/>
      <c r="J214" s="12"/>
      <c r="K214" s="12"/>
      <c r="L214" s="12"/>
      <c r="M214" s="65"/>
      <c r="N214" s="65"/>
      <c r="O214" s="12"/>
      <c r="P214" s="12"/>
      <c r="Q214" s="12"/>
      <c r="R214" s="65"/>
      <c r="S214" s="12"/>
      <c r="T214" s="65"/>
      <c r="U214" s="146"/>
      <c r="V214" s="146"/>
      <c r="W214" s="12"/>
      <c r="X214" s="146"/>
      <c r="Y214" s="146"/>
      <c r="Z214" s="146"/>
      <c r="AA214" s="12"/>
      <c r="AB214" s="65"/>
      <c r="AC214" s="146"/>
      <c r="AD214" s="12"/>
      <c r="AE214" s="12"/>
    </row>
    <row r="215" spans="8:31">
      <c r="H215" s="12"/>
      <c r="I215" s="12"/>
      <c r="J215" s="12"/>
      <c r="K215" s="12"/>
      <c r="L215" s="12"/>
      <c r="M215" s="65"/>
      <c r="N215" s="65"/>
      <c r="O215" s="12"/>
      <c r="P215" s="12"/>
      <c r="Q215" s="12"/>
      <c r="R215" s="65"/>
      <c r="S215" s="12"/>
      <c r="T215" s="65"/>
      <c r="U215" s="146"/>
      <c r="V215" s="146"/>
      <c r="W215" s="12"/>
      <c r="X215" s="146"/>
      <c r="Y215" s="146"/>
      <c r="Z215" s="146"/>
      <c r="AA215" s="12"/>
      <c r="AB215" s="65"/>
      <c r="AC215" s="146"/>
      <c r="AD215" s="12"/>
      <c r="AE215" s="12"/>
    </row>
    <row r="216" spans="8:31">
      <c r="H216" s="12"/>
      <c r="I216" s="12"/>
      <c r="J216" s="12"/>
      <c r="K216" s="12"/>
      <c r="L216" s="12"/>
      <c r="M216" s="65"/>
      <c r="N216" s="65"/>
      <c r="O216" s="12"/>
      <c r="P216" s="12"/>
      <c r="Q216" s="12"/>
      <c r="R216" s="65"/>
      <c r="S216" s="12"/>
      <c r="T216" s="65"/>
      <c r="U216" s="146"/>
      <c r="V216" s="146"/>
      <c r="W216" s="12"/>
      <c r="X216" s="146"/>
      <c r="Y216" s="146"/>
      <c r="Z216" s="146"/>
      <c r="AA216" s="12"/>
      <c r="AB216" s="65"/>
      <c r="AC216" s="146"/>
      <c r="AD216" s="12"/>
      <c r="AE216" s="12"/>
    </row>
    <row r="217" spans="8:31">
      <c r="H217" s="12"/>
      <c r="I217" s="12"/>
      <c r="J217" s="12"/>
      <c r="K217" s="12"/>
      <c r="L217" s="12"/>
      <c r="M217" s="65"/>
      <c r="N217" s="65"/>
      <c r="O217" s="12"/>
      <c r="P217" s="12"/>
      <c r="Q217" s="12"/>
      <c r="R217" s="65"/>
      <c r="S217" s="12"/>
      <c r="T217" s="65"/>
      <c r="U217" s="146"/>
      <c r="V217" s="146"/>
      <c r="W217" s="12"/>
      <c r="X217" s="146"/>
      <c r="Y217" s="146"/>
      <c r="Z217" s="146"/>
      <c r="AA217" s="12"/>
      <c r="AB217" s="65"/>
      <c r="AC217" s="146"/>
      <c r="AD217" s="12"/>
      <c r="AE217" s="12"/>
    </row>
    <row r="218" spans="8:31">
      <c r="H218" s="12"/>
      <c r="I218" s="12"/>
      <c r="J218" s="12"/>
      <c r="K218" s="12"/>
      <c r="L218" s="12"/>
      <c r="M218" s="65"/>
      <c r="N218" s="65"/>
      <c r="O218" s="12"/>
      <c r="P218" s="12"/>
      <c r="Q218" s="12"/>
      <c r="R218" s="65"/>
      <c r="S218" s="12"/>
      <c r="T218" s="65"/>
      <c r="U218" s="146"/>
      <c r="V218" s="146"/>
      <c r="W218" s="12"/>
      <c r="X218" s="146"/>
      <c r="Y218" s="146"/>
      <c r="Z218" s="146"/>
      <c r="AA218" s="12"/>
      <c r="AB218" s="65"/>
      <c r="AC218" s="146"/>
      <c r="AD218" s="12"/>
      <c r="AE218" s="12"/>
    </row>
    <row r="219" spans="8:31">
      <c r="H219" s="12"/>
      <c r="I219" s="12"/>
      <c r="J219" s="12"/>
      <c r="K219" s="12"/>
      <c r="L219" s="12"/>
      <c r="M219" s="65"/>
      <c r="N219" s="65"/>
      <c r="O219" s="12"/>
      <c r="P219" s="12"/>
      <c r="Q219" s="12"/>
      <c r="R219" s="65"/>
      <c r="S219" s="12"/>
      <c r="T219" s="65"/>
      <c r="U219" s="146"/>
      <c r="V219" s="146"/>
      <c r="W219" s="12"/>
      <c r="X219" s="146"/>
      <c r="Y219" s="146"/>
      <c r="Z219" s="146"/>
      <c r="AA219" s="12"/>
      <c r="AB219" s="65"/>
      <c r="AC219" s="146"/>
      <c r="AD219" s="12"/>
      <c r="AE219" s="12"/>
    </row>
    <row r="220" spans="8:31">
      <c r="H220" s="12"/>
      <c r="I220" s="12"/>
      <c r="J220" s="12"/>
      <c r="K220" s="12"/>
      <c r="L220" s="12"/>
      <c r="M220" s="65"/>
      <c r="N220" s="65"/>
      <c r="O220" s="12"/>
      <c r="P220" s="12"/>
      <c r="Q220" s="12"/>
      <c r="R220" s="65"/>
      <c r="S220" s="12"/>
      <c r="T220" s="65"/>
      <c r="U220" s="146"/>
      <c r="V220" s="146"/>
      <c r="W220" s="12"/>
      <c r="X220" s="146"/>
      <c r="Y220" s="146"/>
      <c r="Z220" s="146"/>
      <c r="AA220" s="12"/>
      <c r="AB220" s="65"/>
      <c r="AC220" s="146"/>
      <c r="AD220" s="12"/>
      <c r="AE220" s="12"/>
    </row>
    <row r="221" spans="8:31">
      <c r="H221" s="12"/>
      <c r="I221" s="12"/>
      <c r="J221" s="12"/>
      <c r="K221" s="12"/>
      <c r="L221" s="12"/>
      <c r="M221" s="65"/>
      <c r="N221" s="65"/>
      <c r="O221" s="12"/>
      <c r="P221" s="12"/>
      <c r="Q221" s="12"/>
      <c r="R221" s="65"/>
      <c r="S221" s="12"/>
      <c r="T221" s="65"/>
      <c r="U221" s="146"/>
      <c r="V221" s="146"/>
      <c r="W221" s="12"/>
      <c r="X221" s="146"/>
      <c r="Y221" s="146"/>
      <c r="Z221" s="146"/>
      <c r="AA221" s="12"/>
      <c r="AB221" s="65"/>
      <c r="AC221" s="146"/>
      <c r="AD221" s="12"/>
      <c r="AE221" s="12"/>
    </row>
    <row r="222" spans="8:31">
      <c r="H222" s="12"/>
      <c r="I222" s="12"/>
      <c r="J222" s="12"/>
      <c r="K222" s="12"/>
      <c r="L222" s="12"/>
      <c r="M222" s="65"/>
      <c r="N222" s="65"/>
      <c r="O222" s="12"/>
      <c r="P222" s="12"/>
      <c r="Q222" s="12"/>
      <c r="R222" s="65"/>
      <c r="S222" s="12"/>
      <c r="T222" s="65"/>
      <c r="U222" s="146"/>
      <c r="V222" s="146"/>
      <c r="W222" s="12"/>
      <c r="X222" s="146"/>
      <c r="Y222" s="146"/>
      <c r="Z222" s="146"/>
      <c r="AA222" s="12"/>
      <c r="AB222" s="65"/>
      <c r="AC222" s="146"/>
      <c r="AD222" s="12"/>
      <c r="AE222" s="12"/>
    </row>
    <row r="223" spans="8:31">
      <c r="H223" s="12"/>
      <c r="I223" s="12"/>
      <c r="J223" s="12"/>
      <c r="K223" s="12"/>
      <c r="L223" s="12"/>
      <c r="M223" s="65"/>
      <c r="N223" s="65"/>
      <c r="O223" s="12"/>
      <c r="P223" s="12"/>
      <c r="Q223" s="12"/>
      <c r="R223" s="65"/>
      <c r="S223" s="12"/>
      <c r="T223" s="65"/>
      <c r="U223" s="146"/>
      <c r="V223" s="146"/>
      <c r="W223" s="12"/>
      <c r="X223" s="146"/>
      <c r="Y223" s="146"/>
      <c r="Z223" s="146"/>
      <c r="AA223" s="12"/>
      <c r="AB223" s="65"/>
      <c r="AC223" s="146"/>
      <c r="AD223" s="12"/>
      <c r="AE223" s="12"/>
    </row>
    <row r="224" spans="8:31">
      <c r="H224" s="12"/>
      <c r="I224" s="12"/>
      <c r="J224" s="12"/>
      <c r="K224" s="12"/>
      <c r="L224" s="12"/>
      <c r="M224" s="65"/>
      <c r="N224" s="65"/>
      <c r="O224" s="12"/>
      <c r="P224" s="12"/>
      <c r="Q224" s="12"/>
      <c r="R224" s="65"/>
      <c r="S224" s="12"/>
      <c r="T224" s="65"/>
      <c r="U224" s="146"/>
      <c r="V224" s="146"/>
      <c r="W224" s="12"/>
      <c r="X224" s="146"/>
      <c r="Y224" s="146"/>
      <c r="Z224" s="146"/>
      <c r="AA224" s="12"/>
      <c r="AB224" s="65"/>
      <c r="AC224" s="146"/>
      <c r="AD224" s="12"/>
      <c r="AE224" s="12"/>
    </row>
    <row r="225" spans="8:31">
      <c r="H225" s="12"/>
      <c r="I225" s="12"/>
      <c r="J225" s="12"/>
      <c r="K225" s="12"/>
      <c r="L225" s="12"/>
      <c r="M225" s="65"/>
      <c r="N225" s="65"/>
      <c r="O225" s="12"/>
      <c r="P225" s="12"/>
      <c r="Q225" s="12"/>
      <c r="R225" s="65"/>
      <c r="S225" s="12"/>
      <c r="T225" s="65"/>
      <c r="U225" s="146"/>
      <c r="V225" s="146"/>
      <c r="W225" s="12"/>
      <c r="X225" s="146"/>
      <c r="Y225" s="146"/>
      <c r="Z225" s="146"/>
      <c r="AA225" s="12"/>
      <c r="AB225" s="65"/>
      <c r="AC225" s="146"/>
      <c r="AD225" s="12"/>
      <c r="AE225" s="12"/>
    </row>
    <row r="226" spans="8:31">
      <c r="H226" s="12"/>
      <c r="I226" s="12"/>
      <c r="J226" s="12"/>
      <c r="K226" s="12"/>
      <c r="L226" s="12"/>
      <c r="M226" s="65"/>
      <c r="N226" s="65"/>
      <c r="O226" s="12"/>
      <c r="P226" s="12"/>
      <c r="Q226" s="12"/>
      <c r="R226" s="65"/>
      <c r="S226" s="12"/>
      <c r="T226" s="65"/>
      <c r="U226" s="146"/>
      <c r="V226" s="146"/>
      <c r="W226" s="12"/>
      <c r="X226" s="146"/>
      <c r="Y226" s="146"/>
      <c r="Z226" s="146"/>
      <c r="AA226" s="12"/>
      <c r="AB226" s="65"/>
      <c r="AC226" s="146"/>
      <c r="AD226" s="12"/>
      <c r="AE226" s="12"/>
    </row>
    <row r="227" spans="8:31">
      <c r="H227" s="12"/>
      <c r="I227" s="12"/>
      <c r="J227" s="12"/>
      <c r="K227" s="12"/>
      <c r="L227" s="12"/>
      <c r="M227" s="65"/>
      <c r="N227" s="65"/>
      <c r="O227" s="12"/>
      <c r="P227" s="12"/>
      <c r="Q227" s="12"/>
      <c r="R227" s="65"/>
      <c r="S227" s="12"/>
      <c r="T227" s="65"/>
      <c r="U227" s="146"/>
      <c r="V227" s="146"/>
      <c r="W227" s="12"/>
      <c r="X227" s="146"/>
      <c r="Y227" s="146"/>
      <c r="Z227" s="146"/>
      <c r="AA227" s="12"/>
      <c r="AB227" s="65"/>
      <c r="AC227" s="146"/>
      <c r="AD227" s="12"/>
      <c r="AE227" s="12"/>
    </row>
    <row r="228" spans="8:31">
      <c r="H228" s="12"/>
      <c r="I228" s="12"/>
      <c r="J228" s="12"/>
      <c r="K228" s="12"/>
      <c r="L228" s="12"/>
      <c r="M228" s="65"/>
      <c r="N228" s="65"/>
      <c r="O228" s="12"/>
      <c r="P228" s="12"/>
      <c r="Q228" s="12"/>
      <c r="R228" s="65"/>
      <c r="S228" s="12"/>
      <c r="T228" s="65"/>
      <c r="U228" s="146"/>
      <c r="V228" s="146"/>
      <c r="W228" s="12"/>
      <c r="X228" s="146"/>
      <c r="Y228" s="146"/>
      <c r="Z228" s="146"/>
      <c r="AA228" s="12"/>
      <c r="AB228" s="65"/>
      <c r="AC228" s="146"/>
      <c r="AD228" s="12"/>
      <c r="AE228" s="12"/>
    </row>
    <row r="229" spans="8:31">
      <c r="H229" s="12"/>
      <c r="I229" s="12"/>
      <c r="J229" s="12"/>
      <c r="K229" s="12"/>
      <c r="L229" s="12"/>
      <c r="M229" s="65"/>
      <c r="N229" s="65"/>
      <c r="O229" s="12"/>
      <c r="P229" s="12"/>
      <c r="Q229" s="12"/>
      <c r="R229" s="65"/>
      <c r="S229" s="12"/>
      <c r="T229" s="65"/>
      <c r="U229" s="146"/>
      <c r="V229" s="146"/>
      <c r="W229" s="12"/>
      <c r="X229" s="146"/>
      <c r="Y229" s="146"/>
      <c r="Z229" s="146"/>
      <c r="AA229" s="12"/>
      <c r="AB229" s="65"/>
      <c r="AC229" s="146"/>
      <c r="AD229" s="12"/>
      <c r="AE229" s="12"/>
    </row>
    <row r="230" spans="8:31">
      <c r="H230" s="12"/>
      <c r="I230" s="12"/>
      <c r="J230" s="12"/>
      <c r="K230" s="12"/>
      <c r="L230" s="12"/>
      <c r="M230" s="65"/>
      <c r="N230" s="65"/>
      <c r="O230" s="12"/>
      <c r="P230" s="12"/>
      <c r="Q230" s="12"/>
      <c r="R230" s="65"/>
      <c r="S230" s="12"/>
      <c r="T230" s="65"/>
      <c r="U230" s="146"/>
      <c r="V230" s="146"/>
      <c r="W230" s="12"/>
      <c r="X230" s="146"/>
      <c r="Y230" s="146"/>
      <c r="Z230" s="146"/>
      <c r="AA230" s="12"/>
      <c r="AB230" s="65"/>
      <c r="AC230" s="146"/>
      <c r="AD230" s="12"/>
      <c r="AE230" s="12"/>
    </row>
    <row r="231" spans="8:31">
      <c r="H231" s="12"/>
      <c r="I231" s="12"/>
      <c r="J231" s="12"/>
      <c r="K231" s="12"/>
      <c r="L231" s="12"/>
      <c r="M231" s="65"/>
      <c r="N231" s="65"/>
      <c r="O231" s="12"/>
      <c r="P231" s="12"/>
      <c r="Q231" s="12"/>
      <c r="R231" s="65"/>
      <c r="S231" s="12"/>
      <c r="T231" s="65"/>
      <c r="U231" s="146"/>
      <c r="V231" s="146"/>
      <c r="W231" s="12"/>
      <c r="X231" s="146"/>
      <c r="Y231" s="146"/>
      <c r="Z231" s="146"/>
      <c r="AA231" s="12"/>
      <c r="AB231" s="65"/>
      <c r="AC231" s="146"/>
      <c r="AD231" s="12"/>
      <c r="AE231" s="12"/>
    </row>
    <row r="232" spans="8:31">
      <c r="H232" s="12"/>
      <c r="I232" s="12"/>
      <c r="J232" s="12"/>
      <c r="K232" s="12"/>
      <c r="L232" s="12"/>
      <c r="M232" s="65"/>
      <c r="N232" s="65"/>
      <c r="O232" s="12"/>
      <c r="P232" s="12"/>
      <c r="Q232" s="12"/>
      <c r="R232" s="65"/>
      <c r="S232" s="12"/>
      <c r="T232" s="65"/>
      <c r="U232" s="146"/>
      <c r="V232" s="146"/>
      <c r="W232" s="12"/>
      <c r="X232" s="146"/>
      <c r="Y232" s="146"/>
      <c r="Z232" s="146"/>
      <c r="AA232" s="12"/>
      <c r="AB232" s="65"/>
      <c r="AC232" s="146"/>
      <c r="AD232" s="12"/>
      <c r="AE232" s="12"/>
    </row>
    <row r="233" spans="8:31">
      <c r="H233" s="12"/>
      <c r="I233" s="12"/>
      <c r="J233" s="12"/>
      <c r="K233" s="12"/>
      <c r="L233" s="12"/>
      <c r="M233" s="65"/>
      <c r="N233" s="65"/>
      <c r="O233" s="12"/>
      <c r="P233" s="12"/>
      <c r="Q233" s="12"/>
      <c r="R233" s="65"/>
      <c r="S233" s="12"/>
      <c r="T233" s="65"/>
      <c r="U233" s="146"/>
      <c r="V233" s="146"/>
      <c r="W233" s="12"/>
      <c r="X233" s="146"/>
      <c r="Y233" s="146"/>
      <c r="Z233" s="146"/>
      <c r="AA233" s="12"/>
      <c r="AB233" s="65"/>
      <c r="AC233" s="146"/>
      <c r="AD233" s="12"/>
      <c r="AE233" s="12"/>
    </row>
    <row r="234" spans="8:31">
      <c r="H234" s="12"/>
      <c r="I234" s="12"/>
      <c r="J234" s="12"/>
      <c r="K234" s="12"/>
      <c r="L234" s="12"/>
      <c r="M234" s="65"/>
      <c r="N234" s="65"/>
      <c r="O234" s="12"/>
      <c r="P234" s="12"/>
      <c r="Q234" s="12"/>
      <c r="R234" s="65"/>
      <c r="S234" s="12"/>
      <c r="T234" s="65"/>
      <c r="U234" s="146"/>
      <c r="V234" s="146"/>
      <c r="W234" s="12"/>
      <c r="X234" s="146"/>
      <c r="Y234" s="146"/>
      <c r="Z234" s="146"/>
      <c r="AA234" s="12"/>
      <c r="AB234" s="65"/>
      <c r="AC234" s="146"/>
      <c r="AD234" s="12"/>
      <c r="AE234" s="12"/>
    </row>
    <row r="235" spans="8:31">
      <c r="H235" s="12"/>
      <c r="I235" s="12"/>
      <c r="J235" s="12"/>
      <c r="K235" s="12"/>
      <c r="L235" s="12"/>
      <c r="M235" s="65"/>
      <c r="N235" s="65"/>
      <c r="O235" s="12"/>
      <c r="P235" s="12"/>
      <c r="Q235" s="12"/>
      <c r="R235" s="65"/>
      <c r="S235" s="12"/>
      <c r="T235" s="65"/>
      <c r="U235" s="146"/>
      <c r="V235" s="146"/>
      <c r="W235" s="12"/>
      <c r="X235" s="146"/>
      <c r="Y235" s="146"/>
      <c r="Z235" s="146"/>
      <c r="AA235" s="12"/>
      <c r="AB235" s="65"/>
      <c r="AC235" s="146"/>
      <c r="AD235" s="12"/>
      <c r="AE235" s="12"/>
    </row>
    <row r="236" spans="8:31">
      <c r="H236" s="12"/>
      <c r="I236" s="12"/>
      <c r="J236" s="12"/>
      <c r="K236" s="12"/>
      <c r="L236" s="12"/>
      <c r="M236" s="65"/>
      <c r="N236" s="65"/>
      <c r="O236" s="12"/>
      <c r="P236" s="12"/>
      <c r="Q236" s="12"/>
      <c r="R236" s="65"/>
      <c r="S236" s="12"/>
      <c r="T236" s="65"/>
      <c r="U236" s="146"/>
      <c r="V236" s="146"/>
      <c r="W236" s="12"/>
      <c r="X236" s="146"/>
      <c r="Y236" s="146"/>
      <c r="Z236" s="146"/>
      <c r="AA236" s="12"/>
      <c r="AB236" s="65"/>
      <c r="AC236" s="146"/>
      <c r="AD236" s="12"/>
      <c r="AE236" s="12"/>
    </row>
    <row r="237" spans="8:31">
      <c r="H237" s="12"/>
      <c r="I237" s="12"/>
      <c r="J237" s="12"/>
      <c r="K237" s="12"/>
      <c r="L237" s="12"/>
      <c r="M237" s="65"/>
      <c r="N237" s="65"/>
      <c r="O237" s="12"/>
      <c r="P237" s="12"/>
      <c r="Q237" s="12"/>
      <c r="R237" s="65"/>
      <c r="S237" s="12"/>
      <c r="T237" s="65"/>
      <c r="U237" s="146"/>
      <c r="V237" s="146"/>
      <c r="W237" s="12"/>
      <c r="X237" s="146"/>
      <c r="Y237" s="146"/>
      <c r="Z237" s="146"/>
      <c r="AA237" s="12"/>
      <c r="AB237" s="65"/>
      <c r="AC237" s="146"/>
      <c r="AD237" s="12"/>
      <c r="AE237" s="12"/>
    </row>
    <row r="238" spans="8:31">
      <c r="H238" s="12"/>
      <c r="I238" s="12"/>
      <c r="J238" s="12"/>
      <c r="K238" s="12"/>
      <c r="L238" s="12"/>
      <c r="M238" s="65"/>
      <c r="N238" s="65"/>
      <c r="O238" s="12"/>
      <c r="P238" s="12"/>
      <c r="Q238" s="12"/>
      <c r="R238" s="65"/>
      <c r="S238" s="12"/>
      <c r="T238" s="65"/>
      <c r="U238" s="146"/>
      <c r="V238" s="146"/>
      <c r="W238" s="12"/>
      <c r="X238" s="146"/>
      <c r="Y238" s="146"/>
      <c r="Z238" s="146"/>
      <c r="AA238" s="12"/>
      <c r="AB238" s="65"/>
      <c r="AC238" s="146"/>
      <c r="AD238" s="12"/>
      <c r="AE238" s="12"/>
    </row>
    <row r="239" spans="8:31">
      <c r="H239" s="12"/>
      <c r="I239" s="12"/>
      <c r="J239" s="12"/>
      <c r="K239" s="12"/>
      <c r="L239" s="12"/>
      <c r="M239" s="65"/>
      <c r="N239" s="65"/>
      <c r="O239" s="12"/>
      <c r="P239" s="12"/>
      <c r="Q239" s="12"/>
      <c r="R239" s="65"/>
      <c r="S239" s="12"/>
      <c r="T239" s="65"/>
      <c r="U239" s="146"/>
      <c r="V239" s="146"/>
      <c r="W239" s="12"/>
      <c r="X239" s="146"/>
      <c r="Y239" s="146"/>
      <c r="Z239" s="146"/>
      <c r="AA239" s="12"/>
      <c r="AB239" s="65"/>
      <c r="AC239" s="146"/>
      <c r="AD239" s="12"/>
      <c r="AE239" s="12"/>
    </row>
    <row r="240" spans="8:31">
      <c r="H240" s="12"/>
      <c r="I240" s="12"/>
      <c r="J240" s="12"/>
      <c r="K240" s="12"/>
      <c r="L240" s="12"/>
      <c r="M240" s="65"/>
      <c r="N240" s="65"/>
      <c r="O240" s="12"/>
      <c r="P240" s="12"/>
      <c r="Q240" s="12"/>
      <c r="R240" s="65"/>
      <c r="S240" s="12"/>
      <c r="T240" s="65"/>
      <c r="U240" s="146"/>
      <c r="V240" s="146"/>
      <c r="W240" s="12"/>
      <c r="X240" s="146"/>
      <c r="Y240" s="146"/>
      <c r="Z240" s="146"/>
      <c r="AA240" s="12"/>
      <c r="AB240" s="65"/>
      <c r="AC240" s="146"/>
      <c r="AD240" s="12"/>
      <c r="AE240" s="12"/>
    </row>
    <row r="241" spans="8:31">
      <c r="H241" s="12"/>
      <c r="I241" s="12"/>
      <c r="J241" s="12"/>
      <c r="K241" s="12"/>
      <c r="L241" s="12"/>
      <c r="M241" s="65"/>
      <c r="N241" s="65"/>
      <c r="O241" s="12"/>
      <c r="P241" s="12"/>
      <c r="Q241" s="12"/>
      <c r="R241" s="65"/>
      <c r="S241" s="12"/>
      <c r="T241" s="65"/>
      <c r="U241" s="146"/>
      <c r="V241" s="146"/>
      <c r="W241" s="12"/>
      <c r="X241" s="146"/>
      <c r="Y241" s="146"/>
      <c r="Z241" s="146"/>
      <c r="AA241" s="12"/>
      <c r="AB241" s="65"/>
      <c r="AC241" s="146"/>
      <c r="AD241" s="12"/>
      <c r="AE241" s="12"/>
    </row>
    <row r="242" spans="8:31">
      <c r="H242" s="12"/>
      <c r="I242" s="12"/>
      <c r="J242" s="12"/>
      <c r="K242" s="12"/>
      <c r="L242" s="12"/>
      <c r="M242" s="65"/>
      <c r="N242" s="65"/>
      <c r="O242" s="12"/>
      <c r="P242" s="12"/>
      <c r="Q242" s="12"/>
      <c r="R242" s="65"/>
      <c r="S242" s="12"/>
      <c r="T242" s="65"/>
      <c r="U242" s="146"/>
      <c r="V242" s="146"/>
      <c r="W242" s="12"/>
      <c r="X242" s="146"/>
      <c r="Y242" s="146"/>
      <c r="Z242" s="146"/>
      <c r="AA242" s="12"/>
      <c r="AB242" s="65"/>
      <c r="AC242" s="146"/>
      <c r="AD242" s="12"/>
      <c r="AE242" s="12"/>
    </row>
    <row r="243" spans="8:31">
      <c r="H243" s="12"/>
      <c r="I243" s="12"/>
      <c r="J243" s="12"/>
      <c r="K243" s="12"/>
      <c r="L243" s="12"/>
      <c r="M243" s="65"/>
      <c r="N243" s="65"/>
      <c r="O243" s="12"/>
      <c r="P243" s="12"/>
      <c r="Q243" s="12"/>
      <c r="R243" s="65"/>
      <c r="S243" s="12"/>
      <c r="T243" s="65"/>
      <c r="U243" s="146"/>
      <c r="V243" s="146"/>
      <c r="W243" s="12"/>
      <c r="X243" s="146"/>
      <c r="Y243" s="146"/>
      <c r="Z243" s="146"/>
      <c r="AA243" s="12"/>
      <c r="AB243" s="65"/>
      <c r="AC243" s="146"/>
      <c r="AD243" s="12"/>
      <c r="AE243" s="12"/>
    </row>
    <row r="244" spans="8:31">
      <c r="H244" s="12"/>
      <c r="I244" s="12"/>
      <c r="J244" s="12"/>
      <c r="K244" s="12"/>
      <c r="L244" s="12"/>
      <c r="M244" s="65"/>
      <c r="N244" s="65"/>
      <c r="O244" s="12"/>
      <c r="P244" s="12"/>
      <c r="Q244" s="12"/>
      <c r="R244" s="65"/>
      <c r="S244" s="12"/>
      <c r="T244" s="65"/>
      <c r="U244" s="146"/>
      <c r="V244" s="146"/>
      <c r="W244" s="12"/>
      <c r="X244" s="146"/>
      <c r="Y244" s="146"/>
      <c r="Z244" s="146"/>
      <c r="AA244" s="12"/>
      <c r="AB244" s="65"/>
      <c r="AC244" s="146"/>
      <c r="AD244" s="12"/>
      <c r="AE244" s="12"/>
    </row>
    <row r="245" spans="8:31">
      <c r="H245" s="12"/>
      <c r="I245" s="12"/>
      <c r="J245" s="12"/>
      <c r="K245" s="12"/>
      <c r="L245" s="12"/>
      <c r="M245" s="65"/>
      <c r="N245" s="65"/>
      <c r="O245" s="12"/>
      <c r="P245" s="12"/>
      <c r="Q245" s="12"/>
      <c r="R245" s="65"/>
      <c r="S245" s="12"/>
      <c r="T245" s="65"/>
      <c r="U245" s="146"/>
      <c r="V245" s="146"/>
      <c r="W245" s="12"/>
      <c r="X245" s="146"/>
      <c r="Y245" s="146"/>
      <c r="Z245" s="146"/>
      <c r="AA245" s="12"/>
      <c r="AB245" s="65"/>
      <c r="AC245" s="146"/>
      <c r="AD245" s="12"/>
      <c r="AE245" s="12"/>
    </row>
    <row r="246" spans="8:31">
      <c r="H246" s="12"/>
      <c r="I246" s="12"/>
      <c r="J246" s="12"/>
      <c r="K246" s="12"/>
      <c r="L246" s="12"/>
      <c r="M246" s="65"/>
      <c r="N246" s="65"/>
      <c r="O246" s="12"/>
      <c r="P246" s="12"/>
      <c r="Q246" s="12"/>
      <c r="R246" s="65"/>
      <c r="S246" s="12"/>
      <c r="T246" s="65"/>
      <c r="U246" s="146"/>
      <c r="V246" s="146"/>
      <c r="W246" s="12"/>
      <c r="X246" s="146"/>
      <c r="Y246" s="146"/>
      <c r="Z246" s="146"/>
      <c r="AA246" s="12"/>
      <c r="AB246" s="65"/>
      <c r="AC246" s="146"/>
      <c r="AD246" s="12"/>
      <c r="AE246" s="12"/>
    </row>
    <row r="247" spans="8:31">
      <c r="H247" s="12"/>
      <c r="I247" s="12"/>
      <c r="J247" s="12"/>
      <c r="K247" s="12"/>
      <c r="L247" s="12"/>
      <c r="M247" s="65"/>
      <c r="N247" s="65"/>
      <c r="O247" s="12"/>
      <c r="P247" s="12"/>
      <c r="Q247" s="12"/>
      <c r="R247" s="65"/>
      <c r="S247" s="12"/>
      <c r="T247" s="65"/>
      <c r="U247" s="146"/>
      <c r="V247" s="146"/>
      <c r="W247" s="12"/>
      <c r="X247" s="146"/>
      <c r="Y247" s="146"/>
      <c r="Z247" s="146"/>
      <c r="AA247" s="12"/>
      <c r="AB247" s="65"/>
      <c r="AC247" s="146"/>
      <c r="AD247" s="12"/>
      <c r="AE247" s="12"/>
    </row>
    <row r="248" spans="8:31">
      <c r="H248" s="12"/>
      <c r="I248" s="12"/>
      <c r="J248" s="12"/>
      <c r="K248" s="12"/>
      <c r="L248" s="12"/>
      <c r="M248" s="65"/>
      <c r="N248" s="65"/>
      <c r="O248" s="12"/>
      <c r="P248" s="12"/>
      <c r="Q248" s="12"/>
      <c r="R248" s="65"/>
      <c r="S248" s="12"/>
      <c r="T248" s="65"/>
      <c r="U248" s="146"/>
      <c r="V248" s="146"/>
      <c r="W248" s="12"/>
      <c r="X248" s="146"/>
      <c r="Y248" s="146"/>
      <c r="Z248" s="146"/>
      <c r="AA248" s="12"/>
      <c r="AB248" s="65"/>
      <c r="AC248" s="146"/>
      <c r="AD248" s="12"/>
      <c r="AE248" s="12"/>
    </row>
    <row r="249" spans="8:31">
      <c r="H249" s="12"/>
      <c r="I249" s="12"/>
      <c r="J249" s="12"/>
      <c r="K249" s="12"/>
      <c r="L249" s="12"/>
      <c r="M249" s="65"/>
      <c r="N249" s="65"/>
      <c r="O249" s="12"/>
      <c r="P249" s="12"/>
      <c r="Q249" s="12"/>
      <c r="R249" s="65"/>
      <c r="S249" s="12"/>
      <c r="T249" s="65"/>
      <c r="U249" s="146"/>
      <c r="V249" s="146"/>
      <c r="W249" s="12"/>
      <c r="X249" s="146"/>
      <c r="Y249" s="146"/>
      <c r="Z249" s="146"/>
      <c r="AA249" s="12"/>
      <c r="AB249" s="65"/>
      <c r="AC249" s="146"/>
      <c r="AD249" s="12"/>
      <c r="AE249" s="12"/>
    </row>
    <row r="250" spans="8:31">
      <c r="H250" s="12"/>
      <c r="I250" s="12"/>
      <c r="J250" s="12"/>
      <c r="K250" s="12"/>
      <c r="L250" s="12"/>
      <c r="M250" s="65"/>
      <c r="N250" s="65"/>
      <c r="O250" s="12"/>
      <c r="P250" s="12"/>
      <c r="Q250" s="12"/>
      <c r="R250" s="65"/>
      <c r="S250" s="12"/>
      <c r="T250" s="65"/>
      <c r="U250" s="146"/>
      <c r="V250" s="146"/>
      <c r="W250" s="12"/>
      <c r="X250" s="146"/>
      <c r="Y250" s="146"/>
      <c r="Z250" s="146"/>
      <c r="AA250" s="12"/>
      <c r="AB250" s="65"/>
      <c r="AC250" s="146"/>
      <c r="AD250" s="12"/>
      <c r="AE250" s="12"/>
    </row>
    <row r="251" spans="8:31">
      <c r="H251" s="12"/>
      <c r="I251" s="12"/>
      <c r="J251" s="12"/>
      <c r="K251" s="12"/>
      <c r="L251" s="12"/>
      <c r="M251" s="65"/>
      <c r="N251" s="65"/>
      <c r="O251" s="12"/>
      <c r="P251" s="12"/>
      <c r="Q251" s="12"/>
      <c r="R251" s="65"/>
      <c r="S251" s="12"/>
      <c r="T251" s="65"/>
      <c r="U251" s="146"/>
      <c r="V251" s="146"/>
      <c r="W251" s="12"/>
      <c r="X251" s="146"/>
      <c r="Y251" s="146"/>
      <c r="Z251" s="146"/>
      <c r="AA251" s="12"/>
      <c r="AB251" s="65"/>
      <c r="AC251" s="146"/>
      <c r="AD251" s="12"/>
      <c r="AE251" s="12"/>
    </row>
    <row r="252" spans="8:31">
      <c r="H252" s="12"/>
      <c r="I252" s="12"/>
      <c r="J252" s="12"/>
      <c r="K252" s="12"/>
      <c r="L252" s="12"/>
      <c r="M252" s="65"/>
      <c r="N252" s="65"/>
      <c r="O252" s="12"/>
      <c r="P252" s="12"/>
      <c r="Q252" s="12"/>
      <c r="R252" s="65"/>
      <c r="S252" s="12"/>
      <c r="T252" s="65"/>
      <c r="U252" s="146"/>
      <c r="V252" s="146"/>
      <c r="W252" s="12"/>
      <c r="X252" s="146"/>
      <c r="Y252" s="146"/>
      <c r="Z252" s="146"/>
      <c r="AA252" s="12"/>
      <c r="AB252" s="65"/>
      <c r="AC252" s="146"/>
      <c r="AD252" s="12"/>
      <c r="AE252" s="12"/>
    </row>
    <row r="253" spans="8:31">
      <c r="H253" s="12"/>
      <c r="I253" s="12"/>
      <c r="J253" s="12"/>
      <c r="K253" s="12"/>
      <c r="L253" s="12"/>
      <c r="M253" s="65"/>
      <c r="N253" s="65"/>
      <c r="O253" s="12"/>
      <c r="P253" s="12"/>
      <c r="Q253" s="12"/>
      <c r="R253" s="65"/>
      <c r="S253" s="12"/>
      <c r="T253" s="65"/>
      <c r="U253" s="146"/>
      <c r="V253" s="146"/>
      <c r="W253" s="12"/>
      <c r="X253" s="146"/>
      <c r="Y253" s="146"/>
      <c r="Z253" s="146"/>
      <c r="AA253" s="12"/>
      <c r="AB253" s="65"/>
      <c r="AC253" s="146"/>
      <c r="AD253" s="12"/>
      <c r="AE253" s="12"/>
    </row>
    <row r="254" spans="8:31">
      <c r="H254" s="12"/>
      <c r="I254" s="12"/>
      <c r="J254" s="12"/>
      <c r="K254" s="12"/>
      <c r="L254" s="12"/>
      <c r="M254" s="65"/>
      <c r="N254" s="65"/>
      <c r="O254" s="12"/>
      <c r="P254" s="12"/>
      <c r="Q254" s="12"/>
      <c r="R254" s="65"/>
      <c r="S254" s="12"/>
      <c r="T254" s="65"/>
      <c r="U254" s="146"/>
      <c r="V254" s="146"/>
      <c r="W254" s="12"/>
      <c r="X254" s="146"/>
      <c r="Y254" s="146"/>
      <c r="Z254" s="146"/>
      <c r="AA254" s="12"/>
      <c r="AB254" s="65"/>
      <c r="AC254" s="146"/>
      <c r="AD254" s="12"/>
      <c r="AE254" s="12"/>
    </row>
    <row r="255" spans="8:31">
      <c r="H255" s="12"/>
      <c r="I255" s="12"/>
      <c r="J255" s="12"/>
      <c r="K255" s="12"/>
      <c r="L255" s="12"/>
      <c r="M255" s="65"/>
      <c r="N255" s="65"/>
      <c r="O255" s="12"/>
      <c r="P255" s="12"/>
      <c r="Q255" s="12"/>
      <c r="R255" s="65"/>
      <c r="S255" s="12"/>
      <c r="T255" s="65"/>
      <c r="U255" s="146"/>
      <c r="V255" s="146"/>
      <c r="W255" s="12"/>
      <c r="X255" s="146"/>
      <c r="Y255" s="146"/>
      <c r="Z255" s="146"/>
      <c r="AA255" s="12"/>
      <c r="AB255" s="65"/>
      <c r="AC255" s="146"/>
      <c r="AD255" s="12"/>
      <c r="AE255" s="12"/>
    </row>
    <row r="256" spans="8:31">
      <c r="H256" s="12"/>
      <c r="I256" s="12"/>
      <c r="J256" s="12"/>
      <c r="K256" s="12"/>
      <c r="L256" s="12"/>
      <c r="M256" s="65"/>
      <c r="N256" s="65"/>
      <c r="O256" s="12"/>
      <c r="P256" s="12"/>
      <c r="Q256" s="12"/>
      <c r="R256" s="65"/>
      <c r="S256" s="12"/>
      <c r="T256" s="65"/>
      <c r="U256" s="146"/>
      <c r="V256" s="146"/>
      <c r="W256" s="12"/>
      <c r="X256" s="146"/>
      <c r="Y256" s="146"/>
      <c r="Z256" s="146"/>
      <c r="AA256" s="12"/>
      <c r="AB256" s="65"/>
      <c r="AC256" s="146"/>
      <c r="AD256" s="12"/>
      <c r="AE256" s="12"/>
    </row>
    <row r="257" spans="8:31">
      <c r="H257" s="12"/>
      <c r="I257" s="12"/>
      <c r="J257" s="12"/>
      <c r="K257" s="12"/>
      <c r="L257" s="12"/>
      <c r="M257" s="65"/>
      <c r="N257" s="65"/>
      <c r="O257" s="12"/>
      <c r="P257" s="12"/>
      <c r="Q257" s="12"/>
      <c r="R257" s="65"/>
      <c r="S257" s="12"/>
      <c r="T257" s="65"/>
      <c r="U257" s="146"/>
      <c r="V257" s="146"/>
      <c r="W257" s="12"/>
      <c r="X257" s="146"/>
      <c r="Y257" s="146"/>
      <c r="Z257" s="146"/>
      <c r="AA257" s="12"/>
      <c r="AB257" s="65"/>
      <c r="AC257" s="146"/>
      <c r="AD257" s="12"/>
      <c r="AE257" s="12"/>
    </row>
    <row r="258" spans="8:31">
      <c r="H258" s="12"/>
      <c r="I258" s="12"/>
      <c r="J258" s="12"/>
      <c r="K258" s="12"/>
      <c r="L258" s="12"/>
      <c r="M258" s="65"/>
      <c r="N258" s="65"/>
      <c r="O258" s="12"/>
      <c r="P258" s="12"/>
      <c r="Q258" s="12"/>
      <c r="R258" s="65"/>
      <c r="S258" s="12"/>
      <c r="T258" s="65"/>
      <c r="U258" s="146"/>
      <c r="V258" s="146"/>
      <c r="W258" s="12"/>
      <c r="X258" s="146"/>
      <c r="Y258" s="146"/>
      <c r="Z258" s="146"/>
      <c r="AA258" s="12"/>
      <c r="AB258" s="65"/>
      <c r="AC258" s="146"/>
      <c r="AD258" s="12"/>
      <c r="AE258" s="12"/>
    </row>
    <row r="259" spans="8:31">
      <c r="H259" s="12"/>
      <c r="I259" s="12"/>
      <c r="J259" s="12"/>
      <c r="K259" s="12"/>
      <c r="L259" s="12"/>
      <c r="M259" s="65"/>
      <c r="N259" s="65"/>
      <c r="O259" s="12"/>
      <c r="P259" s="12"/>
      <c r="Q259" s="12"/>
      <c r="R259" s="65"/>
      <c r="S259" s="12"/>
      <c r="T259" s="65"/>
      <c r="U259" s="146"/>
      <c r="V259" s="146"/>
      <c r="W259" s="12"/>
      <c r="X259" s="146"/>
      <c r="Y259" s="146"/>
      <c r="Z259" s="146"/>
      <c r="AA259" s="12"/>
      <c r="AB259" s="65"/>
      <c r="AC259" s="146"/>
      <c r="AD259" s="12"/>
      <c r="AE259" s="12"/>
    </row>
    <row r="260" spans="8:31">
      <c r="H260" s="12"/>
      <c r="I260" s="12"/>
      <c r="J260" s="12"/>
      <c r="K260" s="12"/>
      <c r="L260" s="12"/>
      <c r="M260" s="65"/>
      <c r="N260" s="65"/>
      <c r="O260" s="12"/>
      <c r="P260" s="12"/>
      <c r="Q260" s="12"/>
      <c r="R260" s="65"/>
      <c r="S260" s="12"/>
      <c r="T260" s="65"/>
      <c r="U260" s="146"/>
      <c r="V260" s="146"/>
      <c r="W260" s="12"/>
      <c r="X260" s="146"/>
      <c r="Y260" s="146"/>
      <c r="Z260" s="146"/>
      <c r="AA260" s="12"/>
      <c r="AB260" s="65"/>
      <c r="AC260" s="146"/>
      <c r="AD260" s="12"/>
      <c r="AE260" s="12"/>
    </row>
    <row r="261" spans="8:31">
      <c r="H261" s="12"/>
      <c r="I261" s="12"/>
      <c r="J261" s="12"/>
      <c r="K261" s="12"/>
      <c r="L261" s="12"/>
      <c r="M261" s="65"/>
      <c r="N261" s="65"/>
      <c r="O261" s="12"/>
      <c r="P261" s="12"/>
      <c r="Q261" s="12"/>
      <c r="R261" s="65"/>
      <c r="S261" s="12"/>
      <c r="T261" s="65"/>
      <c r="U261" s="146"/>
      <c r="V261" s="146"/>
      <c r="W261" s="12"/>
      <c r="X261" s="146"/>
      <c r="Y261" s="146"/>
      <c r="Z261" s="146"/>
      <c r="AA261" s="12"/>
      <c r="AB261" s="65"/>
      <c r="AC261" s="146"/>
      <c r="AD261" s="12"/>
      <c r="AE261" s="12"/>
    </row>
    <row r="262" spans="8:31">
      <c r="H262" s="12"/>
      <c r="I262" s="12"/>
      <c r="J262" s="12"/>
      <c r="K262" s="12"/>
      <c r="L262" s="12"/>
      <c r="M262" s="65"/>
      <c r="N262" s="65"/>
      <c r="O262" s="12"/>
      <c r="P262" s="12"/>
      <c r="Q262" s="12"/>
      <c r="R262" s="65"/>
      <c r="S262" s="12"/>
      <c r="T262" s="65"/>
      <c r="U262" s="146"/>
      <c r="V262" s="146"/>
      <c r="W262" s="12"/>
      <c r="X262" s="146"/>
      <c r="Y262" s="146"/>
      <c r="Z262" s="146"/>
      <c r="AA262" s="12"/>
      <c r="AB262" s="65"/>
      <c r="AC262" s="146"/>
      <c r="AD262" s="12"/>
      <c r="AE262" s="12"/>
    </row>
    <row r="263" spans="8:31">
      <c r="H263" s="12"/>
      <c r="I263" s="12"/>
      <c r="J263" s="12"/>
      <c r="K263" s="12"/>
      <c r="L263" s="12"/>
      <c r="M263" s="65"/>
      <c r="N263" s="65"/>
      <c r="O263" s="12"/>
      <c r="P263" s="12"/>
      <c r="Q263" s="12"/>
      <c r="R263" s="65"/>
      <c r="S263" s="12"/>
      <c r="T263" s="65"/>
      <c r="U263" s="146"/>
      <c r="V263" s="146"/>
      <c r="W263" s="12"/>
      <c r="X263" s="146"/>
      <c r="Y263" s="146"/>
      <c r="Z263" s="146"/>
      <c r="AA263" s="12"/>
      <c r="AB263" s="65"/>
      <c r="AC263" s="146"/>
      <c r="AD263" s="12"/>
      <c r="AE263" s="12"/>
    </row>
    <row r="264" spans="8:31">
      <c r="H264" s="12"/>
      <c r="I264" s="12"/>
      <c r="J264" s="12"/>
      <c r="K264" s="12"/>
      <c r="L264" s="12"/>
      <c r="M264" s="65"/>
      <c r="N264" s="65"/>
      <c r="O264" s="12"/>
      <c r="P264" s="12"/>
      <c r="Q264" s="12"/>
      <c r="R264" s="65"/>
      <c r="S264" s="12"/>
      <c r="T264" s="65"/>
      <c r="U264" s="146"/>
      <c r="V264" s="146"/>
      <c r="W264" s="12"/>
      <c r="X264" s="146"/>
      <c r="Y264" s="146"/>
      <c r="Z264" s="146"/>
      <c r="AA264" s="12"/>
      <c r="AB264" s="65"/>
      <c r="AC264" s="146"/>
      <c r="AD264" s="12"/>
      <c r="AE264" s="12"/>
    </row>
    <row r="265" spans="8:31">
      <c r="H265" s="12"/>
      <c r="I265" s="12"/>
      <c r="J265" s="12"/>
      <c r="K265" s="12"/>
      <c r="L265" s="12"/>
      <c r="M265" s="65"/>
      <c r="N265" s="65"/>
      <c r="O265" s="12"/>
      <c r="P265" s="12"/>
      <c r="Q265" s="12"/>
      <c r="R265" s="65"/>
      <c r="S265" s="12"/>
      <c r="T265" s="65"/>
      <c r="U265" s="146"/>
      <c r="V265" s="146"/>
      <c r="W265" s="12"/>
      <c r="X265" s="146"/>
      <c r="Y265" s="146"/>
      <c r="Z265" s="146"/>
      <c r="AA265" s="12"/>
      <c r="AB265" s="65"/>
      <c r="AC265" s="146"/>
      <c r="AD265" s="12"/>
      <c r="AE265" s="12"/>
    </row>
    <row r="266" spans="8:31">
      <c r="H266" s="12"/>
      <c r="I266" s="12"/>
      <c r="J266" s="12"/>
      <c r="K266" s="12"/>
      <c r="L266" s="12"/>
      <c r="M266" s="65"/>
      <c r="N266" s="65"/>
      <c r="O266" s="12"/>
      <c r="P266" s="12"/>
      <c r="Q266" s="12"/>
      <c r="R266" s="65"/>
      <c r="S266" s="12"/>
      <c r="T266" s="65"/>
      <c r="U266" s="146"/>
      <c r="V266" s="146"/>
      <c r="W266" s="12"/>
      <c r="X266" s="146"/>
      <c r="Y266" s="146"/>
      <c r="Z266" s="146"/>
      <c r="AA266" s="12"/>
      <c r="AB266" s="65"/>
      <c r="AC266" s="146"/>
      <c r="AD266" s="12"/>
      <c r="AE266" s="12"/>
    </row>
    <row r="267" spans="8:31">
      <c r="H267" s="12"/>
      <c r="I267" s="12"/>
      <c r="J267" s="12"/>
      <c r="K267" s="12"/>
      <c r="L267" s="12"/>
      <c r="M267" s="65"/>
      <c r="N267" s="65"/>
      <c r="O267" s="12"/>
      <c r="P267" s="12"/>
      <c r="Q267" s="12"/>
      <c r="R267" s="65"/>
      <c r="S267" s="12"/>
      <c r="T267" s="65"/>
      <c r="U267" s="146"/>
      <c r="V267" s="146"/>
      <c r="W267" s="12"/>
      <c r="X267" s="146"/>
      <c r="Y267" s="146"/>
      <c r="Z267" s="146"/>
      <c r="AA267" s="12"/>
      <c r="AB267" s="65"/>
      <c r="AC267" s="146"/>
      <c r="AD267" s="12"/>
      <c r="AE267" s="12"/>
    </row>
    <row r="268" spans="8:31">
      <c r="H268" s="12"/>
      <c r="I268" s="12"/>
      <c r="J268" s="12"/>
      <c r="K268" s="12"/>
      <c r="L268" s="12"/>
      <c r="M268" s="65"/>
      <c r="N268" s="65"/>
      <c r="O268" s="12"/>
      <c r="P268" s="12"/>
      <c r="Q268" s="12"/>
      <c r="R268" s="65"/>
      <c r="S268" s="12"/>
      <c r="T268" s="65"/>
      <c r="U268" s="146"/>
      <c r="V268" s="146"/>
      <c r="W268" s="12"/>
      <c r="X268" s="146"/>
      <c r="Y268" s="146"/>
      <c r="Z268" s="146"/>
      <c r="AA268" s="12"/>
      <c r="AB268" s="65"/>
      <c r="AC268" s="146"/>
      <c r="AD268" s="12"/>
      <c r="AE268" s="12"/>
    </row>
    <row r="269" spans="8:31">
      <c r="H269" s="12"/>
      <c r="I269" s="12"/>
      <c r="J269" s="12"/>
      <c r="K269" s="12"/>
      <c r="L269" s="12"/>
      <c r="M269" s="65"/>
      <c r="N269" s="65"/>
      <c r="O269" s="12"/>
      <c r="P269" s="12"/>
      <c r="Q269" s="12"/>
      <c r="R269" s="65"/>
      <c r="S269" s="12"/>
      <c r="T269" s="65"/>
      <c r="U269" s="146"/>
      <c r="V269" s="146"/>
      <c r="W269" s="12"/>
      <c r="X269" s="146"/>
      <c r="Y269" s="146"/>
      <c r="Z269" s="146"/>
      <c r="AA269" s="12"/>
      <c r="AB269" s="65"/>
      <c r="AC269" s="146"/>
      <c r="AD269" s="12"/>
      <c r="AE269" s="12"/>
    </row>
    <row r="270" spans="8:31">
      <c r="H270" s="12"/>
      <c r="I270" s="12"/>
      <c r="J270" s="12"/>
      <c r="K270" s="12"/>
      <c r="L270" s="12"/>
      <c r="M270" s="65"/>
      <c r="N270" s="65"/>
      <c r="O270" s="12"/>
      <c r="P270" s="12"/>
      <c r="Q270" s="12"/>
      <c r="R270" s="65"/>
      <c r="S270" s="12"/>
      <c r="T270" s="65"/>
      <c r="U270" s="146"/>
      <c r="V270" s="146"/>
      <c r="W270" s="12"/>
      <c r="X270" s="146"/>
      <c r="Y270" s="146"/>
      <c r="Z270" s="146"/>
      <c r="AA270" s="12"/>
      <c r="AB270" s="65"/>
      <c r="AC270" s="146"/>
      <c r="AD270" s="12"/>
      <c r="AE270" s="12"/>
    </row>
    <row r="271" spans="8:31">
      <c r="H271" s="12"/>
      <c r="I271" s="12"/>
      <c r="J271" s="12"/>
      <c r="K271" s="12"/>
      <c r="L271" s="12"/>
      <c r="M271" s="65"/>
      <c r="N271" s="65"/>
      <c r="O271" s="12"/>
      <c r="P271" s="12"/>
      <c r="Q271" s="12"/>
      <c r="R271" s="65"/>
      <c r="S271" s="12"/>
      <c r="T271" s="65"/>
      <c r="U271" s="146"/>
      <c r="V271" s="146"/>
      <c r="W271" s="12"/>
      <c r="X271" s="146"/>
      <c r="Y271" s="146"/>
      <c r="Z271" s="146"/>
      <c r="AA271" s="12"/>
      <c r="AB271" s="65"/>
      <c r="AC271" s="146"/>
      <c r="AD271" s="12"/>
      <c r="AE271" s="12"/>
    </row>
    <row r="272" spans="8:31">
      <c r="H272" s="12"/>
      <c r="I272" s="12"/>
      <c r="J272" s="12"/>
      <c r="K272" s="12"/>
      <c r="L272" s="12"/>
      <c r="M272" s="65"/>
      <c r="N272" s="65"/>
      <c r="O272" s="12"/>
      <c r="P272" s="12"/>
      <c r="Q272" s="12"/>
      <c r="R272" s="65"/>
      <c r="S272" s="12"/>
      <c r="T272" s="65"/>
      <c r="U272" s="146"/>
      <c r="V272" s="146"/>
      <c r="W272" s="12"/>
      <c r="X272" s="146"/>
      <c r="Y272" s="146"/>
      <c r="Z272" s="146"/>
      <c r="AA272" s="12"/>
      <c r="AB272" s="65"/>
      <c r="AC272" s="146"/>
      <c r="AD272" s="12"/>
      <c r="AE272" s="12"/>
    </row>
    <row r="273" spans="8:31">
      <c r="H273" s="12"/>
      <c r="I273" s="12"/>
      <c r="J273" s="12"/>
      <c r="K273" s="12"/>
      <c r="L273" s="12"/>
      <c r="M273" s="65"/>
      <c r="N273" s="65"/>
      <c r="O273" s="12"/>
      <c r="P273" s="12"/>
      <c r="Q273" s="12"/>
      <c r="R273" s="65"/>
      <c r="S273" s="12"/>
      <c r="T273" s="65"/>
      <c r="U273" s="146"/>
      <c r="V273" s="146"/>
      <c r="W273" s="12"/>
      <c r="X273" s="146"/>
      <c r="Y273" s="146"/>
      <c r="Z273" s="146"/>
      <c r="AA273" s="12"/>
      <c r="AB273" s="65"/>
      <c r="AC273" s="146"/>
      <c r="AD273" s="12"/>
      <c r="AE273" s="12"/>
    </row>
    <row r="274" spans="8:31">
      <c r="H274" s="12"/>
      <c r="I274" s="12"/>
      <c r="J274" s="12"/>
      <c r="K274" s="12"/>
      <c r="L274" s="12"/>
      <c r="M274" s="65"/>
      <c r="N274" s="65"/>
      <c r="O274" s="12"/>
      <c r="P274" s="12"/>
      <c r="Q274" s="12"/>
      <c r="R274" s="65"/>
      <c r="S274" s="12"/>
      <c r="T274" s="65"/>
      <c r="U274" s="146"/>
      <c r="V274" s="146"/>
      <c r="W274" s="12"/>
      <c r="X274" s="146"/>
      <c r="Y274" s="146"/>
      <c r="Z274" s="146"/>
      <c r="AA274" s="12"/>
      <c r="AB274" s="65"/>
      <c r="AC274" s="146"/>
      <c r="AD274" s="12"/>
      <c r="AE274" s="12"/>
    </row>
    <row r="275" spans="8:31">
      <c r="H275" s="12"/>
      <c r="I275" s="12"/>
      <c r="J275" s="12"/>
      <c r="K275" s="12"/>
      <c r="L275" s="12"/>
      <c r="M275" s="65"/>
      <c r="N275" s="65"/>
      <c r="O275" s="12"/>
      <c r="P275" s="12"/>
      <c r="Q275" s="12"/>
      <c r="R275" s="65"/>
      <c r="S275" s="12"/>
      <c r="T275" s="65"/>
      <c r="U275" s="146"/>
      <c r="V275" s="146"/>
      <c r="W275" s="12"/>
      <c r="X275" s="146"/>
      <c r="Y275" s="146"/>
      <c r="Z275" s="146"/>
      <c r="AA275" s="12"/>
      <c r="AB275" s="65"/>
      <c r="AC275" s="146"/>
      <c r="AD275" s="12"/>
      <c r="AE275" s="12"/>
    </row>
    <row r="276" spans="8:31">
      <c r="H276" s="12"/>
      <c r="I276" s="12"/>
      <c r="J276" s="12"/>
      <c r="K276" s="12"/>
      <c r="L276" s="12"/>
      <c r="M276" s="65"/>
      <c r="N276" s="65"/>
      <c r="O276" s="12"/>
      <c r="P276" s="12"/>
      <c r="Q276" s="12"/>
      <c r="R276" s="65"/>
      <c r="S276" s="12"/>
      <c r="T276" s="65"/>
      <c r="U276" s="146"/>
      <c r="V276" s="146"/>
      <c r="W276" s="12"/>
      <c r="X276" s="146"/>
      <c r="Y276" s="146"/>
      <c r="Z276" s="146"/>
      <c r="AA276" s="12"/>
      <c r="AB276" s="65"/>
      <c r="AC276" s="146"/>
      <c r="AD276" s="12"/>
      <c r="AE276" s="12"/>
    </row>
    <row r="277" spans="8:31">
      <c r="H277" s="12"/>
      <c r="I277" s="12"/>
      <c r="J277" s="12"/>
      <c r="K277" s="12"/>
      <c r="L277" s="12"/>
      <c r="M277" s="65"/>
      <c r="N277" s="65"/>
      <c r="O277" s="12"/>
      <c r="P277" s="12"/>
      <c r="Q277" s="12"/>
      <c r="R277" s="65"/>
      <c r="S277" s="12"/>
      <c r="T277" s="65"/>
      <c r="U277" s="146"/>
      <c r="V277" s="146"/>
      <c r="W277" s="12"/>
      <c r="X277" s="146"/>
      <c r="Y277" s="146"/>
      <c r="Z277" s="146"/>
      <c r="AA277" s="12"/>
      <c r="AB277" s="65"/>
      <c r="AC277" s="146"/>
      <c r="AD277" s="12"/>
      <c r="AE277" s="12"/>
    </row>
    <row r="278" spans="8:31">
      <c r="H278" s="12"/>
      <c r="I278" s="12"/>
      <c r="J278" s="12"/>
      <c r="K278" s="12"/>
      <c r="L278" s="12"/>
      <c r="M278" s="65"/>
      <c r="N278" s="65"/>
      <c r="O278" s="12"/>
      <c r="P278" s="12"/>
      <c r="Q278" s="12"/>
      <c r="R278" s="65"/>
      <c r="S278" s="12"/>
      <c r="T278" s="65"/>
      <c r="U278" s="146"/>
      <c r="V278" s="146"/>
      <c r="W278" s="12"/>
      <c r="X278" s="146"/>
      <c r="Y278" s="146"/>
      <c r="Z278" s="146"/>
      <c r="AA278" s="12"/>
      <c r="AB278" s="65"/>
      <c r="AC278" s="146"/>
      <c r="AD278" s="12"/>
      <c r="AE278" s="12"/>
    </row>
    <row r="279" spans="8:31">
      <c r="H279" s="12"/>
      <c r="I279" s="12"/>
      <c r="J279" s="12"/>
      <c r="K279" s="12"/>
      <c r="L279" s="12"/>
      <c r="M279" s="65"/>
      <c r="N279" s="65"/>
      <c r="O279" s="12"/>
      <c r="P279" s="12"/>
      <c r="Q279" s="12"/>
      <c r="R279" s="65"/>
      <c r="S279" s="12"/>
      <c r="T279" s="65"/>
      <c r="U279" s="146"/>
      <c r="V279" s="146"/>
      <c r="W279" s="12"/>
      <c r="X279" s="146"/>
      <c r="Y279" s="146"/>
      <c r="Z279" s="146"/>
      <c r="AA279" s="12"/>
      <c r="AB279" s="65"/>
      <c r="AC279" s="146"/>
      <c r="AD279" s="12"/>
      <c r="AE279" s="12"/>
    </row>
    <row r="280" spans="8:31">
      <c r="H280" s="12"/>
      <c r="I280" s="12"/>
      <c r="J280" s="12"/>
      <c r="K280" s="12"/>
      <c r="L280" s="12"/>
      <c r="M280" s="65"/>
      <c r="N280" s="65"/>
      <c r="O280" s="12"/>
      <c r="P280" s="12"/>
      <c r="Q280" s="12"/>
      <c r="R280" s="65"/>
      <c r="S280" s="12"/>
      <c r="T280" s="65"/>
      <c r="U280" s="146"/>
      <c r="V280" s="146"/>
      <c r="W280" s="12"/>
      <c r="X280" s="146"/>
      <c r="Y280" s="146"/>
      <c r="Z280" s="146"/>
      <c r="AA280" s="12"/>
      <c r="AB280" s="65"/>
      <c r="AC280" s="146"/>
      <c r="AD280" s="12"/>
      <c r="AE280" s="12"/>
    </row>
    <row r="281" spans="8:31">
      <c r="H281" s="12"/>
      <c r="I281" s="12"/>
      <c r="J281" s="12"/>
      <c r="K281" s="12"/>
      <c r="L281" s="12"/>
      <c r="M281" s="65"/>
      <c r="N281" s="65"/>
      <c r="O281" s="12"/>
      <c r="P281" s="12"/>
      <c r="Q281" s="12"/>
      <c r="R281" s="65"/>
      <c r="S281" s="12"/>
      <c r="T281" s="65"/>
      <c r="U281" s="146"/>
      <c r="V281" s="146"/>
      <c r="W281" s="12"/>
      <c r="X281" s="146"/>
      <c r="Y281" s="146"/>
      <c r="Z281" s="146"/>
      <c r="AA281" s="12"/>
      <c r="AB281" s="65"/>
      <c r="AC281" s="146"/>
      <c r="AD281" s="12"/>
      <c r="AE281" s="12"/>
    </row>
    <row r="282" spans="8:31">
      <c r="H282" s="12"/>
      <c r="I282" s="12"/>
      <c r="J282" s="12"/>
      <c r="K282" s="12"/>
      <c r="L282" s="12"/>
      <c r="M282" s="65"/>
      <c r="N282" s="65"/>
      <c r="O282" s="12"/>
      <c r="P282" s="12"/>
      <c r="Q282" s="12"/>
      <c r="R282" s="65"/>
      <c r="S282" s="12"/>
      <c r="T282" s="65"/>
      <c r="U282" s="146"/>
      <c r="V282" s="146"/>
      <c r="W282" s="12"/>
      <c r="X282" s="146"/>
      <c r="Y282" s="146"/>
      <c r="Z282" s="146"/>
      <c r="AA282" s="12"/>
      <c r="AB282" s="65"/>
      <c r="AC282" s="146"/>
      <c r="AD282" s="12"/>
      <c r="AE282" s="12"/>
    </row>
    <row r="283" spans="8:31">
      <c r="H283" s="12"/>
      <c r="I283" s="12"/>
      <c r="J283" s="12"/>
      <c r="K283" s="12"/>
      <c r="L283" s="12"/>
      <c r="M283" s="65"/>
      <c r="N283" s="65"/>
      <c r="O283" s="12"/>
      <c r="P283" s="12"/>
      <c r="Q283" s="12"/>
      <c r="R283" s="65"/>
      <c r="S283" s="12"/>
      <c r="T283" s="65"/>
      <c r="U283" s="146"/>
      <c r="V283" s="146"/>
      <c r="W283" s="12"/>
      <c r="X283" s="146"/>
      <c r="Y283" s="146"/>
      <c r="Z283" s="146"/>
      <c r="AA283" s="12"/>
      <c r="AB283" s="65"/>
      <c r="AC283" s="146"/>
      <c r="AD283" s="12"/>
      <c r="AE283" s="12"/>
    </row>
    <row r="284" spans="8:31">
      <c r="H284" s="12"/>
      <c r="I284" s="12"/>
      <c r="J284" s="12"/>
      <c r="K284" s="12"/>
      <c r="L284" s="12"/>
      <c r="M284" s="65"/>
      <c r="N284" s="65"/>
      <c r="O284" s="12"/>
      <c r="P284" s="12"/>
      <c r="Q284" s="12"/>
      <c r="R284" s="65"/>
      <c r="S284" s="12"/>
      <c r="T284" s="65"/>
      <c r="U284" s="146"/>
      <c r="V284" s="146"/>
      <c r="W284" s="12"/>
      <c r="X284" s="146"/>
      <c r="Y284" s="146"/>
      <c r="Z284" s="146"/>
      <c r="AA284" s="12"/>
      <c r="AB284" s="65"/>
      <c r="AC284" s="146"/>
      <c r="AD284" s="12"/>
      <c r="AE284" s="12"/>
    </row>
    <row r="285" spans="8:31">
      <c r="H285" s="12"/>
      <c r="I285" s="12"/>
      <c r="J285" s="12"/>
      <c r="K285" s="12"/>
      <c r="L285" s="12"/>
      <c r="M285" s="65"/>
      <c r="N285" s="65"/>
      <c r="O285" s="12"/>
      <c r="P285" s="12"/>
      <c r="Q285" s="12"/>
      <c r="R285" s="65"/>
      <c r="S285" s="12"/>
      <c r="T285" s="65"/>
      <c r="U285" s="146"/>
      <c r="V285" s="146"/>
      <c r="W285" s="12"/>
      <c r="X285" s="146"/>
      <c r="Y285" s="146"/>
      <c r="Z285" s="146"/>
      <c r="AA285" s="12"/>
      <c r="AB285" s="65"/>
      <c r="AC285" s="146"/>
      <c r="AD285" s="12"/>
      <c r="AE285" s="12"/>
    </row>
    <row r="286" spans="8:31">
      <c r="H286" s="12"/>
      <c r="I286" s="12"/>
      <c r="J286" s="12"/>
      <c r="K286" s="12"/>
      <c r="L286" s="12"/>
      <c r="M286" s="65"/>
      <c r="N286" s="65"/>
      <c r="O286" s="12"/>
      <c r="P286" s="12"/>
      <c r="Q286" s="12"/>
      <c r="R286" s="65"/>
      <c r="S286" s="12"/>
      <c r="T286" s="65"/>
      <c r="U286" s="146"/>
      <c r="V286" s="146"/>
      <c r="W286" s="12"/>
      <c r="X286" s="146"/>
      <c r="Y286" s="146"/>
      <c r="Z286" s="146"/>
      <c r="AA286" s="12"/>
      <c r="AB286" s="65"/>
      <c r="AC286" s="146"/>
      <c r="AD286" s="12"/>
      <c r="AE286" s="12"/>
    </row>
    <row r="287" spans="8:31">
      <c r="H287" s="12"/>
      <c r="I287" s="12"/>
      <c r="J287" s="12"/>
      <c r="K287" s="12"/>
      <c r="L287" s="12"/>
      <c r="M287" s="65"/>
      <c r="N287" s="65"/>
      <c r="O287" s="12"/>
      <c r="P287" s="12"/>
      <c r="Q287" s="12"/>
      <c r="R287" s="65"/>
      <c r="S287" s="12"/>
      <c r="T287" s="65"/>
      <c r="U287" s="146"/>
      <c r="V287" s="146"/>
      <c r="W287" s="12"/>
      <c r="X287" s="146"/>
      <c r="Y287" s="146"/>
      <c r="Z287" s="146"/>
      <c r="AA287" s="12"/>
      <c r="AB287" s="65"/>
      <c r="AC287" s="146"/>
      <c r="AD287" s="12"/>
      <c r="AE287" s="12"/>
    </row>
    <row r="288" spans="8:31">
      <c r="H288" s="12"/>
      <c r="I288" s="12"/>
      <c r="J288" s="12"/>
      <c r="K288" s="12"/>
      <c r="L288" s="12"/>
      <c r="M288" s="65"/>
      <c r="N288" s="65"/>
      <c r="O288" s="12"/>
      <c r="P288" s="12"/>
      <c r="Q288" s="12"/>
      <c r="R288" s="65"/>
      <c r="S288" s="12"/>
      <c r="T288" s="65"/>
      <c r="U288" s="146"/>
      <c r="V288" s="146"/>
      <c r="W288" s="12"/>
      <c r="X288" s="146"/>
      <c r="Y288" s="146"/>
      <c r="Z288" s="146"/>
      <c r="AA288" s="12"/>
      <c r="AB288" s="65"/>
      <c r="AC288" s="146"/>
      <c r="AD288" s="12"/>
      <c r="AE288" s="12"/>
    </row>
    <row r="289" spans="8:31">
      <c r="H289" s="12"/>
      <c r="I289" s="12"/>
      <c r="J289" s="12"/>
      <c r="K289" s="12"/>
      <c r="L289" s="12"/>
      <c r="M289" s="65"/>
      <c r="N289" s="65"/>
      <c r="O289" s="12"/>
      <c r="P289" s="12"/>
      <c r="Q289" s="12"/>
      <c r="R289" s="65"/>
      <c r="S289" s="12"/>
      <c r="T289" s="65"/>
      <c r="U289" s="146"/>
      <c r="V289" s="146"/>
      <c r="W289" s="12"/>
      <c r="X289" s="146"/>
      <c r="Y289" s="146"/>
      <c r="Z289" s="146"/>
      <c r="AA289" s="12"/>
      <c r="AB289" s="65"/>
      <c r="AC289" s="146"/>
      <c r="AD289" s="12"/>
      <c r="AE289" s="12"/>
    </row>
    <row r="290" spans="8:31">
      <c r="H290" s="12"/>
      <c r="I290" s="12"/>
      <c r="J290" s="12"/>
      <c r="K290" s="12"/>
      <c r="L290" s="12"/>
      <c r="M290" s="65"/>
      <c r="N290" s="65"/>
      <c r="O290" s="12"/>
      <c r="P290" s="12"/>
      <c r="Q290" s="12"/>
      <c r="R290" s="65"/>
      <c r="S290" s="12"/>
      <c r="T290" s="65"/>
      <c r="U290" s="146"/>
      <c r="V290" s="146"/>
      <c r="W290" s="12"/>
      <c r="X290" s="146"/>
      <c r="Y290" s="146"/>
      <c r="Z290" s="146"/>
      <c r="AA290" s="12"/>
      <c r="AB290" s="65"/>
      <c r="AC290" s="146"/>
      <c r="AD290" s="12"/>
      <c r="AE290" s="12"/>
    </row>
    <row r="291" spans="8:31">
      <c r="H291" s="12"/>
      <c r="I291" s="12"/>
      <c r="J291" s="12"/>
      <c r="K291" s="12"/>
      <c r="L291" s="12"/>
      <c r="M291" s="65"/>
      <c r="N291" s="65"/>
      <c r="O291" s="12"/>
      <c r="P291" s="12"/>
      <c r="Q291" s="12"/>
      <c r="R291" s="65"/>
      <c r="S291" s="12"/>
      <c r="T291" s="65"/>
      <c r="U291" s="146"/>
      <c r="V291" s="146"/>
      <c r="W291" s="12"/>
      <c r="X291" s="146"/>
      <c r="Y291" s="146"/>
      <c r="Z291" s="146"/>
      <c r="AA291" s="12"/>
      <c r="AB291" s="65"/>
      <c r="AC291" s="146"/>
      <c r="AD291" s="12"/>
      <c r="AE291" s="12"/>
    </row>
    <row r="292" spans="8:31">
      <c r="H292" s="12"/>
      <c r="I292" s="12"/>
      <c r="J292" s="12"/>
      <c r="K292" s="12"/>
      <c r="L292" s="12"/>
      <c r="M292" s="65"/>
      <c r="N292" s="65"/>
      <c r="O292" s="12"/>
      <c r="P292" s="12"/>
      <c r="Q292" s="12"/>
      <c r="R292" s="65"/>
      <c r="S292" s="12"/>
      <c r="T292" s="65"/>
      <c r="U292" s="146"/>
      <c r="V292" s="146"/>
      <c r="W292" s="12"/>
      <c r="X292" s="146"/>
      <c r="Y292" s="146"/>
      <c r="Z292" s="146"/>
      <c r="AA292" s="12"/>
      <c r="AB292" s="65"/>
      <c r="AC292" s="146"/>
      <c r="AD292" s="12"/>
      <c r="AE292" s="12"/>
    </row>
    <row r="293" spans="8:31">
      <c r="H293" s="12"/>
      <c r="I293" s="12"/>
      <c r="J293" s="12"/>
      <c r="K293" s="12"/>
      <c r="L293" s="12"/>
      <c r="M293" s="65"/>
      <c r="N293" s="65"/>
      <c r="O293" s="12"/>
      <c r="P293" s="12"/>
      <c r="Q293" s="12"/>
      <c r="R293" s="65"/>
      <c r="S293" s="12"/>
      <c r="T293" s="65"/>
      <c r="U293" s="146"/>
      <c r="V293" s="146"/>
      <c r="W293" s="12"/>
      <c r="X293" s="146"/>
      <c r="Y293" s="146"/>
      <c r="Z293" s="146"/>
      <c r="AA293" s="12"/>
      <c r="AB293" s="65"/>
      <c r="AC293" s="146"/>
      <c r="AD293" s="12"/>
      <c r="AE293" s="12"/>
    </row>
    <row r="294" spans="8:31">
      <c r="H294" s="12"/>
      <c r="I294" s="12"/>
      <c r="J294" s="12"/>
      <c r="K294" s="12"/>
      <c r="L294" s="12"/>
      <c r="M294" s="65"/>
      <c r="N294" s="65"/>
      <c r="O294" s="12"/>
      <c r="P294" s="12"/>
      <c r="Q294" s="12"/>
      <c r="R294" s="65"/>
      <c r="S294" s="12"/>
      <c r="T294" s="65"/>
      <c r="U294" s="146"/>
      <c r="V294" s="146"/>
      <c r="W294" s="12"/>
      <c r="X294" s="146"/>
      <c r="Y294" s="146"/>
      <c r="Z294" s="146"/>
      <c r="AA294" s="12"/>
      <c r="AB294" s="65"/>
      <c r="AC294" s="146"/>
      <c r="AD294" s="12"/>
      <c r="AE294" s="12"/>
    </row>
    <row r="295" spans="8:31">
      <c r="H295" s="12"/>
      <c r="I295" s="12"/>
      <c r="J295" s="12"/>
      <c r="K295" s="12"/>
      <c r="L295" s="12"/>
      <c r="M295" s="65"/>
      <c r="N295" s="65"/>
      <c r="O295" s="12"/>
      <c r="P295" s="12"/>
      <c r="Q295" s="12"/>
      <c r="R295" s="65"/>
      <c r="S295" s="12"/>
      <c r="T295" s="65"/>
      <c r="U295" s="146"/>
      <c r="V295" s="146"/>
      <c r="W295" s="12"/>
      <c r="X295" s="146"/>
      <c r="Y295" s="146"/>
      <c r="Z295" s="146"/>
      <c r="AA295" s="12"/>
      <c r="AB295" s="65"/>
      <c r="AC295" s="146"/>
      <c r="AD295" s="12"/>
      <c r="AE295" s="12"/>
    </row>
    <row r="296" spans="8:31">
      <c r="H296" s="12"/>
      <c r="I296" s="12"/>
      <c r="J296" s="12"/>
      <c r="K296" s="12"/>
      <c r="L296" s="12"/>
      <c r="M296" s="65"/>
      <c r="N296" s="65"/>
      <c r="O296" s="12"/>
      <c r="P296" s="12"/>
      <c r="Q296" s="12"/>
      <c r="R296" s="65"/>
      <c r="S296" s="12"/>
      <c r="T296" s="65"/>
      <c r="U296" s="146"/>
      <c r="V296" s="146"/>
      <c r="W296" s="12"/>
      <c r="X296" s="146"/>
      <c r="Y296" s="146"/>
      <c r="Z296" s="146"/>
      <c r="AA296" s="12"/>
      <c r="AB296" s="65"/>
      <c r="AC296" s="146"/>
      <c r="AD296" s="12"/>
      <c r="AE296" s="12"/>
    </row>
    <row r="297" spans="8:31">
      <c r="H297" s="12"/>
      <c r="I297" s="12"/>
      <c r="J297" s="12"/>
      <c r="K297" s="12"/>
      <c r="L297" s="12"/>
      <c r="M297" s="65"/>
      <c r="N297" s="65"/>
      <c r="O297" s="12"/>
      <c r="P297" s="12"/>
      <c r="Q297" s="12"/>
      <c r="R297" s="65"/>
      <c r="S297" s="12"/>
      <c r="T297" s="65"/>
      <c r="U297" s="146"/>
      <c r="V297" s="146"/>
      <c r="W297" s="12"/>
      <c r="X297" s="146"/>
      <c r="Y297" s="146"/>
      <c r="Z297" s="146"/>
      <c r="AA297" s="12"/>
      <c r="AB297" s="65"/>
      <c r="AC297" s="146"/>
      <c r="AD297" s="12"/>
      <c r="AE297" s="12"/>
    </row>
    <row r="298" spans="8:31">
      <c r="H298" s="12"/>
      <c r="I298" s="12"/>
      <c r="J298" s="12"/>
      <c r="K298" s="12"/>
      <c r="L298" s="12"/>
      <c r="M298" s="65"/>
      <c r="N298" s="65"/>
      <c r="O298" s="12"/>
      <c r="P298" s="12"/>
      <c r="Q298" s="12"/>
      <c r="R298" s="65"/>
      <c r="S298" s="12"/>
      <c r="T298" s="65"/>
      <c r="U298" s="146"/>
      <c r="V298" s="146"/>
      <c r="W298" s="12"/>
      <c r="X298" s="146"/>
      <c r="Y298" s="146"/>
      <c r="Z298" s="146"/>
      <c r="AA298" s="12"/>
      <c r="AB298" s="65"/>
      <c r="AC298" s="146"/>
      <c r="AD298" s="12"/>
      <c r="AE298" s="12"/>
    </row>
    <row r="299" spans="8:31">
      <c r="H299" s="12"/>
      <c r="I299" s="12"/>
      <c r="J299" s="12"/>
      <c r="K299" s="12"/>
      <c r="L299" s="12"/>
      <c r="M299" s="65"/>
      <c r="N299" s="65"/>
      <c r="O299" s="12"/>
      <c r="P299" s="12"/>
      <c r="Q299" s="12"/>
      <c r="R299" s="65"/>
      <c r="S299" s="12"/>
      <c r="T299" s="65"/>
      <c r="U299" s="146"/>
      <c r="V299" s="146"/>
      <c r="W299" s="12"/>
      <c r="X299" s="146"/>
      <c r="Y299" s="146"/>
      <c r="Z299" s="146"/>
      <c r="AA299" s="12"/>
      <c r="AB299" s="65"/>
      <c r="AC299" s="146"/>
      <c r="AD299" s="12"/>
      <c r="AE299" s="12"/>
    </row>
    <row r="300" spans="8:31">
      <c r="H300" s="12"/>
      <c r="I300" s="12"/>
      <c r="J300" s="12"/>
      <c r="K300" s="12"/>
      <c r="L300" s="12"/>
      <c r="M300" s="65"/>
      <c r="N300" s="65"/>
      <c r="O300" s="12"/>
      <c r="P300" s="12"/>
      <c r="Q300" s="12"/>
      <c r="R300" s="65"/>
      <c r="S300" s="12"/>
      <c r="T300" s="65"/>
      <c r="U300" s="146"/>
      <c r="V300" s="146"/>
      <c r="W300" s="12"/>
      <c r="X300" s="146"/>
      <c r="Y300" s="146"/>
      <c r="Z300" s="146"/>
      <c r="AA300" s="12"/>
      <c r="AB300" s="65"/>
      <c r="AC300" s="146"/>
      <c r="AD300" s="12"/>
      <c r="AE300" s="12"/>
    </row>
    <row r="301" spans="8:31">
      <c r="H301" s="12"/>
      <c r="I301" s="12"/>
      <c r="J301" s="12"/>
      <c r="K301" s="12"/>
      <c r="L301" s="12"/>
      <c r="M301" s="65"/>
      <c r="N301" s="65"/>
      <c r="O301" s="12"/>
      <c r="P301" s="12"/>
      <c r="Q301" s="12"/>
      <c r="R301" s="65"/>
      <c r="S301" s="12"/>
      <c r="T301" s="65"/>
      <c r="U301" s="146"/>
      <c r="V301" s="146"/>
      <c r="W301" s="12"/>
      <c r="X301" s="146"/>
      <c r="Y301" s="146"/>
      <c r="Z301" s="146"/>
      <c r="AA301" s="12"/>
      <c r="AB301" s="65"/>
      <c r="AC301" s="146"/>
      <c r="AD301" s="12"/>
      <c r="AE301" s="12"/>
    </row>
    <row r="302" spans="8:31">
      <c r="H302" s="12"/>
      <c r="I302" s="12"/>
      <c r="J302" s="12"/>
      <c r="K302" s="12"/>
      <c r="L302" s="12"/>
      <c r="M302" s="65"/>
      <c r="N302" s="65"/>
      <c r="O302" s="12"/>
      <c r="P302" s="12"/>
      <c r="Q302" s="12"/>
      <c r="R302" s="65"/>
      <c r="S302" s="12"/>
      <c r="T302" s="65"/>
      <c r="U302" s="146"/>
      <c r="V302" s="146"/>
      <c r="W302" s="12"/>
      <c r="X302" s="146"/>
      <c r="Y302" s="146"/>
      <c r="Z302" s="146"/>
      <c r="AA302" s="12"/>
      <c r="AB302" s="65"/>
      <c r="AC302" s="146"/>
      <c r="AD302" s="12"/>
      <c r="AE302" s="12"/>
    </row>
    <row r="303" spans="8:31">
      <c r="H303" s="12"/>
      <c r="I303" s="12"/>
      <c r="J303" s="12"/>
      <c r="K303" s="12"/>
      <c r="L303" s="12"/>
      <c r="M303" s="65"/>
      <c r="N303" s="65"/>
      <c r="O303" s="12"/>
      <c r="P303" s="12"/>
      <c r="Q303" s="12"/>
      <c r="R303" s="65"/>
      <c r="S303" s="12"/>
      <c r="T303" s="65"/>
      <c r="U303" s="146"/>
      <c r="V303" s="146"/>
      <c r="W303" s="12"/>
      <c r="X303" s="146"/>
      <c r="Y303" s="146"/>
      <c r="Z303" s="146"/>
      <c r="AA303" s="12"/>
      <c r="AB303" s="65"/>
      <c r="AC303" s="146"/>
      <c r="AD303" s="12"/>
      <c r="AE303" s="12"/>
    </row>
    <row r="304" spans="8:31">
      <c r="H304" s="12"/>
      <c r="I304" s="12"/>
      <c r="J304" s="12"/>
      <c r="K304" s="12"/>
      <c r="L304" s="12"/>
      <c r="M304" s="65"/>
      <c r="N304" s="65"/>
      <c r="O304" s="12"/>
      <c r="P304" s="12"/>
      <c r="Q304" s="12"/>
      <c r="R304" s="65"/>
      <c r="S304" s="12"/>
      <c r="T304" s="65"/>
      <c r="U304" s="146"/>
      <c r="V304" s="146"/>
      <c r="W304" s="12"/>
      <c r="X304" s="146"/>
      <c r="Y304" s="146"/>
      <c r="Z304" s="146"/>
      <c r="AA304" s="12"/>
      <c r="AB304" s="65"/>
      <c r="AC304" s="146"/>
      <c r="AD304" s="12"/>
      <c r="AE304" s="12"/>
    </row>
    <row r="305" spans="1:31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65"/>
      <c r="N305" s="65"/>
      <c r="O305" s="12"/>
      <c r="P305" s="12"/>
      <c r="Q305" s="12"/>
      <c r="R305" s="65"/>
      <c r="S305" s="30"/>
      <c r="T305" s="65"/>
      <c r="U305" s="146"/>
      <c r="V305" s="146"/>
      <c r="W305" s="12"/>
      <c r="X305" s="146"/>
      <c r="Y305" s="146"/>
      <c r="Z305" s="146"/>
      <c r="AA305" s="12"/>
      <c r="AB305" s="65"/>
      <c r="AC305" s="146"/>
      <c r="AD305" s="12"/>
      <c r="AE305" s="12"/>
    </row>
    <row r="306" spans="1:31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65"/>
      <c r="N306" s="65"/>
      <c r="O306" s="12"/>
      <c r="P306" s="12"/>
      <c r="Q306" s="12"/>
      <c r="R306" s="65"/>
      <c r="S306" s="32"/>
      <c r="T306" s="65"/>
      <c r="U306" s="146"/>
      <c r="V306" s="146"/>
      <c r="W306" s="12"/>
      <c r="X306" s="146"/>
      <c r="Y306" s="146"/>
      <c r="Z306" s="146"/>
      <c r="AA306" s="12"/>
      <c r="AB306" s="65"/>
      <c r="AC306" s="146"/>
      <c r="AD306" s="12"/>
      <c r="AE306" s="12"/>
    </row>
    <row r="307" spans="1:31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66"/>
      <c r="N307" s="65"/>
      <c r="O307" s="12"/>
      <c r="P307" s="12"/>
      <c r="Q307" s="12"/>
      <c r="R307" s="65"/>
      <c r="S307" s="32"/>
      <c r="T307" s="65"/>
      <c r="U307" s="146"/>
      <c r="V307" s="146"/>
      <c r="W307" s="12"/>
      <c r="X307" s="146"/>
      <c r="Y307" s="146"/>
      <c r="Z307" s="146"/>
      <c r="AA307" s="12"/>
      <c r="AB307" s="65"/>
      <c r="AD307" s="30"/>
    </row>
    <row r="308" spans="1:31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67"/>
      <c r="N308" s="66"/>
      <c r="O308" s="30"/>
      <c r="P308" s="30"/>
      <c r="Q308" s="30"/>
      <c r="R308" s="66"/>
      <c r="S308" s="32"/>
      <c r="T308" s="66"/>
      <c r="W308" s="30"/>
      <c r="X308" s="147"/>
      <c r="AD308" s="32"/>
    </row>
    <row r="309" spans="1:31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67"/>
      <c r="N309" s="67"/>
      <c r="O309" s="32"/>
      <c r="P309" s="32"/>
      <c r="Q309" s="32"/>
      <c r="R309" s="67"/>
      <c r="S309" s="32"/>
      <c r="T309" s="67"/>
      <c r="W309" s="32"/>
      <c r="X309" s="148"/>
      <c r="AD309" s="32"/>
    </row>
    <row r="310" spans="1:31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67"/>
      <c r="N310" s="67"/>
      <c r="O310" s="32"/>
      <c r="P310" s="32"/>
      <c r="Q310" s="32"/>
      <c r="R310" s="67"/>
      <c r="S310" s="32"/>
      <c r="T310" s="67"/>
      <c r="W310" s="32"/>
      <c r="X310" s="148"/>
      <c r="AD310" s="32"/>
    </row>
    <row r="311" spans="1:3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67"/>
      <c r="N311" s="67"/>
      <c r="O311" s="32"/>
      <c r="P311" s="32"/>
      <c r="Q311" s="32"/>
      <c r="R311" s="67"/>
      <c r="S311" s="32"/>
      <c r="T311" s="67"/>
      <c r="W311" s="32"/>
      <c r="X311" s="148"/>
      <c r="AD311" s="32"/>
    </row>
    <row r="312" spans="1:31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67"/>
      <c r="N312" s="67"/>
      <c r="O312" s="32"/>
      <c r="P312" s="32"/>
      <c r="Q312" s="32"/>
      <c r="R312" s="67"/>
      <c r="S312" s="32"/>
      <c r="T312" s="67"/>
      <c r="W312" s="32"/>
      <c r="X312" s="148"/>
      <c r="AD312" s="32"/>
    </row>
    <row r="313" spans="1:31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67"/>
      <c r="N313" s="67"/>
      <c r="O313" s="32"/>
      <c r="P313" s="32"/>
      <c r="Q313" s="32"/>
      <c r="R313" s="67"/>
      <c r="S313" s="32"/>
      <c r="T313" s="67"/>
      <c r="W313" s="32"/>
      <c r="X313" s="148"/>
      <c r="AD313" s="32"/>
    </row>
    <row r="314" spans="1:31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67"/>
      <c r="N314" s="67"/>
      <c r="O314" s="32"/>
      <c r="P314" s="32"/>
      <c r="Q314" s="32"/>
      <c r="R314" s="67"/>
      <c r="S314" s="32"/>
      <c r="T314" s="67"/>
      <c r="W314" s="32"/>
      <c r="X314" s="148"/>
      <c r="AD314" s="32"/>
    </row>
    <row r="315" spans="1:31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67"/>
      <c r="N315" s="67"/>
      <c r="O315" s="32"/>
      <c r="P315" s="32"/>
      <c r="Q315" s="32"/>
      <c r="R315" s="67"/>
      <c r="S315" s="32"/>
      <c r="T315" s="67"/>
      <c r="W315" s="32"/>
      <c r="X315" s="148"/>
      <c r="AD315" s="32"/>
    </row>
    <row r="316" spans="1:31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67"/>
      <c r="N316" s="67"/>
      <c r="O316" s="32"/>
      <c r="P316" s="32"/>
      <c r="Q316" s="32"/>
      <c r="R316" s="67"/>
      <c r="S316" s="32"/>
      <c r="T316" s="67"/>
      <c r="W316" s="32"/>
      <c r="X316" s="148"/>
      <c r="AD316" s="32"/>
    </row>
    <row r="317" spans="1:31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67"/>
      <c r="N317" s="67"/>
      <c r="O317" s="32"/>
      <c r="P317" s="32"/>
      <c r="Q317" s="32"/>
      <c r="R317" s="67"/>
      <c r="S317" s="32"/>
      <c r="T317" s="67"/>
      <c r="W317" s="32"/>
      <c r="X317" s="148"/>
      <c r="AD317" s="32"/>
    </row>
    <row r="318" spans="1:31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67"/>
      <c r="N318" s="67"/>
      <c r="O318" s="32"/>
      <c r="P318" s="32"/>
      <c r="Q318" s="32"/>
      <c r="R318" s="67"/>
      <c r="S318" s="32"/>
      <c r="T318" s="67"/>
      <c r="W318" s="32"/>
      <c r="X318" s="148"/>
      <c r="AD318" s="32"/>
    </row>
    <row r="319" spans="1:31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67"/>
      <c r="N319" s="67"/>
      <c r="O319" s="32"/>
      <c r="P319" s="32"/>
      <c r="Q319" s="32"/>
      <c r="R319" s="67"/>
      <c r="S319" s="32"/>
      <c r="T319" s="67"/>
      <c r="W319" s="32"/>
      <c r="X319" s="148"/>
      <c r="AD319" s="32"/>
    </row>
    <row r="320" spans="1:31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67"/>
      <c r="N320" s="67"/>
      <c r="O320" s="32"/>
      <c r="P320" s="32"/>
      <c r="Q320" s="32"/>
      <c r="R320" s="67"/>
      <c r="S320" s="32"/>
      <c r="T320" s="67"/>
      <c r="W320" s="32"/>
      <c r="X320" s="148"/>
      <c r="AD320" s="32"/>
    </row>
    <row r="321" spans="1:30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67"/>
      <c r="N321" s="67"/>
      <c r="O321" s="32"/>
      <c r="P321" s="32"/>
      <c r="Q321" s="32"/>
      <c r="R321" s="67"/>
      <c r="S321" s="32"/>
      <c r="T321" s="67"/>
      <c r="W321" s="32"/>
      <c r="X321" s="148"/>
      <c r="AD321" s="32"/>
    </row>
    <row r="322" spans="1:30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67"/>
      <c r="N322" s="67"/>
      <c r="O322" s="32"/>
      <c r="P322" s="32"/>
      <c r="Q322" s="32"/>
      <c r="R322" s="67"/>
      <c r="S322" s="32"/>
      <c r="T322" s="67"/>
      <c r="W322" s="32"/>
      <c r="X322" s="148"/>
      <c r="AD322" s="32"/>
    </row>
    <row r="323" spans="1:30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67"/>
      <c r="N323" s="67"/>
      <c r="O323" s="32"/>
      <c r="P323" s="32"/>
      <c r="Q323" s="32"/>
      <c r="R323" s="67"/>
      <c r="S323" s="32"/>
      <c r="T323" s="67"/>
      <c r="W323" s="32"/>
      <c r="X323" s="148"/>
      <c r="AD323" s="32"/>
    </row>
    <row r="324" spans="1:30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67"/>
      <c r="N324" s="67"/>
      <c r="O324" s="32"/>
      <c r="P324" s="32"/>
      <c r="Q324" s="32"/>
      <c r="R324" s="67"/>
      <c r="S324" s="32"/>
      <c r="T324" s="67"/>
      <c r="W324" s="32"/>
      <c r="X324" s="148"/>
      <c r="AD324" s="32"/>
    </row>
    <row r="325" spans="1:30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67"/>
      <c r="N325" s="67"/>
      <c r="O325" s="32"/>
      <c r="P325" s="32"/>
      <c r="Q325" s="32"/>
      <c r="R325" s="67"/>
      <c r="S325" s="32"/>
      <c r="T325" s="67"/>
      <c r="W325" s="32"/>
      <c r="X325" s="148"/>
      <c r="AD325" s="32"/>
    </row>
    <row r="326" spans="1:30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67"/>
      <c r="N326" s="67"/>
      <c r="O326" s="32"/>
      <c r="P326" s="32"/>
      <c r="Q326" s="32"/>
      <c r="R326" s="67"/>
      <c r="S326" s="32"/>
      <c r="T326" s="67"/>
      <c r="W326" s="32"/>
      <c r="X326" s="148"/>
      <c r="AD326" s="32"/>
    </row>
    <row r="327" spans="1:30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67"/>
      <c r="N327" s="67"/>
      <c r="O327" s="32"/>
      <c r="P327" s="32"/>
      <c r="Q327" s="32"/>
      <c r="R327" s="67"/>
      <c r="S327" s="32"/>
      <c r="T327" s="67"/>
      <c r="W327" s="32"/>
      <c r="X327" s="148"/>
      <c r="AD327" s="32"/>
    </row>
    <row r="328" spans="1:30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67"/>
      <c r="N328" s="67"/>
      <c r="O328" s="32"/>
      <c r="P328" s="32"/>
      <c r="Q328" s="32"/>
      <c r="R328" s="67"/>
      <c r="S328" s="32"/>
      <c r="T328" s="67"/>
      <c r="W328" s="32"/>
      <c r="X328" s="148"/>
      <c r="AD328" s="32"/>
    </row>
    <row r="329" spans="1:30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67"/>
      <c r="N329" s="67"/>
      <c r="O329" s="32"/>
      <c r="P329" s="32"/>
      <c r="Q329" s="32"/>
      <c r="R329" s="67"/>
      <c r="S329" s="32"/>
      <c r="T329" s="67"/>
      <c r="W329" s="32"/>
      <c r="X329" s="148"/>
      <c r="AD329" s="32"/>
    </row>
    <row r="330" spans="1:30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67"/>
      <c r="N330" s="67"/>
      <c r="O330" s="32"/>
      <c r="P330" s="32"/>
      <c r="Q330" s="32"/>
      <c r="R330" s="67"/>
      <c r="S330" s="32"/>
      <c r="T330" s="67"/>
      <c r="W330" s="32"/>
      <c r="X330" s="148"/>
      <c r="AD330" s="32"/>
    </row>
    <row r="331" spans="1:30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67"/>
      <c r="N331" s="67"/>
      <c r="O331" s="32"/>
      <c r="P331" s="32"/>
      <c r="Q331" s="32"/>
      <c r="R331" s="67"/>
      <c r="S331" s="32"/>
      <c r="T331" s="67"/>
      <c r="W331" s="32"/>
      <c r="X331" s="148"/>
      <c r="AD331" s="32"/>
    </row>
    <row r="332" spans="1:30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67"/>
      <c r="N332" s="67"/>
      <c r="O332" s="32"/>
      <c r="P332" s="32"/>
      <c r="Q332" s="32"/>
      <c r="R332" s="67"/>
      <c r="S332" s="32"/>
      <c r="T332" s="67"/>
      <c r="W332" s="32"/>
      <c r="X332" s="148"/>
      <c r="AD332" s="32"/>
    </row>
    <row r="333" spans="1:30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67"/>
      <c r="N333" s="67"/>
      <c r="O333" s="32"/>
      <c r="P333" s="32"/>
      <c r="Q333" s="32"/>
      <c r="R333" s="67"/>
      <c r="S333" s="32"/>
      <c r="T333" s="67"/>
      <c r="W333" s="32"/>
      <c r="X333" s="148"/>
      <c r="AD333" s="32"/>
    </row>
    <row r="334" spans="1:30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67"/>
      <c r="N334" s="67"/>
      <c r="O334" s="32"/>
      <c r="P334" s="32"/>
      <c r="Q334" s="32"/>
      <c r="R334" s="67"/>
      <c r="S334" s="32"/>
      <c r="T334" s="67"/>
      <c r="W334" s="32"/>
      <c r="X334" s="148"/>
      <c r="AD334" s="32"/>
    </row>
    <row r="335" spans="1:30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67"/>
      <c r="N335" s="67"/>
      <c r="O335" s="32"/>
      <c r="P335" s="32"/>
      <c r="Q335" s="32"/>
      <c r="R335" s="67"/>
      <c r="S335" s="32"/>
      <c r="T335" s="67"/>
      <c r="W335" s="32"/>
      <c r="X335" s="148"/>
      <c r="AD335" s="32"/>
    </row>
    <row r="336" spans="1:30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67"/>
      <c r="N336" s="67"/>
      <c r="O336" s="32"/>
      <c r="P336" s="32"/>
      <c r="Q336" s="32"/>
      <c r="R336" s="67"/>
      <c r="S336" s="32"/>
      <c r="T336" s="67"/>
      <c r="W336" s="32"/>
      <c r="X336" s="148"/>
      <c r="AD336" s="32"/>
    </row>
    <row r="337" spans="1:30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67"/>
      <c r="N337" s="67"/>
      <c r="O337" s="32"/>
      <c r="P337" s="32"/>
      <c r="Q337" s="32"/>
      <c r="R337" s="67"/>
      <c r="S337" s="32"/>
      <c r="T337" s="67"/>
      <c r="W337" s="32"/>
      <c r="X337" s="148"/>
      <c r="AD337" s="32"/>
    </row>
    <row r="338" spans="1:30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67"/>
      <c r="N338" s="67"/>
      <c r="O338" s="32"/>
      <c r="P338" s="32"/>
      <c r="Q338" s="32"/>
      <c r="R338" s="67"/>
      <c r="S338" s="32"/>
      <c r="T338" s="67"/>
      <c r="W338" s="32"/>
      <c r="X338" s="148"/>
      <c r="AD338" s="32"/>
    </row>
    <row r="339" spans="1:30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67"/>
      <c r="N339" s="67"/>
      <c r="O339" s="32"/>
      <c r="P339" s="32"/>
      <c r="Q339" s="32"/>
      <c r="R339" s="67"/>
      <c r="S339" s="32"/>
      <c r="T339" s="67"/>
      <c r="W339" s="32"/>
      <c r="X339" s="148"/>
      <c r="AD339" s="32"/>
    </row>
    <row r="340" spans="1:30">
      <c r="M340" s="67"/>
      <c r="N340" s="67"/>
      <c r="O340" s="32"/>
      <c r="P340" s="32"/>
      <c r="Q340" s="32"/>
      <c r="R340" s="67"/>
      <c r="T340" s="67"/>
      <c r="W340" s="32"/>
      <c r="X340" s="148"/>
      <c r="AD340" s="32"/>
    </row>
    <row r="341" spans="1:30">
      <c r="M341" s="67"/>
      <c r="N341" s="67"/>
      <c r="O341" s="32"/>
      <c r="P341" s="32"/>
      <c r="Q341" s="32"/>
      <c r="R341" s="67"/>
      <c r="T341" s="67"/>
      <c r="W341" s="32"/>
      <c r="X341" s="148"/>
      <c r="AD341" s="32"/>
    </row>
    <row r="342" spans="1:30">
      <c r="M342" s="67"/>
      <c r="N342" s="67"/>
      <c r="O342" s="32"/>
      <c r="P342" s="32"/>
      <c r="Q342" s="32"/>
      <c r="R342" s="67"/>
      <c r="T342" s="67"/>
      <c r="W342" s="32"/>
      <c r="X342" s="148"/>
    </row>
    <row r="343" spans="1:30">
      <c r="M343" s="67"/>
      <c r="N343" s="67"/>
      <c r="O343" s="32"/>
      <c r="P343" s="32"/>
      <c r="Q343" s="32"/>
      <c r="R343" s="67"/>
    </row>
    <row r="344" spans="1:30">
      <c r="M344" s="67"/>
      <c r="N344" s="67"/>
      <c r="O344" s="32"/>
      <c r="P344" s="32"/>
      <c r="Q344" s="32"/>
      <c r="R344" s="67"/>
    </row>
    <row r="345" spans="1:30">
      <c r="M345" s="67"/>
      <c r="N345" s="67"/>
      <c r="O345" s="32"/>
      <c r="P345" s="32"/>
      <c r="Q345" s="32"/>
      <c r="R345" s="67"/>
    </row>
    <row r="346" spans="1:30">
      <c r="M346" s="67"/>
      <c r="N346" s="67"/>
      <c r="O346" s="32"/>
      <c r="P346" s="32"/>
      <c r="Q346" s="32"/>
      <c r="R346" s="67"/>
    </row>
    <row r="347" spans="1:30">
      <c r="M347" s="67"/>
      <c r="N347" s="67"/>
      <c r="O347" s="32"/>
      <c r="P347" s="32"/>
      <c r="Q347" s="32"/>
      <c r="R347" s="67"/>
    </row>
    <row r="348" spans="1:30">
      <c r="M348" s="67"/>
      <c r="N348" s="67"/>
      <c r="O348" s="32"/>
      <c r="P348" s="32"/>
      <c r="Q348" s="32"/>
      <c r="R348" s="67"/>
    </row>
    <row r="349" spans="1:30">
      <c r="M349" s="67"/>
      <c r="N349" s="67"/>
      <c r="O349" s="32"/>
      <c r="P349" s="32"/>
      <c r="Q349" s="32"/>
      <c r="R349" s="67"/>
    </row>
    <row r="350" spans="1:30">
      <c r="M350" s="67"/>
      <c r="N350" s="67"/>
      <c r="O350" s="32"/>
      <c r="P350" s="32"/>
      <c r="Q350" s="32"/>
      <c r="R350" s="67"/>
    </row>
    <row r="351" spans="1:30">
      <c r="M351" s="67"/>
      <c r="N351" s="67"/>
      <c r="O351" s="32"/>
      <c r="P351" s="32"/>
      <c r="Q351" s="32"/>
      <c r="R351" s="67"/>
    </row>
    <row r="352" spans="1:30">
      <c r="M352" s="67"/>
      <c r="N352" s="67"/>
      <c r="O352" s="32"/>
      <c r="P352" s="32"/>
      <c r="Q352" s="32"/>
      <c r="R352" s="67"/>
    </row>
    <row r="353" spans="13:18">
      <c r="M353" s="67"/>
      <c r="N353" s="67"/>
      <c r="O353" s="32"/>
      <c r="P353" s="32"/>
      <c r="Q353" s="32"/>
      <c r="R353" s="67"/>
    </row>
    <row r="354" spans="13:18">
      <c r="M354" s="67"/>
      <c r="N354" s="67"/>
      <c r="O354" s="32"/>
      <c r="P354" s="32"/>
      <c r="Q354" s="32"/>
      <c r="R354" s="67"/>
    </row>
    <row r="355" spans="13:18">
      <c r="M355" s="67"/>
      <c r="N355" s="67"/>
      <c r="O355" s="32"/>
      <c r="P355" s="32"/>
      <c r="Q355" s="32"/>
      <c r="R355" s="67"/>
    </row>
    <row r="356" spans="13:18">
      <c r="M356" s="67"/>
      <c r="N356" s="67"/>
      <c r="O356" s="32"/>
      <c r="P356" s="32"/>
      <c r="Q356" s="32"/>
      <c r="R356" s="67"/>
    </row>
    <row r="357" spans="13:18">
      <c r="M357" s="67"/>
      <c r="N357" s="67"/>
      <c r="O357" s="32"/>
      <c r="P357" s="32"/>
      <c r="Q357" s="32"/>
      <c r="R357" s="67"/>
    </row>
    <row r="358" spans="13:18">
      <c r="M358" s="67"/>
      <c r="N358" s="67"/>
      <c r="O358" s="32"/>
      <c r="P358" s="32"/>
      <c r="Q358" s="32"/>
      <c r="R358" s="67"/>
    </row>
    <row r="359" spans="13:18">
      <c r="M359" s="67"/>
      <c r="N359" s="67"/>
      <c r="O359" s="32"/>
      <c r="P359" s="32"/>
      <c r="Q359" s="32"/>
      <c r="R359" s="67"/>
    </row>
    <row r="360" spans="13:18">
      <c r="M360" s="67"/>
      <c r="N360" s="67"/>
      <c r="O360" s="32"/>
      <c r="P360" s="32"/>
      <c r="Q360" s="32"/>
      <c r="R360" s="67"/>
    </row>
    <row r="361" spans="13:18">
      <c r="M361" s="67"/>
      <c r="N361" s="67"/>
      <c r="O361" s="32"/>
      <c r="P361" s="32"/>
      <c r="Q361" s="32"/>
      <c r="R361" s="67"/>
    </row>
    <row r="362" spans="13:18">
      <c r="M362" s="67"/>
      <c r="N362" s="67"/>
      <c r="O362" s="32"/>
      <c r="P362" s="32"/>
      <c r="Q362" s="32"/>
      <c r="R362" s="67"/>
    </row>
    <row r="363" spans="13:18">
      <c r="M363" s="67"/>
      <c r="N363" s="67"/>
      <c r="O363" s="32"/>
      <c r="P363" s="32"/>
      <c r="Q363" s="32"/>
      <c r="R363" s="67"/>
    </row>
    <row r="364" spans="13:18">
      <c r="M364" s="67"/>
      <c r="N364" s="67"/>
      <c r="O364" s="32"/>
      <c r="P364" s="32"/>
      <c r="Q364" s="32"/>
      <c r="R364" s="67"/>
    </row>
    <row r="365" spans="13:18">
      <c r="N365" s="67"/>
      <c r="O365" s="32"/>
      <c r="P365" s="32"/>
      <c r="Q365" s="32"/>
      <c r="R365" s="67"/>
    </row>
  </sheetData>
  <mergeCells count="1">
    <mergeCell ref="L5:M5"/>
  </mergeCells>
  <phoneticPr fontId="11" type="noConversion"/>
  <conditionalFormatting sqref="V30:W41 AG121:AH121">
    <cfRule type="cellIs" dxfId="99" priority="18" stopIfTrue="1" operator="lessThan">
      <formula>0</formula>
    </cfRule>
  </conditionalFormatting>
  <conditionalFormatting sqref="AG98:AH98">
    <cfRule type="cellIs" dxfId="98" priority="19" stopIfTrue="1" operator="greaterThan">
      <formula>0</formula>
    </cfRule>
  </conditionalFormatting>
  <conditionalFormatting sqref="AG75:AH75">
    <cfRule type="cellIs" dxfId="97" priority="20" stopIfTrue="1" operator="greaterThan">
      <formula>0</formula>
    </cfRule>
    <cfRule type="cellIs" dxfId="96" priority="21" stopIfTrue="1" operator="lessThan">
      <formula>0</formula>
    </cfRule>
  </conditionalFormatting>
  <conditionalFormatting sqref="AG98:AH98">
    <cfRule type="cellIs" dxfId="95" priority="12" operator="lessThan">
      <formula>0</formula>
    </cfRule>
  </conditionalFormatting>
  <conditionalFormatting sqref="G15:G42 G44:G72">
    <cfRule type="cellIs" dxfId="94" priority="10" operator="lessThan">
      <formula>0</formula>
    </cfRule>
    <cfRule type="cellIs" dxfId="93" priority="11" operator="greaterThan">
      <formula>0</formula>
    </cfRule>
  </conditionalFormatting>
  <conditionalFormatting sqref="J11:J12">
    <cfRule type="cellIs" dxfId="92" priority="2" operator="lessThan">
      <formula>0</formula>
    </cfRule>
    <cfRule type="cellIs" dxfId="91" priority="3" operator="greaterThan">
      <formula>0</formula>
    </cfRule>
  </conditionalFormatting>
  <conditionalFormatting sqref="G11:G12">
    <cfRule type="cellIs" dxfId="90" priority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E8B4B-D340-4971-89CC-4E395E9EEBE4}">
  <dimension ref="A1:AP417"/>
  <sheetViews>
    <sheetView zoomScale="92" zoomScaleNormal="92" workbookViewId="0">
      <selection activeCell="AA24" sqref="AA24"/>
    </sheetView>
  </sheetViews>
  <sheetFormatPr baseColWidth="10" defaultRowHeight="15"/>
  <cols>
    <col min="1" max="1" width="3.54296875" customWidth="1"/>
    <col min="2" max="2" width="6.36328125" customWidth="1"/>
    <col min="3" max="3" width="3.36328125" customWidth="1"/>
    <col min="4" max="4" width="7.1796875" customWidth="1"/>
    <col min="5" max="5" width="7.08984375" customWidth="1"/>
    <col min="6" max="6" width="6.1796875" customWidth="1"/>
    <col min="7" max="7" width="5.453125" customWidth="1"/>
    <col min="8" max="8" width="7.36328125" customWidth="1"/>
    <col min="9" max="9" width="7" customWidth="1"/>
    <col min="10" max="10" width="6.36328125" customWidth="1"/>
    <col min="11" max="11" width="7.1796875" customWidth="1"/>
    <col min="12" max="12" width="6.36328125" style="9" customWidth="1"/>
    <col min="13" max="13" width="6.08984375" style="9" customWidth="1"/>
    <col min="14" max="14" width="5.90625" customWidth="1"/>
    <col min="15" max="15" width="10.453125" customWidth="1"/>
    <col min="16" max="16" width="6.6328125" customWidth="1"/>
    <col min="17" max="17" width="6.453125" style="9" customWidth="1"/>
    <col min="18" max="18" width="7.08984375" customWidth="1"/>
    <col min="19" max="19" width="6.90625" style="9" customWidth="1"/>
    <col min="20" max="21" width="6.1796875" style="94" customWidth="1"/>
    <col min="22" max="22" width="7.453125" customWidth="1"/>
    <col min="23" max="23" width="7.36328125" style="94" customWidth="1"/>
    <col min="24" max="24" width="7" style="94" customWidth="1"/>
    <col min="25" max="25" width="6.81640625" style="94" customWidth="1"/>
    <col min="26" max="26" width="6.90625" customWidth="1"/>
    <col min="27" max="27" width="10.90625" style="9"/>
    <col min="28" max="28" width="7.453125" style="94" customWidth="1"/>
    <col min="29" max="29" width="7.453125" customWidth="1"/>
    <col min="30" max="34" width="15.90625" customWidth="1"/>
  </cols>
  <sheetData>
    <row r="1" spans="1:42" ht="15.6">
      <c r="T1" s="4"/>
      <c r="U1" s="52"/>
      <c r="V1" s="52"/>
      <c r="W1" s="1"/>
      <c r="X1" s="5"/>
      <c r="Y1"/>
      <c r="AA1" s="2"/>
      <c r="AB1" s="5"/>
      <c r="AC1" s="5"/>
    </row>
    <row r="2" spans="1:42" s="120" customFormat="1" ht="31.8">
      <c r="A2"/>
      <c r="B2"/>
      <c r="C2"/>
      <c r="D2"/>
      <c r="E2"/>
      <c r="F2"/>
      <c r="G2"/>
      <c r="H2"/>
      <c r="I2"/>
      <c r="J2"/>
      <c r="K2"/>
      <c r="L2" s="9"/>
      <c r="M2" s="9"/>
      <c r="N2"/>
      <c r="O2"/>
      <c r="P2"/>
      <c r="Q2" s="9"/>
      <c r="R2"/>
      <c r="S2" s="9"/>
      <c r="T2" s="4"/>
      <c r="U2" s="52"/>
      <c r="V2" s="4"/>
      <c r="W2" s="52"/>
      <c r="X2" s="52"/>
      <c r="Y2" s="1"/>
      <c r="Z2" s="5"/>
      <c r="AA2"/>
      <c r="AB2"/>
      <c r="AC2" s="2"/>
      <c r="AD2" s="5"/>
      <c r="AE2" s="5"/>
      <c r="AF2"/>
      <c r="AG2"/>
    </row>
    <row r="3" spans="1:42" ht="15.6">
      <c r="T3" s="4"/>
      <c r="U3" s="52"/>
      <c r="V3" s="52"/>
      <c r="W3" s="1"/>
      <c r="X3" s="5"/>
      <c r="Y3"/>
      <c r="AA3" s="2"/>
      <c r="AB3" s="5"/>
      <c r="AC3" s="5"/>
    </row>
    <row r="4" spans="1:42" ht="15.6">
      <c r="T4" s="4"/>
      <c r="U4" s="52"/>
      <c r="V4" s="52"/>
      <c r="W4" s="1"/>
      <c r="X4" s="5"/>
      <c r="Y4"/>
      <c r="AA4" s="2"/>
      <c r="AB4" s="5"/>
      <c r="AC4" s="5"/>
    </row>
    <row r="5" spans="1:42" s="131" customFormat="1" ht="19.8">
      <c r="A5"/>
      <c r="B5"/>
      <c r="C5"/>
      <c r="D5"/>
      <c r="E5"/>
      <c r="F5"/>
      <c r="G5"/>
      <c r="H5"/>
      <c r="I5"/>
      <c r="J5"/>
      <c r="K5"/>
      <c r="L5" s="9"/>
      <c r="M5" s="9"/>
      <c r="N5"/>
      <c r="O5"/>
      <c r="P5"/>
      <c r="Q5" s="9"/>
      <c r="R5"/>
      <c r="S5" s="9"/>
      <c r="T5" s="4"/>
      <c r="U5" s="52"/>
      <c r="V5" s="52"/>
      <c r="W5" s="1"/>
      <c r="X5" s="5"/>
      <c r="Y5"/>
      <c r="Z5"/>
      <c r="AA5" s="2"/>
      <c r="AB5"/>
      <c r="AC5"/>
      <c r="AD5" s="130"/>
      <c r="AE5" s="155"/>
      <c r="AF5" s="155"/>
      <c r="AG5" s="156"/>
      <c r="AH5" s="157"/>
      <c r="AK5" s="130"/>
      <c r="AL5" s="157"/>
      <c r="AM5" s="157"/>
    </row>
    <row r="6" spans="1:42" s="131" customFormat="1" ht="19.8">
      <c r="A6"/>
      <c r="B6"/>
      <c r="C6"/>
      <c r="D6"/>
      <c r="E6"/>
      <c r="F6"/>
      <c r="G6"/>
      <c r="H6"/>
      <c r="I6"/>
      <c r="J6"/>
      <c r="K6"/>
      <c r="L6" s="9"/>
      <c r="M6" s="9"/>
      <c r="N6"/>
      <c r="O6"/>
      <c r="P6"/>
      <c r="Q6" s="9"/>
      <c r="R6"/>
      <c r="S6" s="9"/>
      <c r="T6" s="4"/>
      <c r="U6" s="52"/>
      <c r="V6" s="52"/>
      <c r="W6" s="1"/>
      <c r="X6" s="5"/>
      <c r="Y6"/>
      <c r="Z6"/>
      <c r="AA6" s="2"/>
      <c r="AB6" s="2"/>
      <c r="AC6" s="5"/>
      <c r="AD6" s="5"/>
      <c r="AE6"/>
      <c r="AF6"/>
      <c r="AG6" s="130"/>
      <c r="AH6" s="155"/>
      <c r="AI6" s="155"/>
      <c r="AJ6" s="156"/>
      <c r="AK6" s="157"/>
      <c r="AN6" s="130"/>
      <c r="AO6" s="157"/>
      <c r="AP6" s="157"/>
    </row>
    <row r="7" spans="1:42" ht="15.6">
      <c r="T7" s="4"/>
      <c r="U7" s="52"/>
      <c r="V7" s="52"/>
      <c r="W7" s="1"/>
      <c r="X7" s="5"/>
      <c r="Y7"/>
      <c r="AA7" s="2"/>
      <c r="AB7"/>
    </row>
    <row r="8" spans="1:42" ht="15.6">
      <c r="T8" s="4"/>
      <c r="U8" s="52"/>
      <c r="V8" s="52"/>
      <c r="W8" s="1"/>
      <c r="X8" s="5"/>
      <c r="Y8"/>
      <c r="AA8" s="2"/>
      <c r="AB8"/>
    </row>
    <row r="9" spans="1:42" ht="15.6">
      <c r="T9" s="4"/>
      <c r="U9" s="52"/>
      <c r="V9" s="52"/>
      <c r="W9" s="1"/>
      <c r="X9" s="5"/>
      <c r="Y9"/>
      <c r="AA9" s="2"/>
      <c r="AB9"/>
    </row>
    <row r="10" spans="1:42" ht="15.6">
      <c r="T10" s="4"/>
      <c r="U10" s="52"/>
      <c r="V10" s="52"/>
      <c r="W10" s="1"/>
      <c r="X10" s="5"/>
      <c r="Y10"/>
      <c r="AA10" s="2"/>
      <c r="AB10"/>
    </row>
    <row r="11" spans="1:42" ht="16.5" customHeight="1">
      <c r="T11" s="4"/>
      <c r="U11" s="52"/>
      <c r="V11" s="52"/>
      <c r="W11" s="1"/>
      <c r="X11" s="5"/>
      <c r="Y11"/>
      <c r="AA11" s="2"/>
      <c r="AB11" s="5"/>
      <c r="AC11" s="5"/>
    </row>
    <row r="12" spans="1:42" ht="16.5" customHeight="1">
      <c r="T12" s="4"/>
      <c r="U12" s="52"/>
      <c r="V12" s="52"/>
      <c r="W12" s="1"/>
      <c r="X12" s="5"/>
      <c r="Y12"/>
      <c r="AA12" s="2"/>
      <c r="AB12" s="5"/>
      <c r="AC12" s="5"/>
    </row>
    <row r="13" spans="1:42" ht="15.6">
      <c r="T13" s="4"/>
      <c r="U13" s="52"/>
      <c r="V13" s="52"/>
      <c r="W13" s="1"/>
      <c r="X13" s="5"/>
      <c r="Y13"/>
      <c r="AA13" s="2"/>
      <c r="AB13"/>
    </row>
    <row r="14" spans="1:42" ht="15.6">
      <c r="T14" s="4"/>
      <c r="U14" s="52"/>
      <c r="V14" s="52"/>
      <c r="W14" s="1"/>
      <c r="X14" s="5"/>
      <c r="Y14"/>
      <c r="AA14" s="2"/>
      <c r="AB14"/>
    </row>
    <row r="15" spans="1:42">
      <c r="T15" s="4"/>
      <c r="U15" s="4"/>
      <c r="V15" s="4"/>
      <c r="W15" s="4"/>
      <c r="X15" s="4"/>
      <c r="Y15"/>
      <c r="AA15"/>
      <c r="AB15"/>
    </row>
    <row r="16" spans="1:42" ht="15.6">
      <c r="T16" s="4"/>
      <c r="U16" s="52"/>
      <c r="V16" s="52"/>
      <c r="W16" s="1"/>
      <c r="X16" s="5"/>
      <c r="Y16"/>
      <c r="AA16"/>
      <c r="AB16"/>
    </row>
    <row r="17" spans="20:30" ht="15.6">
      <c r="T17" s="4"/>
      <c r="U17" s="52"/>
      <c r="V17" s="52"/>
      <c r="W17" s="1"/>
      <c r="X17" s="5"/>
      <c r="Y17"/>
      <c r="AA17"/>
      <c r="AB17"/>
    </row>
    <row r="18" spans="20:30" ht="15.6">
      <c r="T18" s="4"/>
      <c r="U18" s="52"/>
      <c r="V18" s="52"/>
      <c r="W18" s="1"/>
      <c r="X18" s="5"/>
      <c r="Y18"/>
      <c r="AA18"/>
      <c r="AB18" s="2"/>
    </row>
    <row r="19" spans="20:30" ht="15.6">
      <c r="T19" s="4"/>
      <c r="U19" s="52"/>
      <c r="V19" s="52"/>
      <c r="W19" s="1"/>
      <c r="X19" s="5"/>
      <c r="Y19"/>
      <c r="Z19" s="2"/>
      <c r="AA19" s="2"/>
      <c r="AB19" s="4"/>
      <c r="AC19" s="4"/>
      <c r="AD19" s="4"/>
    </row>
    <row r="20" spans="20:30" ht="15.6">
      <c r="T20" s="4"/>
      <c r="U20" s="52"/>
      <c r="V20" s="52"/>
      <c r="W20" s="11"/>
      <c r="X20" s="5"/>
      <c r="Y20"/>
      <c r="Z20" s="2"/>
      <c r="AA20" s="2"/>
      <c r="AB20" s="9"/>
      <c r="AC20" s="9"/>
      <c r="AD20" s="9"/>
    </row>
    <row r="21" spans="20:30" ht="15.6">
      <c r="T21" s="4"/>
      <c r="U21" s="52"/>
      <c r="V21" s="51"/>
      <c r="W21" s="11"/>
      <c r="X21" s="5"/>
      <c r="Y21"/>
      <c r="Z21" s="1"/>
      <c r="AA21" s="1"/>
      <c r="AB21" s="9"/>
      <c r="AC21" s="9"/>
      <c r="AD21" s="9"/>
    </row>
    <row r="22" spans="20:30" ht="15.6">
      <c r="T22" s="4"/>
      <c r="U22" s="52"/>
      <c r="V22" s="52"/>
      <c r="W22" s="11"/>
      <c r="X22" s="5"/>
      <c r="Y22"/>
      <c r="Z22" s="1"/>
      <c r="AA22" s="1"/>
      <c r="AB22" s="9"/>
      <c r="AC22" s="9"/>
      <c r="AD22" s="9"/>
    </row>
    <row r="23" spans="20:30" ht="15.6">
      <c r="T23" s="4"/>
      <c r="U23" s="52"/>
      <c r="V23" s="52"/>
      <c r="W23" s="11"/>
      <c r="X23" s="5"/>
      <c r="Y23"/>
      <c r="Z23" s="1"/>
      <c r="AA23" s="1"/>
      <c r="AB23" s="9"/>
      <c r="AC23" s="9"/>
      <c r="AD23" s="9"/>
    </row>
    <row r="24" spans="20:30" ht="15.6">
      <c r="T24" s="4"/>
      <c r="U24" s="52"/>
      <c r="V24" s="52"/>
      <c r="W24" s="5"/>
      <c r="X24" s="5"/>
      <c r="Y24"/>
      <c r="Z24" s="1"/>
      <c r="AA24" s="1"/>
      <c r="AB24" s="9"/>
      <c r="AC24" s="9"/>
      <c r="AD24" s="9"/>
    </row>
    <row r="25" spans="20:30" ht="15.6">
      <c r="T25" s="4"/>
      <c r="U25" s="52"/>
      <c r="V25" s="52"/>
      <c r="W25" s="5"/>
      <c r="X25" s="5"/>
      <c r="Y25"/>
      <c r="Z25" s="1"/>
      <c r="AA25" s="1"/>
      <c r="AB25" s="9"/>
      <c r="AC25" s="9"/>
      <c r="AD25" s="9"/>
    </row>
    <row r="26" spans="20:30" ht="15.6">
      <c r="T26" s="4"/>
      <c r="U26" s="52"/>
      <c r="V26" s="52"/>
      <c r="W26" s="5"/>
      <c r="X26" s="5"/>
      <c r="Y26"/>
      <c r="Z26" s="1"/>
      <c r="AA26" s="1"/>
      <c r="AB26" s="9"/>
      <c r="AC26" s="9"/>
      <c r="AD26" s="9"/>
    </row>
    <row r="27" spans="20:30" ht="15.6">
      <c r="T27" s="4"/>
      <c r="U27" s="52"/>
      <c r="V27" s="52"/>
      <c r="W27" s="5"/>
      <c r="X27" s="5"/>
      <c r="Y27"/>
      <c r="Z27" s="1"/>
      <c r="AA27" s="1"/>
      <c r="AB27" s="9"/>
      <c r="AC27" s="9"/>
      <c r="AD27" s="9"/>
    </row>
    <row r="28" spans="20:30" ht="15.6">
      <c r="T28" s="4"/>
      <c r="U28" s="52"/>
      <c r="V28" s="52"/>
      <c r="W28" s="5"/>
      <c r="X28" s="5"/>
      <c r="Y28"/>
      <c r="Z28" s="1"/>
      <c r="AA28" s="1"/>
      <c r="AB28" s="9"/>
      <c r="AC28" s="9"/>
      <c r="AD28" s="9"/>
    </row>
    <row r="29" spans="20:30" ht="15.6">
      <c r="T29" s="4"/>
      <c r="U29" s="52"/>
      <c r="V29" s="52"/>
      <c r="W29" s="5"/>
      <c r="X29" s="5"/>
      <c r="Y29"/>
      <c r="Z29" s="1"/>
      <c r="AA29" s="1"/>
      <c r="AB29" s="9"/>
      <c r="AC29" s="9"/>
      <c r="AD29" s="9"/>
    </row>
    <row r="30" spans="20:30" ht="16.5" customHeight="1">
      <c r="T30" s="4"/>
      <c r="U30" s="52"/>
      <c r="V30" s="52"/>
      <c r="W30" s="5"/>
      <c r="X30" s="5"/>
      <c r="Y30"/>
      <c r="Z30" s="11"/>
      <c r="AA30" s="11"/>
      <c r="AB30" s="9"/>
      <c r="AC30" s="9"/>
      <c r="AD30" s="9"/>
    </row>
    <row r="31" spans="20:30" ht="16.5" customHeight="1">
      <c r="T31" s="4"/>
      <c r="U31" s="52"/>
      <c r="V31" s="52"/>
      <c r="W31" s="5"/>
      <c r="X31" s="5"/>
      <c r="Y31"/>
      <c r="Z31" s="11"/>
      <c r="AA31" s="11"/>
      <c r="AB31" s="9"/>
      <c r="AC31" s="9"/>
      <c r="AD31" s="9"/>
    </row>
    <row r="32" spans="20:30" ht="15.6">
      <c r="T32" s="4"/>
      <c r="U32" s="52"/>
      <c r="V32" s="51"/>
      <c r="W32" s="5"/>
      <c r="X32" s="5"/>
      <c r="Y32"/>
      <c r="Z32" s="11"/>
      <c r="AA32" s="11"/>
      <c r="AB32" s="9"/>
      <c r="AC32" s="9"/>
      <c r="AD32" s="9"/>
    </row>
    <row r="33" spans="20:30" ht="17.25" customHeight="1">
      <c r="T33" s="4"/>
      <c r="U33" s="52"/>
      <c r="W33"/>
      <c r="X33"/>
      <c r="Y33"/>
      <c r="Z33" s="11"/>
      <c r="AA33" s="11"/>
      <c r="AB33" s="9"/>
      <c r="AC33" s="9"/>
      <c r="AD33" s="9"/>
    </row>
    <row r="34" spans="20:30" ht="17.25" customHeight="1">
      <c r="T34" s="4"/>
      <c r="U34" s="52"/>
      <c r="V34" s="51"/>
      <c r="W34"/>
      <c r="X34" s="5"/>
      <c r="Y34"/>
      <c r="Z34" s="11"/>
      <c r="AA34" s="11"/>
      <c r="AB34" s="9"/>
      <c r="AC34" s="9"/>
      <c r="AD34" s="9"/>
    </row>
    <row r="35" spans="20:30" ht="15.6">
      <c r="T35" s="4"/>
      <c r="U35" s="52"/>
      <c r="V35" s="51"/>
      <c r="W35"/>
      <c r="X35" s="5"/>
      <c r="Y35"/>
      <c r="Z35" s="11"/>
      <c r="AA35" s="11"/>
      <c r="AB35" s="9"/>
      <c r="AC35" s="9"/>
      <c r="AD35" s="9"/>
    </row>
    <row r="36" spans="20:30" ht="15.6">
      <c r="T36" s="4"/>
      <c r="U36" s="52"/>
      <c r="V36" s="51"/>
      <c r="W36"/>
      <c r="X36"/>
      <c r="Y36"/>
      <c r="Z36" s="11"/>
      <c r="AA36" s="11"/>
      <c r="AB36" s="9"/>
      <c r="AC36" s="9"/>
      <c r="AD36" s="9"/>
    </row>
    <row r="37" spans="20:30" ht="15.6">
      <c r="T37" s="4"/>
      <c r="U37" s="52"/>
      <c r="V37" s="51"/>
      <c r="W37"/>
      <c r="X37"/>
      <c r="Y37"/>
      <c r="Z37" s="11"/>
      <c r="AA37" s="11"/>
      <c r="AB37" s="9"/>
      <c r="AC37" s="9"/>
      <c r="AD37" s="9"/>
    </row>
    <row r="38" spans="20:30" ht="15.6">
      <c r="T38" s="4"/>
      <c r="U38" s="52"/>
      <c r="V38" s="51"/>
      <c r="W38"/>
      <c r="X38"/>
      <c r="Y38"/>
      <c r="Z38" s="11"/>
      <c r="AA38" s="11"/>
      <c r="AB38" s="9"/>
      <c r="AC38" s="9"/>
      <c r="AD38" s="9"/>
    </row>
    <row r="39" spans="20:30" ht="15.6">
      <c r="T39" s="4"/>
      <c r="U39" s="52"/>
      <c r="V39" s="51"/>
      <c r="W39"/>
      <c r="X39"/>
      <c r="Y39"/>
      <c r="Z39" s="11"/>
      <c r="AA39" s="11"/>
      <c r="AB39" s="9"/>
      <c r="AC39" s="9"/>
      <c r="AD39" s="9"/>
    </row>
    <row r="40" spans="20:30" ht="15.6">
      <c r="T40" s="4"/>
      <c r="U40" s="52"/>
      <c r="V40" s="51"/>
      <c r="W40"/>
      <c r="X40"/>
      <c r="Y40"/>
      <c r="Z40" s="11"/>
      <c r="AA40" s="11"/>
      <c r="AB40" s="9"/>
      <c r="AC40" s="9"/>
      <c r="AD40" s="9"/>
    </row>
    <row r="41" spans="20:30" ht="21">
      <c r="T41" s="4"/>
      <c r="U41" s="52"/>
      <c r="V41" s="5"/>
      <c r="W41"/>
      <c r="X41"/>
      <c r="Y41"/>
      <c r="Z41" s="50"/>
      <c r="AA41" s="50"/>
      <c r="AB41"/>
    </row>
    <row r="42" spans="20:30">
      <c r="T42" s="4"/>
      <c r="U42" s="52"/>
      <c r="V42" s="4"/>
      <c r="W42" s="4"/>
      <c r="X42" s="4"/>
      <c r="Y42"/>
      <c r="AA42"/>
      <c r="AB42"/>
    </row>
    <row r="43" spans="20:30" ht="15.6">
      <c r="T43" s="4"/>
      <c r="U43" s="52"/>
      <c r="V43" s="14"/>
      <c r="W43" s="1"/>
      <c r="X43" s="18"/>
      <c r="Y43"/>
      <c r="Z43" s="1"/>
      <c r="AA43" s="5"/>
      <c r="AB43"/>
    </row>
    <row r="44" spans="20:30" ht="15.6">
      <c r="T44" s="4"/>
      <c r="U44" s="52"/>
      <c r="V44" s="14"/>
      <c r="W44" s="1"/>
      <c r="X44" s="18"/>
      <c r="Y44"/>
      <c r="AA44"/>
      <c r="AB44"/>
    </row>
    <row r="45" spans="20:30" ht="15.6">
      <c r="T45" s="4"/>
      <c r="U45" s="52"/>
      <c r="V45" s="14"/>
      <c r="W45" s="1"/>
      <c r="X45" s="18"/>
      <c r="Y45"/>
      <c r="AA45"/>
      <c r="AB45"/>
    </row>
    <row r="46" spans="20:30" ht="15.6">
      <c r="T46" s="4"/>
      <c r="U46" s="52"/>
      <c r="V46" s="14"/>
      <c r="W46" s="1"/>
      <c r="X46" s="18"/>
      <c r="Y46"/>
      <c r="AA46"/>
      <c r="AB46"/>
    </row>
    <row r="47" spans="20:30" ht="15.6">
      <c r="T47" s="4"/>
      <c r="U47" s="52"/>
      <c r="V47" s="14"/>
      <c r="W47" s="11"/>
      <c r="X47" s="18"/>
      <c r="Y47"/>
      <c r="AA47"/>
      <c r="AB47"/>
    </row>
    <row r="48" spans="20:30" ht="15.6">
      <c r="T48" s="4"/>
      <c r="U48" s="52"/>
      <c r="V48" s="14"/>
      <c r="W48" s="11"/>
      <c r="X48" s="18"/>
      <c r="Y48"/>
      <c r="AA48"/>
      <c r="AB48"/>
    </row>
    <row r="49" spans="20:28" ht="15.6">
      <c r="T49" s="4"/>
      <c r="U49" s="52"/>
      <c r="V49" s="14"/>
      <c r="W49" s="11"/>
      <c r="X49" s="18"/>
      <c r="Y49"/>
      <c r="AA49"/>
      <c r="AB49"/>
    </row>
    <row r="50" spans="20:28" ht="15.6">
      <c r="T50" s="4"/>
      <c r="U50" s="52"/>
      <c r="V50" s="14"/>
      <c r="W50" s="11"/>
      <c r="X50" s="18"/>
      <c r="Y50"/>
      <c r="AA50"/>
      <c r="AB50"/>
    </row>
    <row r="51" spans="20:28" ht="15.6">
      <c r="T51" s="4"/>
      <c r="U51" s="52"/>
      <c r="V51" s="14"/>
      <c r="W51" s="5"/>
      <c r="X51" s="18"/>
      <c r="Y51"/>
      <c r="AA51"/>
      <c r="AB51"/>
    </row>
    <row r="52" spans="20:28" ht="15.6">
      <c r="T52" s="4"/>
      <c r="U52" s="52"/>
      <c r="V52" s="14"/>
      <c r="W52" s="5"/>
      <c r="X52" s="18"/>
      <c r="Y52"/>
      <c r="AA52"/>
      <c r="AB52"/>
    </row>
    <row r="53" spans="20:28" ht="15.6">
      <c r="T53" s="4"/>
      <c r="U53" s="52"/>
      <c r="V53" s="14"/>
      <c r="W53" s="5"/>
      <c r="X53" s="18"/>
      <c r="Y53"/>
      <c r="AA53"/>
      <c r="AB53"/>
    </row>
    <row r="54" spans="20:28" ht="15.6">
      <c r="T54" s="4"/>
      <c r="U54" s="52"/>
      <c r="V54" s="14"/>
      <c r="W54" s="5"/>
      <c r="X54" s="18"/>
      <c r="Y54"/>
      <c r="AA54"/>
      <c r="AB54"/>
    </row>
    <row r="55" spans="20:28" ht="15.6">
      <c r="T55" s="4"/>
      <c r="U55" s="52"/>
      <c r="V55" s="14"/>
      <c r="W55" s="5"/>
      <c r="X55" s="18"/>
      <c r="Y55"/>
      <c r="AA55"/>
      <c r="AB55"/>
    </row>
    <row r="56" spans="20:28" ht="15.6">
      <c r="T56" s="4"/>
      <c r="U56" s="52"/>
      <c r="V56" s="14"/>
      <c r="W56" s="5"/>
      <c r="X56" s="18"/>
      <c r="Y56"/>
      <c r="AA56"/>
      <c r="AB56"/>
    </row>
    <row r="57" spans="20:28" ht="15.6">
      <c r="T57" s="4"/>
      <c r="U57" s="52"/>
      <c r="V57" s="14"/>
      <c r="W57" s="5"/>
      <c r="X57" s="18"/>
      <c r="Y57"/>
      <c r="AA57"/>
      <c r="AB57"/>
    </row>
    <row r="58" spans="20:28" ht="15.6">
      <c r="T58" s="4"/>
      <c r="U58" s="52"/>
      <c r="V58" s="14"/>
      <c r="W58" s="5"/>
      <c r="X58" s="18"/>
      <c r="Y58"/>
      <c r="AA58"/>
      <c r="AB58"/>
    </row>
    <row r="59" spans="20:28" ht="15.6">
      <c r="T59" s="4"/>
      <c r="U59" s="52"/>
      <c r="V59" s="14"/>
      <c r="W59" s="5"/>
      <c r="X59" s="18"/>
      <c r="Y59"/>
      <c r="AA59"/>
      <c r="AB59"/>
    </row>
    <row r="60" spans="20:28" ht="15.6">
      <c r="U60" s="52"/>
      <c r="V60" s="14"/>
      <c r="W60" s="5"/>
      <c r="X60" s="18"/>
      <c r="Y60"/>
      <c r="AA60"/>
      <c r="AB60"/>
    </row>
    <row r="61" spans="20:28" ht="15.6">
      <c r="U61" s="52"/>
      <c r="V61" s="14"/>
      <c r="W61" s="5"/>
      <c r="X61" s="18"/>
      <c r="Y61"/>
      <c r="AA61"/>
      <c r="AB61"/>
    </row>
    <row r="62" spans="20:28" ht="15.6">
      <c r="U62" s="52"/>
      <c r="V62" s="14"/>
      <c r="W62" s="5"/>
      <c r="X62" s="18"/>
      <c r="Y62"/>
      <c r="AA62"/>
      <c r="AB62"/>
    </row>
    <row r="63" spans="20:28" ht="15.6">
      <c r="U63" s="51"/>
      <c r="V63" s="14"/>
      <c r="W63" s="5"/>
      <c r="X63" s="18"/>
      <c r="Y63"/>
      <c r="AA63"/>
      <c r="AB63"/>
    </row>
    <row r="64" spans="20:28" ht="15.6">
      <c r="U64"/>
      <c r="V64" s="14"/>
      <c r="W64" s="5"/>
      <c r="X64" s="18"/>
      <c r="Y64"/>
      <c r="AA64"/>
      <c r="AB64"/>
    </row>
    <row r="65" spans="21:35" ht="15.6">
      <c r="U65" s="51"/>
      <c r="V65" s="14"/>
      <c r="W65" s="5"/>
      <c r="X65" s="18"/>
      <c r="Y65"/>
      <c r="AA65"/>
      <c r="AB65"/>
    </row>
    <row r="66" spans="21:35" ht="15.6">
      <c r="U66" s="51"/>
      <c r="V66" s="18"/>
      <c r="W66" s="5"/>
      <c r="X66" s="18"/>
      <c r="Y66"/>
      <c r="AA66"/>
      <c r="AE66" s="11"/>
      <c r="AF66" s="11"/>
    </row>
    <row r="67" spans="21:35" ht="15.6">
      <c r="U67" s="51"/>
      <c r="AE67" s="5"/>
      <c r="AF67" s="18"/>
      <c r="AG67" s="18"/>
      <c r="AI67" s="18"/>
    </row>
    <row r="68" spans="21:35" ht="15.6">
      <c r="U68" s="51"/>
      <c r="AE68" s="11"/>
      <c r="AF68" s="11"/>
    </row>
    <row r="69" spans="21:35" ht="15.6">
      <c r="U69" s="51"/>
      <c r="AE69" s="11"/>
      <c r="AF69" s="11"/>
    </row>
    <row r="70" spans="21:35" ht="15.6">
      <c r="U70" s="51"/>
      <c r="AE70" s="2"/>
      <c r="AF70" s="5"/>
      <c r="AG70" s="5"/>
    </row>
    <row r="71" spans="21:35" ht="15.6">
      <c r="U71" s="51"/>
      <c r="AE71" s="4"/>
      <c r="AF71" s="4"/>
      <c r="AG71" s="4"/>
      <c r="AH71" s="4"/>
      <c r="AI71" s="4"/>
    </row>
    <row r="72" spans="21:35" ht="15.6">
      <c r="U72" s="5"/>
      <c r="AE72" s="4"/>
      <c r="AF72" s="11"/>
      <c r="AG72" s="11"/>
      <c r="AH72" s="1"/>
      <c r="AI72" s="5"/>
    </row>
    <row r="73" spans="21:35" ht="15.6">
      <c r="U73" s="4"/>
      <c r="AE73" s="4"/>
      <c r="AF73" s="11"/>
      <c r="AG73" s="11"/>
      <c r="AH73" s="1"/>
      <c r="AI73" s="5"/>
    </row>
    <row r="74" spans="21:35" ht="15.6">
      <c r="U74" s="14"/>
      <c r="AE74" s="4"/>
      <c r="AF74" s="11"/>
      <c r="AG74" s="11"/>
      <c r="AH74" s="1"/>
      <c r="AI74" s="5"/>
    </row>
    <row r="75" spans="21:35" ht="15.6">
      <c r="U75" s="14"/>
      <c r="AE75" s="4"/>
      <c r="AF75" s="11"/>
      <c r="AG75" s="11"/>
      <c r="AH75" s="1"/>
      <c r="AI75" s="5"/>
    </row>
    <row r="76" spans="21:35" ht="15.6">
      <c r="U76" s="14"/>
      <c r="AE76" s="4"/>
      <c r="AF76" s="11"/>
      <c r="AG76" s="11"/>
      <c r="AH76" s="11"/>
      <c r="AI76" s="5"/>
    </row>
    <row r="77" spans="21:35" ht="15.6">
      <c r="U77" s="14"/>
      <c r="AE77" s="4"/>
      <c r="AF77" s="11"/>
      <c r="AG77" s="11"/>
      <c r="AH77" s="11"/>
      <c r="AI77" s="5"/>
    </row>
    <row r="78" spans="21:35" ht="15.6">
      <c r="U78" s="14"/>
      <c r="AE78" s="4"/>
      <c r="AF78" s="11"/>
      <c r="AG78" s="11"/>
      <c r="AH78" s="11"/>
      <c r="AI78" s="5"/>
    </row>
    <row r="79" spans="21:35" ht="15.6">
      <c r="U79" s="14"/>
      <c r="AE79" s="4"/>
      <c r="AF79" s="11"/>
      <c r="AG79" s="11"/>
      <c r="AH79" s="11"/>
      <c r="AI79" s="5"/>
    </row>
    <row r="80" spans="21:35" ht="15.6">
      <c r="U80" s="14"/>
      <c r="AE80" s="4"/>
      <c r="AF80" s="11"/>
      <c r="AG80" s="11"/>
      <c r="AH80" s="5"/>
      <c r="AI80" s="5"/>
    </row>
    <row r="81" spans="21:35" ht="15.6">
      <c r="U81" s="14"/>
      <c r="AE81" s="4"/>
      <c r="AF81" s="11"/>
      <c r="AG81" s="11"/>
      <c r="AH81" s="5"/>
      <c r="AI81" s="5"/>
    </row>
    <row r="82" spans="21:35" ht="15.6">
      <c r="U82" s="14"/>
      <c r="AE82" s="4"/>
      <c r="AF82" s="11"/>
      <c r="AG82" s="11"/>
      <c r="AH82" s="5"/>
      <c r="AI82" s="5"/>
    </row>
    <row r="83" spans="21:35" ht="15.6">
      <c r="U83" s="14"/>
      <c r="AE83" s="4"/>
      <c r="AF83" s="11"/>
      <c r="AG83" s="11"/>
      <c r="AH83" s="5"/>
      <c r="AI83" s="5"/>
    </row>
    <row r="84" spans="21:35" ht="15.6">
      <c r="U84" s="14"/>
      <c r="AE84" s="4"/>
      <c r="AF84" s="11"/>
      <c r="AG84" s="11"/>
      <c r="AH84" s="5"/>
      <c r="AI84" s="5"/>
    </row>
    <row r="85" spans="21:35" ht="15.6">
      <c r="U85" s="14"/>
      <c r="AE85" s="4"/>
      <c r="AF85" s="11"/>
      <c r="AG85" s="11"/>
      <c r="AH85" s="5"/>
      <c r="AI85" s="5"/>
    </row>
    <row r="86" spans="21:35" ht="15.6">
      <c r="U86" s="14"/>
      <c r="AE86" s="4"/>
      <c r="AF86" s="11"/>
      <c r="AG86" s="11"/>
      <c r="AH86" s="5"/>
      <c r="AI86" s="5"/>
    </row>
    <row r="87" spans="21:35" ht="15.6">
      <c r="U87" s="14"/>
      <c r="AE87" s="4"/>
      <c r="AF87" s="11"/>
      <c r="AG87" s="11"/>
      <c r="AH87" s="5"/>
      <c r="AI87" s="5"/>
    </row>
    <row r="88" spans="21:35" ht="15.6">
      <c r="U88" s="14"/>
      <c r="AE88" s="4"/>
      <c r="AF88" s="5"/>
      <c r="AG88" s="5"/>
      <c r="AH88" s="5"/>
      <c r="AI88" s="5"/>
    </row>
    <row r="89" spans="21:35">
      <c r="U89" s="14"/>
      <c r="AE89" s="11"/>
      <c r="AF89" s="11"/>
    </row>
    <row r="90" spans="21:35" ht="15.6">
      <c r="U90" s="14"/>
      <c r="AE90" s="5"/>
      <c r="AF90" s="5"/>
      <c r="AG90" s="5"/>
      <c r="AI90" s="5"/>
    </row>
    <row r="91" spans="21:35">
      <c r="U91" s="14"/>
      <c r="AE91" s="11"/>
      <c r="AF91" s="11"/>
    </row>
    <row r="92" spans="21:35">
      <c r="U92" s="14"/>
      <c r="AE92" s="11"/>
      <c r="AF92" s="11"/>
    </row>
    <row r="93" spans="21:35" ht="15.6">
      <c r="U93" s="14"/>
      <c r="AE93" s="2"/>
      <c r="AF93" s="5"/>
      <c r="AG93" s="5"/>
      <c r="AI93" s="2"/>
    </row>
    <row r="94" spans="21:35">
      <c r="U94" s="14"/>
      <c r="AE94" s="4"/>
      <c r="AF94" s="4"/>
      <c r="AG94" s="4"/>
      <c r="AH94" s="4"/>
      <c r="AI94" s="4"/>
    </row>
    <row r="95" spans="21:35" ht="15.6">
      <c r="U95" s="14"/>
      <c r="AE95" s="4"/>
      <c r="AF95" s="11"/>
      <c r="AG95" s="11"/>
      <c r="AH95" s="1"/>
      <c r="AI95" s="5"/>
    </row>
    <row r="96" spans="21:35" ht="15.6">
      <c r="U96" s="14"/>
      <c r="AE96" s="4"/>
      <c r="AF96" s="11"/>
      <c r="AG96" s="11"/>
      <c r="AH96" s="1"/>
      <c r="AI96" s="5"/>
    </row>
    <row r="97" spans="21:35" ht="15.6">
      <c r="U97" s="18"/>
      <c r="AE97" s="4"/>
      <c r="AF97" s="11"/>
      <c r="AG97" s="11"/>
      <c r="AH97" s="1"/>
      <c r="AI97" s="5"/>
    </row>
    <row r="98" spans="21:35" ht="15.6">
      <c r="AE98" s="4"/>
      <c r="AF98" s="11"/>
      <c r="AG98" s="11"/>
      <c r="AH98" s="1"/>
      <c r="AI98" s="5"/>
    </row>
    <row r="99" spans="21:35" ht="15.6">
      <c r="AE99" s="4"/>
      <c r="AF99" s="11"/>
      <c r="AG99" s="11"/>
      <c r="AH99" s="11"/>
      <c r="AI99" s="5"/>
    </row>
    <row r="100" spans="21:35" ht="15.6">
      <c r="AE100" s="4"/>
      <c r="AF100" s="11"/>
      <c r="AG100" s="11"/>
      <c r="AH100" s="11"/>
      <c r="AI100" s="5"/>
    </row>
    <row r="101" spans="21:35" ht="15.6">
      <c r="AE101" s="4"/>
      <c r="AF101" s="11"/>
      <c r="AG101" s="11"/>
      <c r="AH101" s="11"/>
      <c r="AI101" s="5"/>
    </row>
    <row r="102" spans="21:35" ht="15.6">
      <c r="AE102" s="4"/>
      <c r="AF102" s="11"/>
      <c r="AG102" s="11"/>
      <c r="AH102" s="11"/>
      <c r="AI102" s="5"/>
    </row>
    <row r="103" spans="21:35" ht="15.6">
      <c r="AE103" s="4"/>
      <c r="AF103" s="11"/>
      <c r="AG103" s="11"/>
      <c r="AH103" s="5"/>
      <c r="AI103" s="5"/>
    </row>
    <row r="104" spans="21:35" ht="15.6">
      <c r="AE104" s="4"/>
      <c r="AF104" s="11"/>
      <c r="AG104" s="11"/>
      <c r="AH104" s="5"/>
      <c r="AI104" s="5"/>
    </row>
    <row r="105" spans="21:35" ht="15.6">
      <c r="AE105" s="4"/>
      <c r="AF105" s="11"/>
      <c r="AG105" s="11"/>
      <c r="AH105" s="5"/>
      <c r="AI105" s="5"/>
    </row>
    <row r="106" spans="21:35" ht="15.6">
      <c r="AE106" s="4"/>
      <c r="AF106" s="11"/>
      <c r="AG106" s="11"/>
      <c r="AH106" s="5"/>
      <c r="AI106" s="5"/>
    </row>
    <row r="107" spans="21:35" ht="15.6">
      <c r="AE107" s="4"/>
      <c r="AF107" s="11"/>
      <c r="AG107" s="11"/>
      <c r="AH107" s="5"/>
      <c r="AI107" s="5"/>
    </row>
    <row r="108" spans="21:35" ht="15.6">
      <c r="AE108" s="4"/>
      <c r="AF108" s="11"/>
      <c r="AG108" s="11"/>
      <c r="AH108" s="5"/>
      <c r="AI108" s="5"/>
    </row>
    <row r="109" spans="21:35" ht="15.6">
      <c r="AE109" s="4"/>
      <c r="AF109" s="11"/>
      <c r="AG109" s="11"/>
      <c r="AH109" s="5"/>
      <c r="AI109" s="5"/>
    </row>
    <row r="110" spans="21:35" ht="15.6">
      <c r="AE110" s="4"/>
      <c r="AF110" s="11"/>
      <c r="AG110" s="11"/>
      <c r="AH110" s="5"/>
      <c r="AI110" s="5"/>
    </row>
    <row r="111" spans="21:35" ht="15.6">
      <c r="AE111" s="4"/>
      <c r="AF111" s="5"/>
      <c r="AG111" s="5"/>
      <c r="AH111" s="5"/>
      <c r="AI111" s="5"/>
    </row>
    <row r="112" spans="21:35">
      <c r="AE112" s="11"/>
      <c r="AF112" s="11"/>
    </row>
    <row r="113" spans="31:35" ht="15.6">
      <c r="AE113" s="5"/>
      <c r="AF113" s="5"/>
      <c r="AG113" s="5"/>
      <c r="AI113" s="5"/>
    </row>
    <row r="114" spans="31:35">
      <c r="AE114" s="11"/>
      <c r="AF114" s="11"/>
    </row>
    <row r="115" spans="31:35">
      <c r="AE115" s="11"/>
      <c r="AF115" s="11"/>
    </row>
    <row r="116" spans="31:35">
      <c r="AE116" s="11"/>
      <c r="AF116" s="11"/>
    </row>
    <row r="117" spans="31:35">
      <c r="AE117" s="11"/>
      <c r="AF117" s="11"/>
    </row>
    <row r="118" spans="31:35">
      <c r="AE118" s="11"/>
      <c r="AF118" s="11"/>
    </row>
    <row r="119" spans="31:35">
      <c r="AE119" s="11"/>
      <c r="AF119" s="11"/>
    </row>
    <row r="120" spans="31:35">
      <c r="AE120" s="11"/>
      <c r="AF120" s="11"/>
    </row>
    <row r="121" spans="31:35">
      <c r="AE121" s="11"/>
      <c r="AF121" s="11"/>
    </row>
    <row r="122" spans="31:35">
      <c r="AE122" s="11"/>
      <c r="AF122" s="11"/>
    </row>
    <row r="123" spans="31:35">
      <c r="AE123" s="11"/>
      <c r="AF123" s="11"/>
    </row>
    <row r="124" spans="31:35">
      <c r="AE124" s="11"/>
      <c r="AF124" s="11"/>
    </row>
    <row r="125" spans="31:35">
      <c r="AE125" s="11"/>
      <c r="AF125" s="11"/>
    </row>
    <row r="126" spans="31:35">
      <c r="AE126" s="11"/>
      <c r="AF126" s="11"/>
    </row>
    <row r="127" spans="31:35">
      <c r="AE127" s="11"/>
      <c r="AF127" s="11"/>
    </row>
    <row r="128" spans="31:35">
      <c r="AE128" s="11"/>
      <c r="AF128" s="11"/>
    </row>
    <row r="129" spans="31:32">
      <c r="AE129" s="11"/>
      <c r="AF129" s="11"/>
    </row>
    <row r="130" spans="31:32">
      <c r="AE130" s="11"/>
      <c r="AF130" s="11"/>
    </row>
    <row r="131" spans="31:32">
      <c r="AE131" s="11"/>
      <c r="AF131" s="11"/>
    </row>
    <row r="132" spans="31:32">
      <c r="AE132" s="11"/>
      <c r="AF132" s="11"/>
    </row>
    <row r="133" spans="31:32">
      <c r="AE133" s="11"/>
      <c r="AF133" s="11"/>
    </row>
    <row r="134" spans="31:32">
      <c r="AE134" s="11"/>
      <c r="AF134" s="11"/>
    </row>
    <row r="135" spans="31:32">
      <c r="AE135" s="11"/>
      <c r="AF135" s="11"/>
    </row>
    <row r="136" spans="31:32">
      <c r="AE136" s="11"/>
      <c r="AF136" s="11"/>
    </row>
    <row r="137" spans="31:32">
      <c r="AE137" s="11"/>
      <c r="AF137" s="11"/>
    </row>
    <row r="138" spans="31:32">
      <c r="AE138" s="11"/>
      <c r="AF138" s="11"/>
    </row>
    <row r="139" spans="31:32">
      <c r="AE139" s="11"/>
      <c r="AF139" s="11"/>
    </row>
    <row r="140" spans="31:32">
      <c r="AE140" s="11"/>
      <c r="AF140" s="11"/>
    </row>
    <row r="141" spans="31:32">
      <c r="AE141" s="11"/>
      <c r="AF141" s="11"/>
    </row>
    <row r="142" spans="31:32">
      <c r="AE142" s="11"/>
      <c r="AF142" s="11"/>
    </row>
    <row r="143" spans="31:32">
      <c r="AE143" s="11"/>
      <c r="AF143" s="11"/>
    </row>
    <row r="144" spans="31:32">
      <c r="AE144" s="11"/>
      <c r="AF144" s="11"/>
    </row>
    <row r="145" spans="27:32">
      <c r="AE145" s="11"/>
      <c r="AF145" s="11"/>
    </row>
    <row r="146" spans="27:32">
      <c r="AE146" s="11"/>
      <c r="AF146" s="11"/>
    </row>
    <row r="147" spans="27:32">
      <c r="AE147" s="11"/>
      <c r="AF147" s="11"/>
    </row>
    <row r="148" spans="27:32">
      <c r="AE148" s="11"/>
      <c r="AF148" s="11"/>
    </row>
    <row r="149" spans="27:32">
      <c r="AE149" s="11"/>
      <c r="AF149" s="11"/>
    </row>
    <row r="150" spans="27:32">
      <c r="AE150" s="11"/>
      <c r="AF150" s="11"/>
    </row>
    <row r="151" spans="27:32">
      <c r="AE151" s="11"/>
      <c r="AF151" s="11"/>
    </row>
    <row r="152" spans="27:32">
      <c r="AE152" s="11"/>
      <c r="AF152" s="11"/>
    </row>
    <row r="153" spans="27:32">
      <c r="AA153" s="9" t="s">
        <v>552</v>
      </c>
      <c r="AE153" s="11"/>
      <c r="AF153" s="11"/>
    </row>
    <row r="154" spans="27:32">
      <c r="AE154" s="11"/>
      <c r="AF154" s="11"/>
    </row>
    <row r="155" spans="27:32">
      <c r="AE155" s="11"/>
      <c r="AF155" s="11"/>
    </row>
    <row r="156" spans="27:32">
      <c r="AE156" s="11"/>
      <c r="AF156" s="11"/>
    </row>
    <row r="157" spans="27:32">
      <c r="AE157" s="11"/>
      <c r="AF157" s="11"/>
    </row>
    <row r="158" spans="27:32">
      <c r="AE158" s="11"/>
      <c r="AF158" s="11"/>
    </row>
    <row r="159" spans="27:32">
      <c r="AE159" s="11"/>
      <c r="AF159" s="11"/>
    </row>
    <row r="160" spans="27:32">
      <c r="AE160" s="11"/>
      <c r="AF160" s="11"/>
    </row>
    <row r="161" spans="31:32">
      <c r="AE161" s="11"/>
      <c r="AF161" s="11"/>
    </row>
    <row r="162" spans="31:32">
      <c r="AE162" s="11"/>
      <c r="AF162" s="11"/>
    </row>
    <row r="163" spans="31:32">
      <c r="AE163" s="11"/>
      <c r="AF163" s="11"/>
    </row>
    <row r="164" spans="31:32">
      <c r="AE164" s="11"/>
      <c r="AF164" s="11"/>
    </row>
    <row r="165" spans="31:32">
      <c r="AE165" s="11"/>
      <c r="AF165" s="11"/>
    </row>
    <row r="166" spans="31:32">
      <c r="AE166" s="11"/>
      <c r="AF166" s="11"/>
    </row>
    <row r="167" spans="31:32">
      <c r="AE167" s="11"/>
      <c r="AF167" s="11"/>
    </row>
    <row r="168" spans="31:32">
      <c r="AE168" s="11"/>
      <c r="AF168" s="11"/>
    </row>
    <row r="193" spans="22:30">
      <c r="AB193" s="146"/>
      <c r="AC193" s="12"/>
      <c r="AD193" s="12"/>
    </row>
    <row r="194" spans="22:30">
      <c r="V194" s="12"/>
      <c r="W194" s="146"/>
      <c r="X194" s="146"/>
      <c r="Y194" s="146"/>
      <c r="Z194" s="12"/>
      <c r="AA194" s="65"/>
      <c r="AB194" s="146"/>
      <c r="AC194" s="12"/>
      <c r="AD194" s="12"/>
    </row>
    <row r="195" spans="22:30">
      <c r="V195" s="12"/>
      <c r="W195" s="146"/>
      <c r="X195" s="146"/>
      <c r="Y195" s="146"/>
      <c r="Z195" s="12"/>
      <c r="AA195" s="65"/>
      <c r="AB195" s="146"/>
      <c r="AC195" s="12"/>
      <c r="AD195" s="12"/>
    </row>
    <row r="196" spans="22:30">
      <c r="V196" s="12"/>
      <c r="W196" s="146"/>
      <c r="X196" s="146"/>
      <c r="Y196" s="146"/>
      <c r="Z196" s="12"/>
      <c r="AA196" s="65"/>
      <c r="AB196" s="146"/>
      <c r="AC196" s="12"/>
      <c r="AD196" s="12"/>
    </row>
    <row r="197" spans="22:30">
      <c r="V197" s="12"/>
      <c r="W197" s="146"/>
      <c r="X197" s="146"/>
      <c r="Y197" s="146"/>
      <c r="Z197" s="12"/>
      <c r="AA197" s="65"/>
      <c r="AB197" s="146"/>
      <c r="AC197" s="12"/>
      <c r="AD197" s="12"/>
    </row>
    <row r="198" spans="22:30">
      <c r="V198" s="12"/>
      <c r="W198" s="146"/>
      <c r="X198" s="146"/>
      <c r="Y198" s="146"/>
      <c r="Z198" s="12"/>
      <c r="AA198" s="65"/>
      <c r="AB198" s="146"/>
      <c r="AC198" s="12"/>
      <c r="AD198" s="12"/>
    </row>
    <row r="199" spans="22:30">
      <c r="V199" s="12"/>
      <c r="W199" s="146"/>
      <c r="X199" s="146"/>
      <c r="Y199" s="146"/>
      <c r="Z199" s="12"/>
      <c r="AA199" s="65"/>
      <c r="AB199" s="146"/>
      <c r="AC199" s="12"/>
      <c r="AD199" s="12"/>
    </row>
    <row r="200" spans="22:30">
      <c r="V200" s="12"/>
      <c r="W200" s="146"/>
      <c r="X200" s="146"/>
      <c r="Y200" s="146"/>
      <c r="Z200" s="12"/>
      <c r="AA200" s="65"/>
      <c r="AB200" s="146"/>
      <c r="AC200" s="12"/>
      <c r="AD200" s="12"/>
    </row>
    <row r="201" spans="22:30">
      <c r="V201" s="12"/>
      <c r="W201" s="146"/>
      <c r="X201" s="146"/>
      <c r="Y201" s="146"/>
      <c r="Z201" s="12"/>
      <c r="AA201" s="65"/>
      <c r="AB201" s="146"/>
      <c r="AC201" s="12"/>
      <c r="AD201" s="12"/>
    </row>
    <row r="202" spans="22:30">
      <c r="V202" s="12"/>
      <c r="W202" s="146"/>
      <c r="X202" s="146"/>
      <c r="Y202" s="146"/>
      <c r="Z202" s="12"/>
      <c r="AA202" s="65"/>
      <c r="AB202" s="146"/>
      <c r="AC202" s="12"/>
      <c r="AD202" s="12"/>
    </row>
    <row r="203" spans="22:30">
      <c r="V203" s="12"/>
      <c r="W203" s="146"/>
      <c r="X203" s="146"/>
      <c r="Y203" s="146"/>
      <c r="Z203" s="12"/>
      <c r="AA203" s="65"/>
      <c r="AB203" s="146"/>
      <c r="AC203" s="12"/>
      <c r="AD203" s="12"/>
    </row>
    <row r="204" spans="22:30">
      <c r="V204" s="12"/>
      <c r="W204" s="146"/>
      <c r="X204" s="146"/>
      <c r="Y204" s="146"/>
      <c r="Z204" s="12"/>
      <c r="AA204" s="65"/>
      <c r="AB204" s="146"/>
      <c r="AC204" s="12"/>
      <c r="AD204" s="12"/>
    </row>
    <row r="205" spans="22:30">
      <c r="V205" s="12"/>
      <c r="W205" s="146"/>
      <c r="X205" s="146"/>
      <c r="Y205" s="146"/>
      <c r="Z205" s="12"/>
      <c r="AA205" s="65"/>
      <c r="AB205" s="146"/>
      <c r="AC205" s="12"/>
      <c r="AD205" s="12"/>
    </row>
    <row r="206" spans="22:30">
      <c r="V206" s="12"/>
      <c r="W206" s="146"/>
      <c r="X206" s="146"/>
      <c r="Y206" s="146"/>
      <c r="Z206" s="12"/>
      <c r="AA206" s="65"/>
      <c r="AB206" s="146"/>
      <c r="AC206" s="12"/>
      <c r="AD206" s="12"/>
    </row>
    <row r="207" spans="22:30">
      <c r="V207" s="12"/>
      <c r="W207" s="146"/>
      <c r="X207" s="146"/>
      <c r="Y207" s="146"/>
      <c r="Z207" s="12"/>
      <c r="AA207" s="65"/>
      <c r="AB207" s="146"/>
      <c r="AC207" s="12"/>
      <c r="AD207" s="12"/>
    </row>
    <row r="208" spans="22:30">
      <c r="V208" s="12"/>
      <c r="W208" s="146"/>
      <c r="X208" s="146"/>
      <c r="Y208" s="146"/>
      <c r="Z208" s="12"/>
      <c r="AA208" s="65"/>
      <c r="AB208" s="146"/>
      <c r="AC208" s="12"/>
      <c r="AD208" s="12"/>
    </row>
    <row r="209" spans="22:30">
      <c r="V209" s="12"/>
      <c r="W209" s="146"/>
      <c r="X209" s="146"/>
      <c r="Y209" s="146"/>
      <c r="Z209" s="12"/>
      <c r="AA209" s="65"/>
      <c r="AB209" s="146"/>
      <c r="AC209" s="12"/>
      <c r="AD209" s="12"/>
    </row>
    <row r="210" spans="22:30">
      <c r="V210" s="12"/>
      <c r="W210" s="146"/>
      <c r="X210" s="146"/>
      <c r="Y210" s="146"/>
      <c r="Z210" s="12"/>
      <c r="AA210" s="65"/>
      <c r="AB210" s="146"/>
      <c r="AC210" s="12"/>
      <c r="AD210" s="12"/>
    </row>
    <row r="211" spans="22:30">
      <c r="V211" s="12"/>
      <c r="W211" s="146"/>
      <c r="X211" s="146"/>
      <c r="Y211" s="146"/>
      <c r="Z211" s="12"/>
      <c r="AA211" s="65"/>
      <c r="AB211" s="146"/>
      <c r="AC211" s="12"/>
      <c r="AD211" s="12"/>
    </row>
    <row r="212" spans="22:30">
      <c r="V212" s="12"/>
      <c r="W212" s="146"/>
      <c r="X212" s="146"/>
      <c r="Y212" s="146"/>
      <c r="Z212" s="12"/>
      <c r="AA212" s="65"/>
      <c r="AB212" s="146"/>
      <c r="AC212" s="12"/>
      <c r="AD212" s="12"/>
    </row>
    <row r="213" spans="22:30">
      <c r="V213" s="12"/>
      <c r="W213" s="146"/>
      <c r="X213" s="146"/>
      <c r="Y213" s="146"/>
      <c r="Z213" s="12"/>
      <c r="AA213" s="65"/>
      <c r="AB213" s="146"/>
      <c r="AC213" s="12"/>
      <c r="AD213" s="12"/>
    </row>
    <row r="214" spans="22:30">
      <c r="V214" s="12"/>
      <c r="W214" s="146"/>
      <c r="X214" s="146"/>
      <c r="Y214" s="146"/>
      <c r="Z214" s="12"/>
      <c r="AA214" s="65"/>
      <c r="AB214" s="146"/>
      <c r="AC214" s="12"/>
      <c r="AD214" s="12"/>
    </row>
    <row r="215" spans="22:30">
      <c r="V215" s="12"/>
      <c r="W215" s="146"/>
      <c r="X215" s="146"/>
      <c r="Y215" s="146"/>
      <c r="Z215" s="12"/>
      <c r="AA215" s="65"/>
      <c r="AB215" s="146"/>
      <c r="AC215" s="12"/>
      <c r="AD215" s="12"/>
    </row>
    <row r="216" spans="22:30">
      <c r="V216" s="12"/>
      <c r="W216" s="146"/>
      <c r="X216" s="146"/>
      <c r="Y216" s="146"/>
      <c r="Z216" s="12"/>
      <c r="AA216" s="65"/>
      <c r="AB216" s="146"/>
      <c r="AC216" s="12"/>
      <c r="AD216" s="12"/>
    </row>
    <row r="217" spans="22:30">
      <c r="V217" s="12"/>
      <c r="W217" s="146"/>
      <c r="X217" s="146"/>
      <c r="Y217" s="146"/>
      <c r="Z217" s="12"/>
      <c r="AA217" s="65"/>
      <c r="AB217" s="146"/>
      <c r="AC217" s="12"/>
      <c r="AD217" s="12"/>
    </row>
    <row r="218" spans="22:30">
      <c r="V218" s="12"/>
      <c r="W218" s="146"/>
      <c r="X218" s="146"/>
      <c r="Y218" s="146"/>
      <c r="Z218" s="12"/>
      <c r="AA218" s="65"/>
      <c r="AB218" s="146"/>
      <c r="AC218" s="12"/>
      <c r="AD218" s="12"/>
    </row>
    <row r="219" spans="22:30">
      <c r="V219" s="12"/>
      <c r="W219" s="146"/>
      <c r="X219" s="146"/>
      <c r="Y219" s="146"/>
      <c r="Z219" s="12"/>
      <c r="AA219" s="65"/>
      <c r="AB219" s="146"/>
      <c r="AC219" s="12"/>
      <c r="AD219" s="12"/>
    </row>
    <row r="220" spans="22:30">
      <c r="V220" s="12"/>
      <c r="W220" s="146"/>
      <c r="X220" s="146"/>
      <c r="Y220" s="146"/>
      <c r="Z220" s="12"/>
      <c r="AA220" s="65"/>
      <c r="AB220" s="146"/>
      <c r="AC220" s="12"/>
      <c r="AD220" s="12"/>
    </row>
    <row r="221" spans="22:30">
      <c r="V221" s="12"/>
      <c r="W221" s="146"/>
      <c r="X221" s="146"/>
      <c r="Y221" s="146"/>
      <c r="Z221" s="12"/>
      <c r="AA221" s="65"/>
      <c r="AB221" s="146"/>
      <c r="AC221" s="12"/>
      <c r="AD221" s="12"/>
    </row>
    <row r="222" spans="22:30">
      <c r="V222" s="12"/>
      <c r="W222" s="146"/>
      <c r="X222" s="146"/>
      <c r="Y222" s="146"/>
      <c r="Z222" s="12"/>
      <c r="AA222" s="65"/>
      <c r="AB222" s="146"/>
      <c r="AC222" s="12"/>
      <c r="AD222" s="12"/>
    </row>
    <row r="223" spans="22:30">
      <c r="V223" s="12"/>
      <c r="W223" s="146"/>
      <c r="X223" s="146"/>
      <c r="Y223" s="146"/>
      <c r="Z223" s="12"/>
      <c r="AA223" s="65"/>
      <c r="AB223" s="146"/>
      <c r="AC223" s="12"/>
      <c r="AD223" s="12"/>
    </row>
    <row r="224" spans="22:30">
      <c r="V224" s="12"/>
      <c r="W224" s="146"/>
      <c r="X224" s="146"/>
      <c r="Y224" s="146"/>
      <c r="Z224" s="12"/>
      <c r="AA224" s="65"/>
      <c r="AB224" s="146"/>
      <c r="AC224" s="12"/>
      <c r="AD224" s="12"/>
    </row>
    <row r="225" spans="20:30">
      <c r="T225" s="146"/>
      <c r="U225" s="146"/>
      <c r="V225" s="12"/>
      <c r="W225" s="146"/>
      <c r="X225" s="146"/>
      <c r="Y225" s="146"/>
      <c r="Z225" s="12"/>
      <c r="AA225" s="65"/>
      <c r="AB225" s="146"/>
      <c r="AC225" s="12"/>
      <c r="AD225" s="12"/>
    </row>
    <row r="226" spans="20:30">
      <c r="T226" s="146"/>
      <c r="U226" s="146"/>
      <c r="V226" s="12"/>
      <c r="W226" s="146"/>
      <c r="X226" s="146"/>
      <c r="Y226" s="146"/>
      <c r="Z226" s="12"/>
      <c r="AA226" s="65"/>
      <c r="AB226" s="146"/>
      <c r="AC226" s="12"/>
      <c r="AD226" s="12"/>
    </row>
    <row r="227" spans="20:30">
      <c r="T227" s="146"/>
      <c r="U227" s="146"/>
      <c r="V227" s="12"/>
      <c r="W227" s="146"/>
      <c r="X227" s="146"/>
      <c r="Y227" s="146"/>
      <c r="Z227" s="12"/>
      <c r="AA227" s="65"/>
      <c r="AB227" s="146"/>
      <c r="AC227" s="12"/>
      <c r="AD227" s="12"/>
    </row>
    <row r="228" spans="20:30">
      <c r="T228" s="146"/>
      <c r="U228" s="146"/>
      <c r="V228" s="12"/>
      <c r="W228" s="146"/>
      <c r="X228" s="146"/>
      <c r="Y228" s="146"/>
      <c r="Z228" s="12"/>
      <c r="AA228" s="65"/>
      <c r="AB228" s="146"/>
      <c r="AC228" s="12"/>
      <c r="AD228" s="12"/>
    </row>
    <row r="229" spans="20:30">
      <c r="T229" s="146"/>
      <c r="U229" s="146"/>
      <c r="V229" s="12"/>
      <c r="W229" s="146"/>
      <c r="X229" s="146"/>
      <c r="Y229" s="146"/>
      <c r="Z229" s="12"/>
      <c r="AA229" s="65"/>
      <c r="AB229" s="146"/>
      <c r="AC229" s="12"/>
      <c r="AD229" s="12"/>
    </row>
    <row r="230" spans="20:30">
      <c r="T230" s="146"/>
      <c r="U230" s="146"/>
      <c r="V230" s="12"/>
      <c r="W230" s="146"/>
      <c r="X230" s="146"/>
      <c r="Y230" s="146"/>
      <c r="Z230" s="12"/>
      <c r="AA230" s="65"/>
      <c r="AB230" s="146"/>
      <c r="AC230" s="12"/>
      <c r="AD230" s="12"/>
    </row>
    <row r="231" spans="20:30">
      <c r="T231" s="146"/>
      <c r="U231" s="146"/>
      <c r="V231" s="12"/>
      <c r="W231" s="146"/>
      <c r="X231" s="146"/>
      <c r="Y231" s="146"/>
      <c r="Z231" s="12"/>
      <c r="AA231" s="65"/>
      <c r="AB231" s="146"/>
      <c r="AC231" s="12"/>
      <c r="AD231" s="12"/>
    </row>
    <row r="232" spans="20:30">
      <c r="T232" s="146"/>
      <c r="U232" s="146"/>
      <c r="V232" s="12"/>
      <c r="W232" s="146"/>
      <c r="X232" s="146"/>
      <c r="Y232" s="146"/>
      <c r="Z232" s="12"/>
      <c r="AA232" s="65"/>
      <c r="AB232" s="146"/>
      <c r="AC232" s="12"/>
      <c r="AD232" s="12"/>
    </row>
    <row r="233" spans="20:30">
      <c r="T233" s="146"/>
      <c r="U233" s="146"/>
      <c r="V233" s="12"/>
      <c r="W233" s="146"/>
      <c r="X233" s="146"/>
      <c r="Y233" s="146"/>
      <c r="Z233" s="12"/>
      <c r="AA233" s="65"/>
      <c r="AB233" s="146"/>
      <c r="AC233" s="12"/>
      <c r="AD233" s="12"/>
    </row>
    <row r="234" spans="20:30">
      <c r="T234" s="146"/>
      <c r="U234" s="146"/>
      <c r="V234" s="12"/>
      <c r="W234" s="146"/>
      <c r="X234" s="146"/>
      <c r="Y234" s="146"/>
      <c r="Z234" s="12"/>
      <c r="AA234" s="65"/>
      <c r="AB234" s="146"/>
      <c r="AC234" s="12"/>
      <c r="AD234" s="12"/>
    </row>
    <row r="235" spans="20:30">
      <c r="T235" s="146"/>
      <c r="U235" s="146"/>
      <c r="V235" s="12"/>
      <c r="W235" s="146"/>
      <c r="X235" s="146"/>
      <c r="Y235" s="146"/>
      <c r="Z235" s="12"/>
      <c r="AA235" s="65"/>
      <c r="AB235" s="146"/>
      <c r="AC235" s="12"/>
      <c r="AD235" s="12"/>
    </row>
    <row r="236" spans="20:30">
      <c r="T236" s="146"/>
      <c r="U236" s="146"/>
      <c r="V236" s="12"/>
      <c r="W236" s="146"/>
      <c r="X236" s="146"/>
      <c r="Y236" s="146"/>
      <c r="Z236" s="12"/>
      <c r="AA236" s="65"/>
      <c r="AB236" s="146"/>
      <c r="AC236" s="12"/>
      <c r="AD236" s="12"/>
    </row>
    <row r="237" spans="20:30">
      <c r="T237" s="146"/>
      <c r="U237" s="146"/>
      <c r="V237" s="12"/>
      <c r="W237" s="146"/>
      <c r="X237" s="146"/>
      <c r="Y237" s="146"/>
      <c r="Z237" s="12"/>
      <c r="AA237" s="65"/>
      <c r="AB237" s="146"/>
      <c r="AC237" s="12"/>
      <c r="AD237" s="12"/>
    </row>
    <row r="238" spans="20:30">
      <c r="T238" s="146"/>
      <c r="U238" s="146"/>
      <c r="V238" s="12"/>
      <c r="W238" s="146"/>
      <c r="X238" s="146"/>
      <c r="Y238" s="146"/>
      <c r="Z238" s="12"/>
      <c r="AA238" s="65"/>
      <c r="AB238" s="146"/>
      <c r="AC238" s="12"/>
      <c r="AD238" s="12"/>
    </row>
    <row r="239" spans="20:30">
      <c r="T239" s="146"/>
      <c r="U239" s="146"/>
      <c r="V239" s="12"/>
      <c r="W239" s="146"/>
      <c r="X239" s="146"/>
      <c r="Y239" s="146"/>
      <c r="Z239" s="12"/>
      <c r="AA239" s="65"/>
      <c r="AB239" s="146"/>
      <c r="AC239" s="12"/>
      <c r="AD239" s="12"/>
    </row>
    <row r="240" spans="20:30">
      <c r="T240" s="146"/>
      <c r="U240" s="146"/>
      <c r="V240" s="12"/>
      <c r="W240" s="146"/>
      <c r="X240" s="146"/>
      <c r="Y240" s="146"/>
      <c r="Z240" s="12"/>
      <c r="AA240" s="65"/>
      <c r="AB240" s="146"/>
      <c r="AC240" s="12"/>
      <c r="AD240" s="12"/>
    </row>
    <row r="241" spans="8:30">
      <c r="T241" s="146"/>
      <c r="U241" s="146"/>
      <c r="V241" s="12"/>
      <c r="W241" s="146"/>
      <c r="X241" s="146"/>
      <c r="Y241" s="146"/>
      <c r="Z241" s="12"/>
      <c r="AA241" s="65"/>
      <c r="AB241" s="146"/>
      <c r="AC241" s="12"/>
      <c r="AD241" s="12"/>
    </row>
    <row r="242" spans="8:30">
      <c r="T242" s="146"/>
      <c r="U242" s="146"/>
      <c r="V242" s="12"/>
      <c r="W242" s="146"/>
      <c r="X242" s="146"/>
      <c r="Y242" s="146"/>
      <c r="Z242" s="12"/>
      <c r="AA242" s="65"/>
      <c r="AB242" s="146"/>
      <c r="AC242" s="12"/>
      <c r="AD242" s="12"/>
    </row>
    <row r="243" spans="8:30">
      <c r="T243" s="146"/>
      <c r="U243" s="146"/>
      <c r="V243" s="12"/>
      <c r="W243" s="146"/>
      <c r="X243" s="146"/>
      <c r="Y243" s="146"/>
      <c r="Z243" s="12"/>
      <c r="AA243" s="65"/>
      <c r="AB243" s="146"/>
      <c r="AC243" s="12"/>
      <c r="AD243" s="12"/>
    </row>
    <row r="244" spans="8:30">
      <c r="T244" s="146"/>
      <c r="U244" s="146"/>
      <c r="V244" s="12"/>
      <c r="W244" s="146"/>
      <c r="X244" s="146"/>
      <c r="Y244" s="146"/>
      <c r="Z244" s="12"/>
      <c r="AA244" s="65"/>
      <c r="AB244" s="146"/>
      <c r="AC244" s="12"/>
      <c r="AD244" s="12"/>
    </row>
    <row r="245" spans="8:30">
      <c r="T245" s="146"/>
      <c r="U245" s="146"/>
      <c r="V245" s="12"/>
      <c r="W245" s="146"/>
      <c r="X245" s="146"/>
      <c r="Y245" s="146"/>
      <c r="Z245" s="12"/>
      <c r="AA245" s="65"/>
      <c r="AB245" s="146"/>
      <c r="AC245" s="12"/>
      <c r="AD245" s="12"/>
    </row>
    <row r="246" spans="8:30">
      <c r="T246" s="146"/>
      <c r="U246" s="146"/>
      <c r="V246" s="12"/>
      <c r="W246" s="146"/>
      <c r="X246" s="146"/>
      <c r="Y246" s="146"/>
      <c r="Z246" s="12"/>
      <c r="AA246" s="65"/>
      <c r="AB246" s="146"/>
      <c r="AC246" s="12"/>
      <c r="AD246" s="12"/>
    </row>
    <row r="247" spans="8:30">
      <c r="T247" s="146"/>
      <c r="U247" s="146"/>
      <c r="V247" s="12"/>
      <c r="W247" s="146"/>
      <c r="X247" s="146"/>
      <c r="Y247" s="146"/>
      <c r="Z247" s="12"/>
      <c r="AA247" s="65"/>
      <c r="AB247" s="146"/>
      <c r="AC247" s="12"/>
      <c r="AD247" s="12"/>
    </row>
    <row r="248" spans="8:30">
      <c r="T248" s="146"/>
      <c r="U248" s="146"/>
      <c r="V248" s="12"/>
      <c r="W248" s="146"/>
      <c r="X248" s="146"/>
      <c r="Y248" s="146"/>
      <c r="Z248" s="12"/>
      <c r="AA248" s="65"/>
      <c r="AB248" s="146"/>
      <c r="AC248" s="12"/>
      <c r="AD248" s="12"/>
    </row>
    <row r="249" spans="8:30">
      <c r="T249" s="146"/>
      <c r="U249" s="146"/>
      <c r="V249" s="12"/>
      <c r="W249" s="146"/>
      <c r="X249" s="146"/>
      <c r="Y249" s="146"/>
      <c r="Z249" s="12"/>
      <c r="AA249" s="65"/>
      <c r="AB249" s="146"/>
      <c r="AC249" s="12"/>
      <c r="AD249" s="12"/>
    </row>
    <row r="250" spans="8:30">
      <c r="T250" s="146"/>
      <c r="U250" s="146"/>
      <c r="V250" s="12"/>
      <c r="W250" s="146"/>
      <c r="X250" s="146"/>
      <c r="Y250" s="146"/>
      <c r="Z250" s="12"/>
      <c r="AA250" s="65"/>
      <c r="AB250" s="146"/>
      <c r="AC250" s="12"/>
      <c r="AD250" s="12"/>
    </row>
    <row r="251" spans="8:30">
      <c r="H251" s="12"/>
      <c r="I251" s="12"/>
      <c r="J251" s="12"/>
      <c r="K251" s="12"/>
      <c r="R251" s="12"/>
      <c r="T251" s="146"/>
      <c r="U251" s="146"/>
      <c r="V251" s="12"/>
      <c r="W251" s="146"/>
      <c r="X251" s="146"/>
      <c r="Y251" s="146"/>
      <c r="Z251" s="12"/>
      <c r="AA251" s="65"/>
      <c r="AB251" s="146"/>
      <c r="AC251" s="12"/>
      <c r="AD251" s="12"/>
    </row>
    <row r="252" spans="8:30">
      <c r="H252" s="12"/>
      <c r="I252" s="12"/>
      <c r="J252" s="12"/>
      <c r="K252" s="12"/>
      <c r="R252" s="12"/>
      <c r="T252" s="146"/>
      <c r="U252" s="146"/>
      <c r="V252" s="12"/>
      <c r="W252" s="146"/>
      <c r="X252" s="146"/>
      <c r="Y252" s="146"/>
      <c r="Z252" s="12"/>
      <c r="AA252" s="65"/>
      <c r="AB252" s="146"/>
      <c r="AC252" s="12"/>
      <c r="AD252" s="12"/>
    </row>
    <row r="253" spans="8:30">
      <c r="H253" s="12"/>
      <c r="I253" s="12"/>
      <c r="J253" s="12"/>
      <c r="K253" s="12"/>
      <c r="L253" s="65"/>
      <c r="R253" s="12"/>
      <c r="T253" s="146"/>
      <c r="U253" s="146"/>
      <c r="V253" s="12"/>
      <c r="W253" s="146"/>
      <c r="X253" s="146"/>
      <c r="Y253" s="146"/>
      <c r="Z253" s="12"/>
      <c r="AA253" s="65"/>
      <c r="AB253" s="146"/>
      <c r="AC253" s="12"/>
      <c r="AD253" s="12"/>
    </row>
    <row r="254" spans="8:30">
      <c r="H254" s="12"/>
      <c r="I254" s="12"/>
      <c r="J254" s="12"/>
      <c r="K254" s="12"/>
      <c r="L254" s="65"/>
      <c r="M254" s="65"/>
      <c r="N254" s="12"/>
      <c r="O254" s="12"/>
      <c r="P254" s="12"/>
      <c r="Q254" s="65"/>
      <c r="R254" s="12"/>
      <c r="S254" s="65"/>
      <c r="T254" s="146"/>
      <c r="U254" s="146"/>
      <c r="V254" s="12"/>
      <c r="W254" s="146"/>
      <c r="X254" s="146"/>
      <c r="Y254" s="146"/>
      <c r="Z254" s="12"/>
      <c r="AA254" s="65"/>
      <c r="AB254" s="146"/>
      <c r="AC254" s="12"/>
      <c r="AD254" s="12"/>
    </row>
    <row r="255" spans="8:30">
      <c r="H255" s="12"/>
      <c r="I255" s="12"/>
      <c r="J255" s="12"/>
      <c r="K255" s="12"/>
      <c r="L255" s="65"/>
      <c r="M255" s="65"/>
      <c r="N255" s="12"/>
      <c r="O255" s="12"/>
      <c r="P255" s="12"/>
      <c r="Q255" s="65"/>
      <c r="R255" s="12"/>
      <c r="S255" s="65"/>
      <c r="T255" s="146"/>
      <c r="U255" s="146"/>
      <c r="V255" s="12"/>
      <c r="W255" s="146"/>
      <c r="X255" s="146"/>
      <c r="Y255" s="146"/>
      <c r="Z255" s="12"/>
      <c r="AA255" s="65"/>
      <c r="AB255" s="146"/>
      <c r="AC255" s="12"/>
      <c r="AD255" s="12"/>
    </row>
    <row r="256" spans="8:30">
      <c r="H256" s="12"/>
      <c r="I256" s="12"/>
      <c r="J256" s="12"/>
      <c r="K256" s="12"/>
      <c r="L256" s="65"/>
      <c r="M256" s="65"/>
      <c r="N256" s="12"/>
      <c r="O256" s="12"/>
      <c r="P256" s="12"/>
      <c r="Q256" s="65"/>
      <c r="R256" s="12"/>
      <c r="S256" s="65"/>
      <c r="T256" s="146"/>
      <c r="U256" s="146"/>
      <c r="V256" s="12"/>
      <c r="W256" s="146"/>
      <c r="X256" s="146"/>
      <c r="Y256" s="146"/>
      <c r="Z256" s="12"/>
      <c r="AA256" s="65"/>
      <c r="AB256" s="146"/>
      <c r="AC256" s="12"/>
      <c r="AD256" s="12"/>
    </row>
    <row r="257" spans="8:30">
      <c r="H257" s="12"/>
      <c r="I257" s="12"/>
      <c r="J257" s="12"/>
      <c r="K257" s="12"/>
      <c r="L257" s="65"/>
      <c r="M257" s="65"/>
      <c r="N257" s="12"/>
      <c r="O257" s="12"/>
      <c r="P257" s="12"/>
      <c r="Q257" s="65"/>
      <c r="R257" s="12"/>
      <c r="S257" s="65"/>
      <c r="T257" s="146"/>
      <c r="U257" s="146"/>
      <c r="V257" s="12"/>
      <c r="W257" s="146"/>
      <c r="X257" s="146"/>
      <c r="Y257" s="146"/>
      <c r="Z257" s="12"/>
      <c r="AA257" s="65"/>
      <c r="AB257" s="146"/>
      <c r="AC257" s="12"/>
      <c r="AD257" s="12"/>
    </row>
    <row r="258" spans="8:30">
      <c r="H258" s="12"/>
      <c r="I258" s="12"/>
      <c r="J258" s="12"/>
      <c r="K258" s="12"/>
      <c r="L258" s="65"/>
      <c r="M258" s="65"/>
      <c r="N258" s="12"/>
      <c r="O258" s="12"/>
      <c r="P258" s="12"/>
      <c r="Q258" s="65"/>
      <c r="R258" s="12"/>
      <c r="S258" s="65"/>
      <c r="T258" s="146"/>
      <c r="U258" s="146"/>
      <c r="V258" s="12"/>
      <c r="W258" s="146"/>
      <c r="X258" s="146"/>
      <c r="Y258" s="146"/>
      <c r="Z258" s="12"/>
      <c r="AA258" s="65"/>
      <c r="AB258" s="146"/>
      <c r="AC258" s="12"/>
      <c r="AD258" s="12"/>
    </row>
    <row r="259" spans="8:30">
      <c r="H259" s="12"/>
      <c r="I259" s="12"/>
      <c r="J259" s="12"/>
      <c r="K259" s="12"/>
      <c r="L259" s="65"/>
      <c r="M259" s="65"/>
      <c r="N259" s="12"/>
      <c r="O259" s="12"/>
      <c r="P259" s="12"/>
      <c r="Q259" s="65"/>
      <c r="R259" s="12"/>
      <c r="S259" s="65"/>
      <c r="T259" s="146"/>
      <c r="U259" s="146"/>
      <c r="V259" s="12"/>
      <c r="W259" s="146"/>
      <c r="X259" s="146"/>
      <c r="Y259" s="146"/>
      <c r="Z259" s="12"/>
      <c r="AA259" s="65"/>
      <c r="AB259" s="146"/>
      <c r="AC259" s="12"/>
      <c r="AD259" s="12"/>
    </row>
    <row r="260" spans="8:30">
      <c r="H260" s="12"/>
      <c r="I260" s="12"/>
      <c r="J260" s="12"/>
      <c r="K260" s="12"/>
      <c r="L260" s="65"/>
      <c r="M260" s="65"/>
      <c r="N260" s="12"/>
      <c r="O260" s="12"/>
      <c r="P260" s="12"/>
      <c r="Q260" s="65"/>
      <c r="R260" s="12"/>
      <c r="S260" s="65"/>
      <c r="T260" s="146"/>
      <c r="U260" s="146"/>
      <c r="V260" s="12"/>
      <c r="W260" s="146"/>
      <c r="X260" s="146"/>
      <c r="Y260" s="146"/>
      <c r="Z260" s="12"/>
      <c r="AA260" s="65"/>
      <c r="AB260" s="146"/>
      <c r="AC260" s="12"/>
      <c r="AD260" s="12"/>
    </row>
    <row r="261" spans="8:30">
      <c r="H261" s="12"/>
      <c r="I261" s="12"/>
      <c r="J261" s="12"/>
      <c r="K261" s="12"/>
      <c r="L261" s="65"/>
      <c r="M261" s="65"/>
      <c r="N261" s="12"/>
      <c r="O261" s="12"/>
      <c r="P261" s="12"/>
      <c r="Q261" s="65"/>
      <c r="R261" s="12"/>
      <c r="S261" s="65"/>
      <c r="T261" s="146"/>
      <c r="U261" s="146"/>
      <c r="V261" s="12"/>
      <c r="W261" s="146"/>
      <c r="X261" s="146"/>
      <c r="Y261" s="146"/>
      <c r="Z261" s="12"/>
      <c r="AA261" s="65"/>
      <c r="AB261" s="146"/>
      <c r="AC261" s="12"/>
      <c r="AD261" s="12"/>
    </row>
    <row r="262" spans="8:30">
      <c r="H262" s="12"/>
      <c r="I262" s="12"/>
      <c r="J262" s="12"/>
      <c r="K262" s="12"/>
      <c r="L262" s="65"/>
      <c r="M262" s="65"/>
      <c r="N262" s="12"/>
      <c r="O262" s="12"/>
      <c r="P262" s="12"/>
      <c r="Q262" s="65"/>
      <c r="R262" s="12"/>
      <c r="S262" s="65"/>
      <c r="T262" s="146"/>
      <c r="U262" s="146"/>
      <c r="V262" s="12"/>
      <c r="W262" s="146"/>
      <c r="X262" s="146"/>
      <c r="Y262" s="146"/>
      <c r="Z262" s="12"/>
      <c r="AA262" s="65"/>
      <c r="AB262" s="146"/>
      <c r="AC262" s="12"/>
      <c r="AD262" s="12"/>
    </row>
    <row r="263" spans="8:30">
      <c r="H263" s="12"/>
      <c r="I263" s="12"/>
      <c r="J263" s="12"/>
      <c r="K263" s="12"/>
      <c r="L263" s="65"/>
      <c r="M263" s="65"/>
      <c r="N263" s="12"/>
      <c r="O263" s="12"/>
      <c r="P263" s="12"/>
      <c r="Q263" s="65"/>
      <c r="R263" s="12"/>
      <c r="S263" s="65"/>
      <c r="T263" s="146"/>
      <c r="U263" s="146"/>
      <c r="V263" s="12"/>
      <c r="W263" s="146"/>
      <c r="X263" s="146"/>
      <c r="Y263" s="146"/>
      <c r="Z263" s="12"/>
      <c r="AA263" s="65"/>
      <c r="AB263" s="146"/>
      <c r="AC263" s="12"/>
      <c r="AD263" s="12"/>
    </row>
    <row r="264" spans="8:30">
      <c r="H264" s="12"/>
      <c r="I264" s="12"/>
      <c r="J264" s="12"/>
      <c r="K264" s="12"/>
      <c r="L264" s="65"/>
      <c r="M264" s="65"/>
      <c r="N264" s="12"/>
      <c r="O264" s="12"/>
      <c r="P264" s="12"/>
      <c r="Q264" s="65"/>
      <c r="R264" s="12"/>
      <c r="S264" s="65"/>
      <c r="T264" s="146"/>
      <c r="U264" s="146"/>
      <c r="V264" s="12"/>
      <c r="W264" s="146"/>
      <c r="X264" s="146"/>
      <c r="Y264" s="146"/>
      <c r="Z264" s="12"/>
      <c r="AA264" s="65"/>
      <c r="AB264" s="146"/>
      <c r="AC264" s="12"/>
      <c r="AD264" s="12"/>
    </row>
    <row r="265" spans="8:30">
      <c r="H265" s="12"/>
      <c r="I265" s="12"/>
      <c r="J265" s="12"/>
      <c r="K265" s="12"/>
      <c r="L265" s="65"/>
      <c r="M265" s="65"/>
      <c r="N265" s="12"/>
      <c r="O265" s="12"/>
      <c r="P265" s="12"/>
      <c r="Q265" s="65"/>
      <c r="R265" s="12"/>
      <c r="S265" s="65"/>
      <c r="T265" s="146"/>
      <c r="U265" s="146"/>
      <c r="V265" s="12"/>
      <c r="W265" s="146"/>
      <c r="X265" s="146"/>
      <c r="Y265" s="146"/>
      <c r="Z265" s="12"/>
      <c r="AA265" s="65"/>
      <c r="AB265" s="146"/>
      <c r="AC265" s="12"/>
      <c r="AD265" s="12"/>
    </row>
    <row r="266" spans="8:30">
      <c r="H266" s="12"/>
      <c r="I266" s="12"/>
      <c r="J266" s="12"/>
      <c r="K266" s="12"/>
      <c r="L266" s="65"/>
      <c r="M266" s="65"/>
      <c r="N266" s="12"/>
      <c r="O266" s="12"/>
      <c r="P266" s="12"/>
      <c r="Q266" s="65"/>
      <c r="R266" s="12"/>
      <c r="S266" s="65"/>
      <c r="T266" s="146"/>
      <c r="U266" s="146"/>
      <c r="V266" s="12"/>
      <c r="W266" s="146"/>
      <c r="X266" s="146"/>
      <c r="Y266" s="146"/>
      <c r="Z266" s="12"/>
      <c r="AA266" s="65"/>
      <c r="AB266" s="146"/>
      <c r="AC266" s="12"/>
      <c r="AD266" s="12"/>
    </row>
    <row r="267" spans="8:30">
      <c r="H267" s="12"/>
      <c r="I267" s="12"/>
      <c r="J267" s="12"/>
      <c r="K267" s="12"/>
      <c r="L267" s="65"/>
      <c r="M267" s="65"/>
      <c r="N267" s="12"/>
      <c r="O267" s="12"/>
      <c r="P267" s="12"/>
      <c r="Q267" s="65"/>
      <c r="R267" s="12"/>
      <c r="S267" s="65"/>
      <c r="T267" s="146"/>
      <c r="U267" s="146"/>
      <c r="V267" s="12"/>
      <c r="W267" s="146"/>
      <c r="X267" s="146"/>
      <c r="Y267" s="146"/>
      <c r="Z267" s="12"/>
      <c r="AA267" s="65"/>
      <c r="AB267" s="146"/>
      <c r="AC267" s="12"/>
      <c r="AD267" s="12"/>
    </row>
    <row r="268" spans="8:30">
      <c r="H268" s="12"/>
      <c r="I268" s="12"/>
      <c r="J268" s="12"/>
      <c r="K268" s="12"/>
      <c r="L268" s="65"/>
      <c r="M268" s="65"/>
      <c r="N268" s="12"/>
      <c r="O268" s="12"/>
      <c r="P268" s="12"/>
      <c r="Q268" s="65"/>
      <c r="R268" s="12"/>
      <c r="S268" s="65"/>
      <c r="T268" s="146"/>
      <c r="U268" s="146"/>
      <c r="V268" s="12"/>
      <c r="W268" s="146"/>
      <c r="X268" s="146"/>
      <c r="Y268" s="146"/>
      <c r="Z268" s="12"/>
      <c r="AA268" s="65"/>
      <c r="AB268" s="146"/>
      <c r="AC268" s="12"/>
      <c r="AD268" s="12"/>
    </row>
    <row r="269" spans="8:30">
      <c r="H269" s="12"/>
      <c r="I269" s="12"/>
      <c r="J269" s="12"/>
      <c r="K269" s="12"/>
      <c r="L269" s="65"/>
      <c r="M269" s="65"/>
      <c r="N269" s="12"/>
      <c r="O269" s="12"/>
      <c r="P269" s="12"/>
      <c r="Q269" s="65"/>
      <c r="R269" s="12"/>
      <c r="S269" s="65"/>
      <c r="T269" s="146"/>
      <c r="U269" s="146"/>
      <c r="V269" s="12"/>
      <c r="W269" s="146"/>
      <c r="X269" s="146"/>
      <c r="Y269" s="146"/>
      <c r="Z269" s="12"/>
      <c r="AA269" s="65"/>
      <c r="AB269" s="146"/>
      <c r="AC269" s="12"/>
      <c r="AD269" s="12"/>
    </row>
    <row r="270" spans="8:30">
      <c r="H270" s="12"/>
      <c r="I270" s="12"/>
      <c r="J270" s="12"/>
      <c r="K270" s="12"/>
      <c r="L270" s="65"/>
      <c r="M270" s="65"/>
      <c r="N270" s="12"/>
      <c r="O270" s="12"/>
      <c r="P270" s="12"/>
      <c r="Q270" s="65"/>
      <c r="R270" s="12"/>
      <c r="S270" s="65"/>
      <c r="T270" s="146"/>
      <c r="U270" s="146"/>
      <c r="V270" s="12"/>
      <c r="W270" s="146"/>
      <c r="X270" s="146"/>
      <c r="Y270" s="146"/>
      <c r="Z270" s="12"/>
      <c r="AA270" s="65"/>
      <c r="AB270" s="146"/>
      <c r="AC270" s="12"/>
      <c r="AD270" s="12"/>
    </row>
    <row r="271" spans="8:30">
      <c r="H271" s="12"/>
      <c r="I271" s="12"/>
      <c r="J271" s="12"/>
      <c r="K271" s="12"/>
      <c r="L271" s="65"/>
      <c r="M271" s="65"/>
      <c r="N271" s="12"/>
      <c r="O271" s="12"/>
      <c r="P271" s="12"/>
      <c r="Q271" s="65"/>
      <c r="R271" s="12"/>
      <c r="S271" s="65"/>
      <c r="T271" s="146"/>
      <c r="U271" s="146"/>
      <c r="V271" s="12"/>
      <c r="W271" s="146"/>
      <c r="X271" s="146"/>
      <c r="Y271" s="146"/>
      <c r="Z271" s="12"/>
      <c r="AA271" s="65"/>
      <c r="AB271" s="146"/>
      <c r="AC271" s="12"/>
      <c r="AD271" s="12"/>
    </row>
    <row r="272" spans="8:30">
      <c r="H272" s="12"/>
      <c r="I272" s="12"/>
      <c r="J272" s="12"/>
      <c r="K272" s="12"/>
      <c r="L272" s="65"/>
      <c r="M272" s="65"/>
      <c r="N272" s="12"/>
      <c r="O272" s="12"/>
      <c r="P272" s="12"/>
      <c r="Q272" s="65"/>
      <c r="R272" s="12"/>
      <c r="S272" s="65"/>
      <c r="T272" s="146"/>
      <c r="U272" s="146"/>
      <c r="V272" s="12"/>
      <c r="W272" s="146"/>
      <c r="X272" s="146"/>
      <c r="Y272" s="146"/>
      <c r="Z272" s="12"/>
      <c r="AA272" s="65"/>
      <c r="AB272" s="146"/>
      <c r="AC272" s="12"/>
      <c r="AD272" s="12"/>
    </row>
    <row r="273" spans="8:30">
      <c r="H273" s="12"/>
      <c r="I273" s="12"/>
      <c r="J273" s="12"/>
      <c r="K273" s="12"/>
      <c r="L273" s="65"/>
      <c r="M273" s="65"/>
      <c r="N273" s="12"/>
      <c r="O273" s="12"/>
      <c r="P273" s="12"/>
      <c r="Q273" s="65"/>
      <c r="R273" s="12"/>
      <c r="S273" s="65"/>
      <c r="T273" s="146"/>
      <c r="U273" s="146"/>
      <c r="V273" s="12"/>
      <c r="W273" s="146"/>
      <c r="X273" s="146"/>
      <c r="Y273" s="146"/>
      <c r="Z273" s="12"/>
      <c r="AA273" s="65"/>
      <c r="AB273" s="146"/>
      <c r="AC273" s="12"/>
      <c r="AD273" s="12"/>
    </row>
    <row r="274" spans="8:30">
      <c r="H274" s="12"/>
      <c r="I274" s="12"/>
      <c r="J274" s="12"/>
      <c r="K274" s="12"/>
      <c r="L274" s="65"/>
      <c r="M274" s="65"/>
      <c r="N274" s="12"/>
      <c r="O274" s="12"/>
      <c r="P274" s="12"/>
      <c r="Q274" s="65"/>
      <c r="R274" s="12"/>
      <c r="S274" s="65"/>
      <c r="T274" s="146"/>
      <c r="U274" s="146"/>
      <c r="V274" s="12"/>
      <c r="W274" s="146"/>
      <c r="X274" s="146"/>
      <c r="Y274" s="146"/>
      <c r="Z274" s="12"/>
      <c r="AA274" s="65"/>
      <c r="AB274" s="146"/>
      <c r="AC274" s="12"/>
      <c r="AD274" s="12"/>
    </row>
    <row r="275" spans="8:30">
      <c r="H275" s="12"/>
      <c r="I275" s="12"/>
      <c r="J275" s="12"/>
      <c r="K275" s="12"/>
      <c r="L275" s="65"/>
      <c r="M275" s="65"/>
      <c r="N275" s="12"/>
      <c r="O275" s="12"/>
      <c r="P275" s="12"/>
      <c r="Q275" s="65"/>
      <c r="R275" s="12"/>
      <c r="S275" s="65"/>
      <c r="T275" s="146"/>
      <c r="U275" s="146"/>
      <c r="V275" s="12"/>
      <c r="W275" s="146"/>
      <c r="X275" s="146"/>
      <c r="Y275" s="146"/>
      <c r="Z275" s="12"/>
      <c r="AA275" s="65"/>
      <c r="AB275" s="146"/>
      <c r="AC275" s="12"/>
      <c r="AD275" s="12"/>
    </row>
    <row r="276" spans="8:30">
      <c r="H276" s="12"/>
      <c r="I276" s="12"/>
      <c r="J276" s="12"/>
      <c r="K276" s="12"/>
      <c r="L276" s="65"/>
      <c r="M276" s="65"/>
      <c r="N276" s="12"/>
      <c r="O276" s="12"/>
      <c r="P276" s="12"/>
      <c r="Q276" s="65"/>
      <c r="R276" s="12"/>
      <c r="S276" s="65"/>
      <c r="T276" s="146"/>
      <c r="U276" s="146"/>
      <c r="V276" s="12"/>
      <c r="W276" s="146"/>
      <c r="X276" s="146"/>
      <c r="Y276" s="146"/>
      <c r="Z276" s="12"/>
      <c r="AA276" s="65"/>
      <c r="AB276" s="146"/>
      <c r="AC276" s="12"/>
      <c r="AD276" s="12"/>
    </row>
    <row r="277" spans="8:30">
      <c r="H277" s="12"/>
      <c r="I277" s="12"/>
      <c r="J277" s="12"/>
      <c r="K277" s="12"/>
      <c r="L277" s="65"/>
      <c r="M277" s="65"/>
      <c r="N277" s="12"/>
      <c r="O277" s="12"/>
      <c r="P277" s="12"/>
      <c r="Q277" s="65"/>
      <c r="R277" s="12"/>
      <c r="S277" s="65"/>
      <c r="T277" s="146"/>
      <c r="U277" s="146"/>
      <c r="V277" s="12"/>
      <c r="W277" s="146"/>
      <c r="X277" s="146"/>
      <c r="Y277" s="146"/>
      <c r="Z277" s="12"/>
      <c r="AA277" s="65"/>
      <c r="AB277" s="146"/>
      <c r="AC277" s="12"/>
      <c r="AD277" s="12"/>
    </row>
    <row r="278" spans="8:30">
      <c r="H278" s="12"/>
      <c r="I278" s="12"/>
      <c r="J278" s="12"/>
      <c r="K278" s="12"/>
      <c r="L278" s="65"/>
      <c r="M278" s="65"/>
      <c r="N278" s="12"/>
      <c r="O278" s="12"/>
      <c r="P278" s="12"/>
      <c r="Q278" s="65"/>
      <c r="R278" s="12"/>
      <c r="S278" s="65"/>
      <c r="T278" s="146"/>
      <c r="U278" s="146"/>
      <c r="V278" s="12"/>
      <c r="W278" s="146"/>
      <c r="X278" s="146"/>
      <c r="Y278" s="146"/>
      <c r="Z278" s="12"/>
      <c r="AA278" s="65"/>
      <c r="AB278" s="146"/>
      <c r="AC278" s="12"/>
      <c r="AD278" s="12"/>
    </row>
    <row r="279" spans="8:30">
      <c r="H279" s="12"/>
      <c r="I279" s="12"/>
      <c r="J279" s="12"/>
      <c r="K279" s="12"/>
      <c r="L279" s="65"/>
      <c r="M279" s="65"/>
      <c r="N279" s="12"/>
      <c r="O279" s="12"/>
      <c r="P279" s="12"/>
      <c r="Q279" s="65"/>
      <c r="R279" s="12"/>
      <c r="S279" s="65"/>
      <c r="T279" s="146"/>
      <c r="U279" s="146"/>
      <c r="V279" s="12"/>
      <c r="W279" s="146"/>
      <c r="X279" s="146"/>
      <c r="Y279" s="146"/>
      <c r="Z279" s="12"/>
      <c r="AA279" s="65"/>
      <c r="AB279" s="146"/>
      <c r="AC279" s="12"/>
      <c r="AD279" s="12"/>
    </row>
    <row r="280" spans="8:30">
      <c r="H280" s="12"/>
      <c r="I280" s="12"/>
      <c r="J280" s="12"/>
      <c r="K280" s="12"/>
      <c r="L280" s="65"/>
      <c r="M280" s="65"/>
      <c r="N280" s="12"/>
      <c r="O280" s="12"/>
      <c r="P280" s="12"/>
      <c r="Q280" s="65"/>
      <c r="R280" s="12"/>
      <c r="S280" s="65"/>
      <c r="T280" s="146"/>
      <c r="U280" s="146"/>
      <c r="V280" s="12"/>
      <c r="W280" s="146"/>
      <c r="X280" s="146"/>
      <c r="Y280" s="146"/>
      <c r="Z280" s="12"/>
      <c r="AA280" s="65"/>
      <c r="AB280" s="146"/>
      <c r="AC280" s="12"/>
      <c r="AD280" s="12"/>
    </row>
    <row r="281" spans="8:30">
      <c r="H281" s="12"/>
      <c r="I281" s="12"/>
      <c r="J281" s="12"/>
      <c r="K281" s="12"/>
      <c r="L281" s="65"/>
      <c r="M281" s="65"/>
      <c r="N281" s="12"/>
      <c r="O281" s="12"/>
      <c r="P281" s="12"/>
      <c r="Q281" s="65"/>
      <c r="R281" s="12"/>
      <c r="S281" s="65"/>
      <c r="T281" s="146"/>
      <c r="U281" s="146"/>
      <c r="V281" s="12"/>
      <c r="W281" s="146"/>
      <c r="X281" s="146"/>
      <c r="Y281" s="146"/>
      <c r="Z281" s="12"/>
      <c r="AA281" s="65"/>
      <c r="AB281" s="146"/>
      <c r="AC281" s="12"/>
      <c r="AD281" s="12"/>
    </row>
    <row r="282" spans="8:30">
      <c r="H282" s="12"/>
      <c r="I282" s="12"/>
      <c r="J282" s="12"/>
      <c r="K282" s="12"/>
      <c r="L282" s="65"/>
      <c r="M282" s="65"/>
      <c r="N282" s="12"/>
      <c r="O282" s="12"/>
      <c r="P282" s="12"/>
      <c r="Q282" s="65"/>
      <c r="R282" s="12"/>
      <c r="S282" s="65"/>
      <c r="T282" s="146"/>
      <c r="U282" s="146"/>
      <c r="V282" s="12"/>
      <c r="W282" s="146"/>
      <c r="X282" s="146"/>
      <c r="Y282" s="146"/>
      <c r="Z282" s="12"/>
      <c r="AA282" s="65"/>
      <c r="AB282" s="146"/>
      <c r="AC282" s="12"/>
      <c r="AD282" s="12"/>
    </row>
    <row r="283" spans="8:30">
      <c r="H283" s="12"/>
      <c r="I283" s="12"/>
      <c r="J283" s="12"/>
      <c r="K283" s="12"/>
      <c r="L283" s="65"/>
      <c r="M283" s="65"/>
      <c r="N283" s="12"/>
      <c r="O283" s="12"/>
      <c r="P283" s="12"/>
      <c r="Q283" s="65"/>
      <c r="R283" s="12"/>
      <c r="S283" s="65"/>
      <c r="T283" s="146"/>
      <c r="U283" s="146"/>
      <c r="V283" s="12"/>
      <c r="W283" s="146"/>
      <c r="X283" s="146"/>
      <c r="Y283" s="146"/>
      <c r="Z283" s="12"/>
      <c r="AA283" s="65"/>
      <c r="AB283" s="146"/>
      <c r="AC283" s="12"/>
      <c r="AD283" s="12"/>
    </row>
    <row r="284" spans="8:30">
      <c r="H284" s="12"/>
      <c r="I284" s="12"/>
      <c r="J284" s="12"/>
      <c r="K284" s="12"/>
      <c r="L284" s="65"/>
      <c r="M284" s="65"/>
      <c r="N284" s="12"/>
      <c r="O284" s="12"/>
      <c r="P284" s="12"/>
      <c r="Q284" s="65"/>
      <c r="R284" s="12"/>
      <c r="S284" s="65"/>
      <c r="T284" s="146"/>
      <c r="U284" s="146"/>
      <c r="V284" s="12"/>
      <c r="W284" s="146"/>
      <c r="X284" s="146"/>
      <c r="Y284" s="146"/>
      <c r="Z284" s="12"/>
      <c r="AA284" s="65"/>
      <c r="AB284" s="146"/>
      <c r="AC284" s="12"/>
      <c r="AD284" s="12"/>
    </row>
    <row r="285" spans="8:30">
      <c r="H285" s="12"/>
      <c r="I285" s="12"/>
      <c r="J285" s="12"/>
      <c r="K285" s="12"/>
      <c r="L285" s="65"/>
      <c r="M285" s="65"/>
      <c r="N285" s="12"/>
      <c r="O285" s="12"/>
      <c r="P285" s="12"/>
      <c r="Q285" s="65"/>
      <c r="R285" s="12"/>
      <c r="S285" s="65"/>
      <c r="T285" s="146"/>
      <c r="U285" s="146"/>
      <c r="V285" s="12"/>
      <c r="W285" s="146"/>
      <c r="X285" s="146"/>
      <c r="Y285" s="146"/>
      <c r="Z285" s="12"/>
      <c r="AA285" s="65"/>
      <c r="AB285" s="146"/>
      <c r="AC285" s="12"/>
      <c r="AD285" s="12"/>
    </row>
    <row r="286" spans="8:30">
      <c r="H286" s="12"/>
      <c r="I286" s="12"/>
      <c r="J286" s="12"/>
      <c r="K286" s="12"/>
      <c r="L286" s="65"/>
      <c r="M286" s="65"/>
      <c r="N286" s="12"/>
      <c r="O286" s="12"/>
      <c r="P286" s="12"/>
      <c r="Q286" s="65"/>
      <c r="R286" s="12"/>
      <c r="S286" s="65"/>
      <c r="T286" s="146"/>
      <c r="U286" s="146"/>
      <c r="V286" s="12"/>
      <c r="W286" s="146"/>
      <c r="X286" s="146"/>
      <c r="Y286" s="146"/>
      <c r="Z286" s="12"/>
      <c r="AA286" s="65"/>
      <c r="AB286" s="146"/>
      <c r="AC286" s="12"/>
      <c r="AD286" s="12"/>
    </row>
    <row r="287" spans="8:30">
      <c r="H287" s="12"/>
      <c r="I287" s="12"/>
      <c r="J287" s="12"/>
      <c r="K287" s="12"/>
      <c r="L287" s="65"/>
      <c r="M287" s="65"/>
      <c r="N287" s="12"/>
      <c r="O287" s="12"/>
      <c r="P287" s="12"/>
      <c r="Q287" s="65"/>
      <c r="R287" s="12"/>
      <c r="S287" s="65"/>
      <c r="T287" s="146"/>
      <c r="U287" s="146"/>
      <c r="V287" s="12"/>
      <c r="W287" s="146"/>
      <c r="X287" s="146"/>
      <c r="Y287" s="146"/>
      <c r="Z287" s="12"/>
      <c r="AA287" s="65"/>
      <c r="AB287" s="146"/>
      <c r="AC287" s="12"/>
      <c r="AD287" s="12"/>
    </row>
    <row r="288" spans="8:30">
      <c r="H288" s="12"/>
      <c r="I288" s="12"/>
      <c r="J288" s="12"/>
      <c r="K288" s="12"/>
      <c r="L288" s="65"/>
      <c r="M288" s="65"/>
      <c r="N288" s="12"/>
      <c r="O288" s="12"/>
      <c r="P288" s="12"/>
      <c r="Q288" s="65"/>
      <c r="R288" s="12"/>
      <c r="S288" s="65"/>
      <c r="T288" s="146"/>
      <c r="U288" s="146"/>
      <c r="V288" s="12"/>
      <c r="W288" s="146"/>
      <c r="X288" s="146"/>
      <c r="Y288" s="146"/>
      <c r="Z288" s="12"/>
      <c r="AA288" s="65"/>
      <c r="AB288" s="146"/>
      <c r="AC288" s="12"/>
      <c r="AD288" s="12"/>
    </row>
    <row r="289" spans="8:30">
      <c r="H289" s="12"/>
      <c r="I289" s="12"/>
      <c r="J289" s="12"/>
      <c r="K289" s="12"/>
      <c r="L289" s="65"/>
      <c r="M289" s="65"/>
      <c r="N289" s="12"/>
      <c r="O289" s="12"/>
      <c r="P289" s="12"/>
      <c r="Q289" s="65"/>
      <c r="R289" s="12"/>
      <c r="S289" s="65"/>
      <c r="T289" s="146"/>
      <c r="U289" s="146"/>
      <c r="V289" s="12"/>
      <c r="W289" s="146"/>
      <c r="X289" s="146"/>
      <c r="Y289" s="146"/>
      <c r="Z289" s="12"/>
      <c r="AA289" s="65"/>
      <c r="AB289" s="146"/>
      <c r="AC289" s="12"/>
      <c r="AD289" s="12"/>
    </row>
    <row r="290" spans="8:30">
      <c r="H290" s="12"/>
      <c r="I290" s="12"/>
      <c r="J290" s="12"/>
      <c r="K290" s="12"/>
      <c r="L290" s="65"/>
      <c r="M290" s="65"/>
      <c r="N290" s="12"/>
      <c r="O290" s="12"/>
      <c r="P290" s="12"/>
      <c r="Q290" s="65"/>
      <c r="R290" s="12"/>
      <c r="S290" s="65"/>
      <c r="T290" s="146"/>
      <c r="U290" s="146"/>
      <c r="V290" s="12"/>
      <c r="W290" s="146"/>
      <c r="X290" s="146"/>
      <c r="Y290" s="146"/>
      <c r="Z290" s="12"/>
      <c r="AA290" s="65"/>
      <c r="AB290" s="146"/>
      <c r="AC290" s="12"/>
      <c r="AD290" s="12"/>
    </row>
    <row r="291" spans="8:30">
      <c r="H291" s="12"/>
      <c r="I291" s="12"/>
      <c r="J291" s="12"/>
      <c r="K291" s="12"/>
      <c r="L291" s="65"/>
      <c r="M291" s="65"/>
      <c r="N291" s="12"/>
      <c r="O291" s="12"/>
      <c r="P291" s="12"/>
      <c r="Q291" s="65"/>
      <c r="R291" s="12"/>
      <c r="S291" s="65"/>
      <c r="T291" s="146"/>
      <c r="U291" s="146"/>
      <c r="V291" s="12"/>
      <c r="W291" s="146"/>
      <c r="X291" s="146"/>
      <c r="Y291" s="146"/>
      <c r="Z291" s="12"/>
      <c r="AA291" s="65"/>
      <c r="AB291" s="146"/>
      <c r="AC291" s="12"/>
      <c r="AD291" s="12"/>
    </row>
    <row r="292" spans="8:30">
      <c r="H292" s="12"/>
      <c r="I292" s="12"/>
      <c r="J292" s="12"/>
      <c r="K292" s="12"/>
      <c r="L292" s="65"/>
      <c r="M292" s="65"/>
      <c r="N292" s="12"/>
      <c r="O292" s="12"/>
      <c r="P292" s="12"/>
      <c r="Q292" s="65"/>
      <c r="R292" s="12"/>
      <c r="S292" s="65"/>
      <c r="T292" s="146"/>
      <c r="U292" s="146"/>
      <c r="V292" s="12"/>
      <c r="W292" s="146"/>
      <c r="X292" s="146"/>
      <c r="Y292" s="146"/>
      <c r="Z292" s="12"/>
      <c r="AA292" s="65"/>
      <c r="AB292" s="146"/>
      <c r="AC292" s="12"/>
      <c r="AD292" s="12"/>
    </row>
    <row r="293" spans="8:30">
      <c r="H293" s="12"/>
      <c r="I293" s="12"/>
      <c r="J293" s="12"/>
      <c r="K293" s="12"/>
      <c r="L293" s="65"/>
      <c r="M293" s="65"/>
      <c r="N293" s="12"/>
      <c r="O293" s="12"/>
      <c r="P293" s="12"/>
      <c r="Q293" s="65"/>
      <c r="R293" s="12"/>
      <c r="S293" s="65"/>
      <c r="T293" s="146"/>
      <c r="U293" s="146"/>
      <c r="V293" s="12"/>
      <c r="W293" s="146"/>
      <c r="X293" s="146"/>
      <c r="Y293" s="146"/>
      <c r="Z293" s="12"/>
      <c r="AA293" s="65"/>
      <c r="AB293" s="146"/>
      <c r="AC293" s="12"/>
      <c r="AD293" s="12"/>
    </row>
    <row r="294" spans="8:30">
      <c r="H294" s="12"/>
      <c r="I294" s="12"/>
      <c r="J294" s="12"/>
      <c r="K294" s="12"/>
      <c r="L294" s="65"/>
      <c r="M294" s="65"/>
      <c r="N294" s="12"/>
      <c r="O294" s="12"/>
      <c r="P294" s="12"/>
      <c r="Q294" s="65"/>
      <c r="R294" s="12"/>
      <c r="S294" s="65"/>
      <c r="T294" s="146"/>
      <c r="U294" s="146"/>
      <c r="V294" s="12"/>
      <c r="W294" s="146"/>
      <c r="X294" s="146"/>
      <c r="Y294" s="146"/>
      <c r="Z294" s="12"/>
      <c r="AA294" s="65"/>
      <c r="AB294" s="146"/>
      <c r="AC294" s="12"/>
      <c r="AD294" s="12"/>
    </row>
    <row r="295" spans="8:30">
      <c r="H295" s="12"/>
      <c r="I295" s="12"/>
      <c r="J295" s="12"/>
      <c r="K295" s="12"/>
      <c r="L295" s="65"/>
      <c r="M295" s="65"/>
      <c r="N295" s="12"/>
      <c r="O295" s="12"/>
      <c r="P295" s="12"/>
      <c r="Q295" s="65"/>
      <c r="R295" s="12"/>
      <c r="S295" s="65"/>
      <c r="T295" s="146"/>
      <c r="U295" s="146"/>
      <c r="V295" s="12"/>
      <c r="W295" s="146"/>
      <c r="X295" s="146"/>
      <c r="Y295" s="146"/>
      <c r="Z295" s="12"/>
      <c r="AA295" s="65"/>
      <c r="AB295" s="146"/>
      <c r="AC295" s="12"/>
      <c r="AD295" s="12"/>
    </row>
    <row r="296" spans="8:30">
      <c r="H296" s="12"/>
      <c r="I296" s="12"/>
      <c r="J296" s="12"/>
      <c r="K296" s="12"/>
      <c r="L296" s="65"/>
      <c r="M296" s="65"/>
      <c r="N296" s="12"/>
      <c r="O296" s="12"/>
      <c r="P296" s="12"/>
      <c r="Q296" s="65"/>
      <c r="R296" s="12"/>
      <c r="S296" s="65"/>
      <c r="T296" s="146"/>
      <c r="U296" s="146"/>
      <c r="V296" s="12"/>
      <c r="W296" s="146"/>
      <c r="X296" s="146"/>
      <c r="Y296" s="146"/>
      <c r="Z296" s="12"/>
      <c r="AA296" s="65"/>
      <c r="AB296" s="146"/>
      <c r="AC296" s="12"/>
      <c r="AD296" s="12"/>
    </row>
    <row r="297" spans="8:30">
      <c r="H297" s="12"/>
      <c r="I297" s="12"/>
      <c r="J297" s="12"/>
      <c r="K297" s="12"/>
      <c r="L297" s="65"/>
      <c r="M297" s="65"/>
      <c r="N297" s="12"/>
      <c r="O297" s="12"/>
      <c r="P297" s="12"/>
      <c r="Q297" s="65"/>
      <c r="R297" s="12"/>
      <c r="S297" s="65"/>
      <c r="T297" s="146"/>
      <c r="U297" s="146"/>
      <c r="V297" s="12"/>
      <c r="W297" s="146"/>
      <c r="X297" s="146"/>
      <c r="Y297" s="146"/>
      <c r="Z297" s="12"/>
      <c r="AA297" s="65"/>
      <c r="AB297" s="146"/>
      <c r="AC297" s="12"/>
      <c r="AD297" s="12"/>
    </row>
    <row r="298" spans="8:30">
      <c r="H298" s="12"/>
      <c r="I298" s="12"/>
      <c r="J298" s="12"/>
      <c r="K298" s="12"/>
      <c r="L298" s="65"/>
      <c r="M298" s="65"/>
      <c r="N298" s="12"/>
      <c r="O298" s="12"/>
      <c r="P298" s="12"/>
      <c r="Q298" s="65"/>
      <c r="R298" s="12"/>
      <c r="S298" s="65"/>
      <c r="T298" s="146"/>
      <c r="U298" s="146"/>
      <c r="V298" s="12"/>
      <c r="W298" s="146"/>
      <c r="X298" s="146"/>
      <c r="Y298" s="146"/>
      <c r="Z298" s="12"/>
      <c r="AA298" s="65"/>
      <c r="AB298" s="146"/>
      <c r="AC298" s="12"/>
      <c r="AD298" s="12"/>
    </row>
    <row r="299" spans="8:30">
      <c r="H299" s="12"/>
      <c r="I299" s="12"/>
      <c r="J299" s="12"/>
      <c r="K299" s="12"/>
      <c r="L299" s="65"/>
      <c r="M299" s="65"/>
      <c r="N299" s="12"/>
      <c r="O299" s="12"/>
      <c r="P299" s="12"/>
      <c r="Q299" s="65"/>
      <c r="R299" s="12"/>
      <c r="S299" s="65"/>
      <c r="T299" s="146"/>
      <c r="U299" s="146"/>
      <c r="V299" s="12"/>
      <c r="W299" s="146"/>
      <c r="X299" s="146"/>
      <c r="Y299" s="146"/>
      <c r="Z299" s="12"/>
      <c r="AA299" s="65"/>
      <c r="AC299" s="30"/>
    </row>
    <row r="300" spans="8:30">
      <c r="H300" s="12"/>
      <c r="I300" s="12"/>
      <c r="J300" s="12"/>
      <c r="K300" s="12"/>
      <c r="L300" s="65"/>
      <c r="M300" s="65"/>
      <c r="N300" s="12"/>
      <c r="O300" s="12"/>
      <c r="P300" s="12"/>
      <c r="Q300" s="65"/>
      <c r="R300" s="12"/>
      <c r="S300" s="65"/>
      <c r="T300" s="146"/>
      <c r="U300" s="146"/>
      <c r="V300" s="30"/>
      <c r="W300" s="147"/>
      <c r="AC300" s="32"/>
    </row>
    <row r="301" spans="8:30">
      <c r="H301" s="12"/>
      <c r="I301" s="12"/>
      <c r="J301" s="12"/>
      <c r="K301" s="12"/>
      <c r="L301" s="65"/>
      <c r="M301" s="65"/>
      <c r="N301" s="12"/>
      <c r="O301" s="12"/>
      <c r="P301" s="12"/>
      <c r="Q301" s="65"/>
      <c r="R301" s="12"/>
      <c r="S301" s="65"/>
      <c r="T301" s="146"/>
      <c r="U301" s="146"/>
      <c r="V301" s="32"/>
      <c r="W301" s="148"/>
      <c r="AC301" s="32"/>
    </row>
    <row r="302" spans="8:30">
      <c r="H302" s="12"/>
      <c r="I302" s="12"/>
      <c r="J302" s="12"/>
      <c r="K302" s="12"/>
      <c r="L302" s="65"/>
      <c r="M302" s="65"/>
      <c r="N302" s="12"/>
      <c r="O302" s="12"/>
      <c r="P302" s="12"/>
      <c r="Q302" s="65"/>
      <c r="R302" s="12"/>
      <c r="S302" s="65"/>
      <c r="T302" s="146"/>
      <c r="U302" s="146"/>
      <c r="V302" s="32"/>
      <c r="W302" s="148"/>
      <c r="AC302" s="32"/>
    </row>
    <row r="303" spans="8:30">
      <c r="H303" s="12"/>
      <c r="I303" s="12"/>
      <c r="J303" s="12"/>
      <c r="K303" s="12"/>
      <c r="L303" s="65"/>
      <c r="M303" s="65"/>
      <c r="N303" s="12"/>
      <c r="O303" s="12"/>
      <c r="P303" s="12"/>
      <c r="Q303" s="65"/>
      <c r="R303" s="12"/>
      <c r="S303" s="65"/>
      <c r="T303" s="146"/>
      <c r="U303" s="146"/>
      <c r="V303" s="32"/>
      <c r="W303" s="148"/>
      <c r="AC303" s="32"/>
    </row>
    <row r="304" spans="8:30">
      <c r="H304" s="12"/>
      <c r="I304" s="12"/>
      <c r="J304" s="12"/>
      <c r="K304" s="12"/>
      <c r="L304" s="65"/>
      <c r="M304" s="65"/>
      <c r="N304" s="12"/>
      <c r="O304" s="12"/>
      <c r="P304" s="12"/>
      <c r="Q304" s="65"/>
      <c r="R304" s="12"/>
      <c r="S304" s="65"/>
      <c r="T304" s="146"/>
      <c r="U304" s="146"/>
      <c r="V304" s="32"/>
      <c r="W304" s="148"/>
      <c r="AC304" s="32"/>
    </row>
    <row r="305" spans="8:29">
      <c r="H305" s="12"/>
      <c r="I305" s="12"/>
      <c r="J305" s="12"/>
      <c r="K305" s="12"/>
      <c r="L305" s="65"/>
      <c r="M305" s="65"/>
      <c r="N305" s="12"/>
      <c r="O305" s="12"/>
      <c r="P305" s="12"/>
      <c r="Q305" s="65"/>
      <c r="R305" s="12"/>
      <c r="S305" s="65"/>
      <c r="T305" s="146"/>
      <c r="U305" s="146"/>
      <c r="V305" s="32"/>
      <c r="W305" s="148"/>
      <c r="AC305" s="32"/>
    </row>
    <row r="306" spans="8:29">
      <c r="H306" s="12"/>
      <c r="I306" s="12"/>
      <c r="J306" s="12"/>
      <c r="K306" s="12"/>
      <c r="L306" s="65"/>
      <c r="M306" s="65"/>
      <c r="N306" s="12"/>
      <c r="O306" s="12"/>
      <c r="P306" s="12"/>
      <c r="Q306" s="65"/>
      <c r="R306" s="12"/>
      <c r="S306" s="65"/>
      <c r="T306" s="146"/>
      <c r="U306" s="146"/>
      <c r="V306" s="32"/>
      <c r="W306" s="148"/>
      <c r="AC306" s="32"/>
    </row>
    <row r="307" spans="8:29">
      <c r="H307" s="12"/>
      <c r="I307" s="12"/>
      <c r="J307" s="12"/>
      <c r="K307" s="12"/>
      <c r="L307" s="65"/>
      <c r="M307" s="65"/>
      <c r="N307" s="12"/>
      <c r="O307" s="12"/>
      <c r="P307" s="12"/>
      <c r="Q307" s="65"/>
      <c r="R307" s="12"/>
      <c r="S307" s="65"/>
      <c r="T307" s="146"/>
      <c r="U307" s="146"/>
      <c r="V307" s="32"/>
      <c r="W307" s="148"/>
      <c r="AC307" s="32"/>
    </row>
    <row r="308" spans="8:29">
      <c r="H308" s="12"/>
      <c r="I308" s="12"/>
      <c r="J308" s="12"/>
      <c r="K308" s="12"/>
      <c r="L308" s="65"/>
      <c r="M308" s="65"/>
      <c r="N308" s="12"/>
      <c r="O308" s="12"/>
      <c r="P308" s="12"/>
      <c r="Q308" s="65"/>
      <c r="R308" s="12"/>
      <c r="S308" s="65"/>
      <c r="T308" s="146"/>
      <c r="U308" s="146"/>
      <c r="V308" s="32"/>
      <c r="W308" s="148"/>
      <c r="AC308" s="32"/>
    </row>
    <row r="309" spans="8:29">
      <c r="H309" s="12"/>
      <c r="I309" s="12"/>
      <c r="J309" s="12"/>
      <c r="K309" s="12"/>
      <c r="L309" s="65"/>
      <c r="M309" s="65"/>
      <c r="N309" s="12"/>
      <c r="O309" s="12"/>
      <c r="P309" s="12"/>
      <c r="Q309" s="65"/>
      <c r="R309" s="12"/>
      <c r="S309" s="65"/>
      <c r="T309" s="146"/>
      <c r="U309" s="146"/>
      <c r="V309" s="32"/>
      <c r="W309" s="148"/>
      <c r="AC309" s="32"/>
    </row>
    <row r="310" spans="8:29">
      <c r="H310" s="12"/>
      <c r="I310" s="12"/>
      <c r="J310" s="12"/>
      <c r="K310" s="12"/>
      <c r="L310" s="65"/>
      <c r="M310" s="65"/>
      <c r="N310" s="12"/>
      <c r="O310" s="12"/>
      <c r="P310" s="12"/>
      <c r="Q310" s="65"/>
      <c r="R310" s="12"/>
      <c r="S310" s="65"/>
      <c r="T310" s="146"/>
      <c r="U310" s="146"/>
      <c r="V310" s="32"/>
      <c r="W310" s="148"/>
      <c r="AC310" s="32"/>
    </row>
    <row r="311" spans="8:29">
      <c r="H311" s="12"/>
      <c r="I311" s="12"/>
      <c r="J311" s="12"/>
      <c r="K311" s="12"/>
      <c r="L311" s="65"/>
      <c r="M311" s="65"/>
      <c r="N311" s="12"/>
      <c r="O311" s="12"/>
      <c r="P311" s="12"/>
      <c r="Q311" s="65"/>
      <c r="R311" s="12"/>
      <c r="S311" s="65"/>
      <c r="T311" s="146"/>
      <c r="U311" s="146"/>
      <c r="V311" s="32"/>
      <c r="W311" s="148"/>
      <c r="AC311" s="32"/>
    </row>
    <row r="312" spans="8:29">
      <c r="H312" s="12"/>
      <c r="I312" s="12"/>
      <c r="J312" s="12"/>
      <c r="K312" s="12"/>
      <c r="L312" s="65"/>
      <c r="M312" s="65"/>
      <c r="N312" s="12"/>
      <c r="O312" s="12"/>
      <c r="P312" s="12"/>
      <c r="Q312" s="65"/>
      <c r="R312" s="12"/>
      <c r="S312" s="65"/>
      <c r="T312" s="146"/>
      <c r="U312" s="146"/>
      <c r="V312" s="32"/>
      <c r="W312" s="148"/>
      <c r="AC312" s="32"/>
    </row>
    <row r="313" spans="8:29">
      <c r="H313" s="12"/>
      <c r="I313" s="12"/>
      <c r="J313" s="12"/>
      <c r="K313" s="12"/>
      <c r="L313" s="65"/>
      <c r="M313" s="65"/>
      <c r="N313" s="12"/>
      <c r="O313" s="12"/>
      <c r="P313" s="12"/>
      <c r="Q313" s="65"/>
      <c r="R313" s="12"/>
      <c r="S313" s="65"/>
      <c r="T313" s="146"/>
      <c r="U313" s="146"/>
      <c r="V313" s="32"/>
      <c r="W313" s="148"/>
      <c r="AC313" s="32"/>
    </row>
    <row r="314" spans="8:29">
      <c r="H314" s="12"/>
      <c r="I314" s="12"/>
      <c r="J314" s="12"/>
      <c r="K314" s="12"/>
      <c r="L314" s="65"/>
      <c r="M314" s="65"/>
      <c r="N314" s="12"/>
      <c r="O314" s="12"/>
      <c r="P314" s="12"/>
      <c r="Q314" s="65"/>
      <c r="R314" s="12"/>
      <c r="S314" s="65"/>
      <c r="T314" s="146"/>
      <c r="U314" s="146"/>
      <c r="V314" s="32"/>
      <c r="W314" s="148"/>
      <c r="AC314" s="32"/>
    </row>
    <row r="315" spans="8:29">
      <c r="H315" s="12"/>
      <c r="I315" s="12"/>
      <c r="J315" s="12"/>
      <c r="K315" s="12"/>
      <c r="L315" s="65"/>
      <c r="M315" s="65"/>
      <c r="N315" s="12"/>
      <c r="O315" s="12"/>
      <c r="P315" s="12"/>
      <c r="Q315" s="65"/>
      <c r="R315" s="12"/>
      <c r="S315" s="65"/>
      <c r="T315" s="146"/>
      <c r="U315" s="146"/>
      <c r="V315" s="32"/>
      <c r="W315" s="148"/>
      <c r="AC315" s="32"/>
    </row>
    <row r="316" spans="8:29">
      <c r="H316" s="12"/>
      <c r="I316" s="12"/>
      <c r="J316" s="12"/>
      <c r="K316" s="12"/>
      <c r="L316" s="65"/>
      <c r="M316" s="65"/>
      <c r="N316" s="12"/>
      <c r="O316" s="12"/>
      <c r="P316" s="12"/>
      <c r="Q316" s="65"/>
      <c r="R316" s="12"/>
      <c r="S316" s="65"/>
      <c r="T316" s="146"/>
      <c r="U316" s="146"/>
      <c r="V316" s="32"/>
      <c r="W316" s="148"/>
      <c r="AC316" s="32"/>
    </row>
    <row r="317" spans="8:29">
      <c r="H317" s="12"/>
      <c r="I317" s="12"/>
      <c r="J317" s="12"/>
      <c r="K317" s="12"/>
      <c r="L317" s="65"/>
      <c r="M317" s="65"/>
      <c r="N317" s="12"/>
      <c r="O317" s="12"/>
      <c r="P317" s="12"/>
      <c r="Q317" s="65"/>
      <c r="R317" s="12"/>
      <c r="S317" s="65"/>
      <c r="T317" s="146"/>
      <c r="U317" s="146"/>
      <c r="V317" s="32"/>
      <c r="W317" s="148"/>
      <c r="AC317" s="32"/>
    </row>
    <row r="318" spans="8:29">
      <c r="H318" s="12"/>
      <c r="I318" s="12"/>
      <c r="J318" s="12"/>
      <c r="K318" s="12"/>
      <c r="L318" s="65"/>
      <c r="M318" s="65"/>
      <c r="N318" s="12"/>
      <c r="O318" s="12"/>
      <c r="P318" s="12"/>
      <c r="Q318" s="65"/>
      <c r="R318" s="12"/>
      <c r="S318" s="65"/>
      <c r="T318" s="146"/>
      <c r="U318" s="146"/>
      <c r="V318" s="32"/>
      <c r="W318" s="148"/>
      <c r="AC318" s="32"/>
    </row>
    <row r="319" spans="8:29">
      <c r="H319" s="12"/>
      <c r="I319" s="12"/>
      <c r="J319" s="12"/>
      <c r="K319" s="12"/>
      <c r="L319" s="65"/>
      <c r="M319" s="65"/>
      <c r="N319" s="12"/>
      <c r="O319" s="12"/>
      <c r="P319" s="12"/>
      <c r="Q319" s="65"/>
      <c r="R319" s="12"/>
      <c r="S319" s="65"/>
      <c r="T319" s="146"/>
      <c r="U319" s="146"/>
      <c r="V319" s="32"/>
      <c r="W319" s="148"/>
      <c r="AC319" s="32"/>
    </row>
    <row r="320" spans="8:29">
      <c r="H320" s="12"/>
      <c r="I320" s="12"/>
      <c r="J320" s="12"/>
      <c r="K320" s="12"/>
      <c r="L320" s="65"/>
      <c r="M320" s="65"/>
      <c r="N320" s="12"/>
      <c r="O320" s="12"/>
      <c r="P320" s="12"/>
      <c r="Q320" s="65"/>
      <c r="R320" s="12"/>
      <c r="S320" s="65"/>
      <c r="T320" s="146"/>
      <c r="U320" s="146"/>
      <c r="V320" s="32"/>
      <c r="W320" s="148"/>
      <c r="AC320" s="32"/>
    </row>
    <row r="321" spans="8:29">
      <c r="H321" s="12"/>
      <c r="I321" s="12"/>
      <c r="J321" s="12"/>
      <c r="K321" s="12"/>
      <c r="L321" s="65"/>
      <c r="M321" s="65"/>
      <c r="N321" s="12"/>
      <c r="O321" s="12"/>
      <c r="P321" s="12"/>
      <c r="Q321" s="65"/>
      <c r="R321" s="12"/>
      <c r="S321" s="65"/>
      <c r="T321" s="146"/>
      <c r="U321" s="146"/>
      <c r="V321" s="32"/>
      <c r="W321" s="148"/>
      <c r="AC321" s="32"/>
    </row>
    <row r="322" spans="8:29">
      <c r="H322" s="12"/>
      <c r="I322" s="12"/>
      <c r="J322" s="12"/>
      <c r="K322" s="12"/>
      <c r="L322" s="65"/>
      <c r="M322" s="65"/>
      <c r="N322" s="12"/>
      <c r="O322" s="12"/>
      <c r="P322" s="12"/>
      <c r="Q322" s="65"/>
      <c r="R322" s="12"/>
      <c r="S322" s="65"/>
      <c r="T322" s="146"/>
      <c r="U322" s="146"/>
      <c r="V322" s="32"/>
      <c r="W322" s="148"/>
      <c r="AC322" s="32"/>
    </row>
    <row r="323" spans="8:29">
      <c r="H323" s="12"/>
      <c r="I323" s="12"/>
      <c r="J323" s="12"/>
      <c r="K323" s="12"/>
      <c r="L323" s="65"/>
      <c r="M323" s="65"/>
      <c r="N323" s="12"/>
      <c r="O323" s="12"/>
      <c r="P323" s="12"/>
      <c r="Q323" s="65"/>
      <c r="R323" s="12"/>
      <c r="S323" s="65"/>
      <c r="T323" s="146"/>
      <c r="U323" s="146"/>
      <c r="V323" s="32"/>
      <c r="W323" s="148"/>
      <c r="AC323" s="32"/>
    </row>
    <row r="324" spans="8:29">
      <c r="H324" s="12"/>
      <c r="I324" s="12"/>
      <c r="J324" s="12"/>
      <c r="K324" s="12"/>
      <c r="L324" s="65"/>
      <c r="M324" s="65"/>
      <c r="N324" s="12"/>
      <c r="O324" s="12"/>
      <c r="P324" s="12"/>
      <c r="Q324" s="65"/>
      <c r="R324" s="12"/>
      <c r="S324" s="65"/>
      <c r="T324" s="146"/>
      <c r="U324" s="146"/>
      <c r="V324" s="32"/>
      <c r="W324" s="148"/>
      <c r="AC324" s="32"/>
    </row>
    <row r="325" spans="8:29">
      <c r="H325" s="12"/>
      <c r="I325" s="12"/>
      <c r="J325" s="12"/>
      <c r="K325" s="12"/>
      <c r="L325" s="65"/>
      <c r="M325" s="65"/>
      <c r="N325" s="12"/>
      <c r="O325" s="12"/>
      <c r="P325" s="12"/>
      <c r="Q325" s="65"/>
      <c r="R325" s="12"/>
      <c r="S325" s="65"/>
      <c r="T325" s="146"/>
      <c r="U325" s="146"/>
      <c r="V325" s="32"/>
      <c r="W325" s="148"/>
      <c r="AC325" s="32"/>
    </row>
    <row r="326" spans="8:29">
      <c r="H326" s="12"/>
      <c r="I326" s="12"/>
      <c r="J326" s="12"/>
      <c r="K326" s="12"/>
      <c r="L326" s="65"/>
      <c r="M326" s="65"/>
      <c r="N326" s="12"/>
      <c r="O326" s="12"/>
      <c r="P326" s="12"/>
      <c r="Q326" s="65"/>
      <c r="R326" s="12"/>
      <c r="S326" s="65"/>
      <c r="T326" s="146"/>
      <c r="U326" s="146"/>
      <c r="V326" s="32"/>
      <c r="W326" s="148"/>
      <c r="AC326" s="32"/>
    </row>
    <row r="327" spans="8:29">
      <c r="H327" s="12"/>
      <c r="I327" s="12"/>
      <c r="J327" s="12"/>
      <c r="K327" s="12"/>
      <c r="L327" s="65"/>
      <c r="M327" s="65"/>
      <c r="N327" s="12"/>
      <c r="O327" s="12"/>
      <c r="P327" s="12"/>
      <c r="Q327" s="65"/>
      <c r="R327" s="12"/>
      <c r="S327" s="65"/>
      <c r="T327" s="146"/>
      <c r="U327" s="146"/>
      <c r="V327" s="32"/>
      <c r="W327" s="148"/>
      <c r="AC327" s="32"/>
    </row>
    <row r="328" spans="8:29">
      <c r="H328" s="12"/>
      <c r="I328" s="12"/>
      <c r="J328" s="12"/>
      <c r="K328" s="12"/>
      <c r="L328" s="65"/>
      <c r="M328" s="65"/>
      <c r="N328" s="12"/>
      <c r="O328" s="12"/>
      <c r="P328" s="12"/>
      <c r="Q328" s="65"/>
      <c r="R328" s="12"/>
      <c r="S328" s="65"/>
      <c r="T328" s="146"/>
      <c r="U328" s="146"/>
      <c r="V328" s="32"/>
      <c r="W328" s="148"/>
      <c r="AC328" s="32"/>
    </row>
    <row r="329" spans="8:29">
      <c r="H329" s="12"/>
      <c r="I329" s="12"/>
      <c r="J329" s="12"/>
      <c r="K329" s="12"/>
      <c r="L329" s="65"/>
      <c r="M329" s="65"/>
      <c r="N329" s="12"/>
      <c r="O329" s="12"/>
      <c r="P329" s="12"/>
      <c r="Q329" s="65"/>
      <c r="R329" s="12"/>
      <c r="S329" s="65"/>
      <c r="T329" s="146"/>
      <c r="U329" s="146"/>
      <c r="V329" s="32"/>
      <c r="W329" s="148"/>
      <c r="AC329" s="32"/>
    </row>
    <row r="330" spans="8:29">
      <c r="H330" s="12"/>
      <c r="I330" s="12"/>
      <c r="J330" s="12"/>
      <c r="K330" s="12"/>
      <c r="L330" s="65"/>
      <c r="M330" s="65"/>
      <c r="N330" s="12"/>
      <c r="O330" s="12"/>
      <c r="P330" s="12"/>
      <c r="Q330" s="65"/>
      <c r="R330" s="12"/>
      <c r="S330" s="65"/>
      <c r="T330" s="146"/>
      <c r="U330" s="146"/>
      <c r="V330" s="32"/>
      <c r="W330" s="148"/>
      <c r="AC330" s="32"/>
    </row>
    <row r="331" spans="8:29">
      <c r="H331" s="12"/>
      <c r="I331" s="12"/>
      <c r="J331" s="12"/>
      <c r="K331" s="12"/>
      <c r="L331" s="65"/>
      <c r="M331" s="65"/>
      <c r="N331" s="12"/>
      <c r="O331" s="12"/>
      <c r="P331" s="12"/>
      <c r="Q331" s="65"/>
      <c r="R331" s="12"/>
      <c r="S331" s="65"/>
      <c r="V331" s="32"/>
      <c r="W331" s="148"/>
      <c r="AC331" s="32"/>
    </row>
    <row r="332" spans="8:29">
      <c r="H332" s="12"/>
      <c r="I332" s="12"/>
      <c r="J332" s="12"/>
      <c r="K332" s="12"/>
      <c r="L332" s="65"/>
      <c r="M332" s="65"/>
      <c r="N332" s="12"/>
      <c r="O332" s="12"/>
      <c r="P332" s="12"/>
      <c r="Q332" s="65"/>
      <c r="R332" s="12"/>
      <c r="S332" s="65"/>
      <c r="V332" s="32"/>
      <c r="W332" s="148"/>
      <c r="AC332" s="32"/>
    </row>
    <row r="333" spans="8:29">
      <c r="H333" s="12"/>
      <c r="I333" s="12"/>
      <c r="J333" s="12"/>
      <c r="K333" s="12"/>
      <c r="L333" s="65"/>
      <c r="M333" s="65"/>
      <c r="N333" s="12"/>
      <c r="O333" s="12"/>
      <c r="P333" s="12"/>
      <c r="Q333" s="65"/>
      <c r="R333" s="12"/>
      <c r="S333" s="65"/>
      <c r="V333" s="32"/>
      <c r="W333" s="148"/>
      <c r="AC333" s="32"/>
    </row>
    <row r="334" spans="8:29">
      <c r="H334" s="12"/>
      <c r="I334" s="12"/>
      <c r="J334" s="12"/>
      <c r="K334" s="12"/>
      <c r="L334" s="65"/>
      <c r="M334" s="65"/>
      <c r="N334" s="12"/>
      <c r="O334" s="12"/>
      <c r="P334" s="12"/>
      <c r="Q334" s="65"/>
      <c r="R334" s="12"/>
      <c r="S334" s="65"/>
      <c r="V334" s="32"/>
      <c r="W334" s="148"/>
    </row>
    <row r="335" spans="8:29">
      <c r="H335" s="12"/>
      <c r="I335" s="12"/>
      <c r="J335" s="12"/>
      <c r="K335" s="12"/>
      <c r="L335" s="65"/>
      <c r="M335" s="65"/>
      <c r="N335" s="12"/>
      <c r="O335" s="12"/>
      <c r="P335" s="12"/>
      <c r="Q335" s="65"/>
      <c r="R335" s="12"/>
      <c r="S335" s="65"/>
    </row>
    <row r="336" spans="8:29">
      <c r="H336" s="12"/>
      <c r="I336" s="12"/>
      <c r="J336" s="12"/>
      <c r="K336" s="12"/>
      <c r="L336" s="65"/>
      <c r="M336" s="65"/>
      <c r="N336" s="12"/>
      <c r="O336" s="12"/>
      <c r="P336" s="12"/>
      <c r="Q336" s="65"/>
      <c r="R336" s="12"/>
      <c r="S336" s="65"/>
    </row>
    <row r="337" spans="8:19">
      <c r="H337" s="12"/>
      <c r="I337" s="12"/>
      <c r="J337" s="12"/>
      <c r="K337" s="12"/>
      <c r="L337" s="65"/>
      <c r="M337" s="65"/>
      <c r="N337" s="12"/>
      <c r="O337" s="12"/>
      <c r="P337" s="12"/>
      <c r="Q337" s="65"/>
      <c r="R337" s="12"/>
      <c r="S337" s="65"/>
    </row>
    <row r="338" spans="8:19">
      <c r="H338" s="12"/>
      <c r="I338" s="12"/>
      <c r="J338" s="12"/>
      <c r="K338" s="12"/>
      <c r="L338" s="65"/>
      <c r="M338" s="65"/>
      <c r="N338" s="12"/>
      <c r="O338" s="12"/>
      <c r="P338" s="12"/>
      <c r="Q338" s="65"/>
      <c r="R338" s="12"/>
      <c r="S338" s="65"/>
    </row>
    <row r="339" spans="8:19">
      <c r="H339" s="12"/>
      <c r="I339" s="12"/>
      <c r="J339" s="12"/>
      <c r="K339" s="12"/>
      <c r="L339" s="65"/>
      <c r="M339" s="65"/>
      <c r="N339" s="12"/>
      <c r="O339" s="12"/>
      <c r="P339" s="12"/>
      <c r="Q339" s="65"/>
      <c r="R339" s="12"/>
      <c r="S339" s="65"/>
    </row>
    <row r="340" spans="8:19">
      <c r="H340" s="12"/>
      <c r="I340" s="12"/>
      <c r="J340" s="12"/>
      <c r="K340" s="12"/>
      <c r="L340" s="65"/>
      <c r="M340" s="65"/>
      <c r="N340" s="12"/>
      <c r="O340" s="12"/>
      <c r="P340" s="12"/>
      <c r="Q340" s="65"/>
      <c r="R340" s="12"/>
      <c r="S340" s="65"/>
    </row>
    <row r="341" spans="8:19">
      <c r="H341" s="12"/>
      <c r="I341" s="12"/>
      <c r="J341" s="12"/>
      <c r="K341" s="12"/>
      <c r="L341" s="65"/>
      <c r="M341" s="65"/>
      <c r="N341" s="12"/>
      <c r="O341" s="12"/>
      <c r="P341" s="12"/>
      <c r="Q341" s="65"/>
      <c r="R341" s="12"/>
      <c r="S341" s="65"/>
    </row>
    <row r="342" spans="8:19">
      <c r="H342" s="12"/>
      <c r="I342" s="12"/>
      <c r="J342" s="12"/>
      <c r="K342" s="12"/>
      <c r="L342" s="65"/>
      <c r="M342" s="65"/>
      <c r="N342" s="12"/>
      <c r="O342" s="12"/>
      <c r="P342" s="12"/>
      <c r="Q342" s="65"/>
      <c r="R342" s="12"/>
      <c r="S342" s="65"/>
    </row>
    <row r="343" spans="8:19">
      <c r="H343" s="12"/>
      <c r="I343" s="12"/>
      <c r="J343" s="12"/>
      <c r="K343" s="12"/>
      <c r="L343" s="65"/>
      <c r="M343" s="65"/>
      <c r="N343" s="12"/>
      <c r="O343" s="12"/>
      <c r="P343" s="12"/>
      <c r="Q343" s="65"/>
      <c r="R343" s="12"/>
      <c r="S343" s="65"/>
    </row>
    <row r="344" spans="8:19">
      <c r="H344" s="12"/>
      <c r="I344" s="12"/>
      <c r="J344" s="12"/>
      <c r="K344" s="12"/>
      <c r="L344" s="65"/>
      <c r="M344" s="65"/>
      <c r="N344" s="12"/>
      <c r="O344" s="12"/>
      <c r="P344" s="12"/>
      <c r="Q344" s="65"/>
      <c r="R344" s="12"/>
      <c r="S344" s="65"/>
    </row>
    <row r="345" spans="8:19">
      <c r="H345" s="12"/>
      <c r="I345" s="12"/>
      <c r="J345" s="12"/>
      <c r="K345" s="12"/>
      <c r="L345" s="65"/>
      <c r="M345" s="65"/>
      <c r="N345" s="12"/>
      <c r="O345" s="12"/>
      <c r="P345" s="12"/>
      <c r="Q345" s="65"/>
      <c r="R345" s="12"/>
      <c r="S345" s="65"/>
    </row>
    <row r="346" spans="8:19">
      <c r="H346" s="12"/>
      <c r="I346" s="12"/>
      <c r="J346" s="12"/>
      <c r="K346" s="12"/>
      <c r="L346" s="65"/>
      <c r="M346" s="65"/>
      <c r="N346" s="12"/>
      <c r="O346" s="12"/>
      <c r="P346" s="12"/>
      <c r="Q346" s="65"/>
      <c r="R346" s="12"/>
      <c r="S346" s="65"/>
    </row>
    <row r="347" spans="8:19">
      <c r="H347" s="12"/>
      <c r="I347" s="12"/>
      <c r="J347" s="12"/>
      <c r="K347" s="12"/>
      <c r="L347" s="65"/>
      <c r="M347" s="65"/>
      <c r="N347" s="12"/>
      <c r="O347" s="12"/>
      <c r="P347" s="12"/>
      <c r="Q347" s="65"/>
      <c r="R347" s="12"/>
      <c r="S347" s="65"/>
    </row>
    <row r="348" spans="8:19">
      <c r="H348" s="12"/>
      <c r="I348" s="12"/>
      <c r="J348" s="12"/>
      <c r="K348" s="12"/>
      <c r="L348" s="65"/>
      <c r="M348" s="65"/>
      <c r="N348" s="12"/>
      <c r="O348" s="12"/>
      <c r="P348" s="12"/>
      <c r="Q348" s="65"/>
      <c r="R348" s="12"/>
      <c r="S348" s="65"/>
    </row>
    <row r="349" spans="8:19">
      <c r="H349" s="12"/>
      <c r="I349" s="12"/>
      <c r="J349" s="12"/>
      <c r="K349" s="12"/>
      <c r="L349" s="65"/>
      <c r="M349" s="65"/>
      <c r="N349" s="12"/>
      <c r="O349" s="12"/>
      <c r="P349" s="12"/>
      <c r="Q349" s="65"/>
      <c r="R349" s="12"/>
      <c r="S349" s="65"/>
    </row>
    <row r="350" spans="8:19">
      <c r="H350" s="12"/>
      <c r="I350" s="12"/>
      <c r="J350" s="12"/>
      <c r="K350" s="12"/>
      <c r="L350" s="65"/>
      <c r="M350" s="65"/>
      <c r="N350" s="12"/>
      <c r="O350" s="12"/>
      <c r="P350" s="12"/>
      <c r="Q350" s="65"/>
      <c r="R350" s="12"/>
      <c r="S350" s="65"/>
    </row>
    <row r="351" spans="8:19">
      <c r="H351" s="12"/>
      <c r="I351" s="12"/>
      <c r="J351" s="12"/>
      <c r="K351" s="12"/>
      <c r="L351" s="65"/>
      <c r="M351" s="65"/>
      <c r="N351" s="12"/>
      <c r="O351" s="12"/>
      <c r="P351" s="12"/>
      <c r="Q351" s="65"/>
      <c r="R351" s="12"/>
      <c r="S351" s="65"/>
    </row>
    <row r="352" spans="8:19">
      <c r="H352" s="12"/>
      <c r="I352" s="12"/>
      <c r="J352" s="12"/>
      <c r="K352" s="12"/>
      <c r="L352" s="65"/>
      <c r="M352" s="65"/>
      <c r="N352" s="12"/>
      <c r="O352" s="12"/>
      <c r="P352" s="12"/>
      <c r="Q352" s="65"/>
      <c r="R352" s="12"/>
      <c r="S352" s="65"/>
    </row>
    <row r="353" spans="1:19">
      <c r="H353" s="12"/>
      <c r="I353" s="12"/>
      <c r="J353" s="12"/>
      <c r="K353" s="12"/>
      <c r="L353" s="65"/>
      <c r="M353" s="65"/>
      <c r="N353" s="12"/>
      <c r="O353" s="12"/>
      <c r="P353" s="12"/>
      <c r="Q353" s="65"/>
      <c r="R353" s="12"/>
      <c r="S353" s="65"/>
    </row>
    <row r="354" spans="1:19">
      <c r="H354" s="12"/>
      <c r="I354" s="12"/>
      <c r="J354" s="12"/>
      <c r="K354" s="12"/>
      <c r="L354" s="65"/>
      <c r="M354" s="65"/>
      <c r="N354" s="12"/>
      <c r="O354" s="12"/>
      <c r="P354" s="12"/>
      <c r="Q354" s="65"/>
      <c r="R354" s="12"/>
      <c r="S354" s="65"/>
    </row>
    <row r="355" spans="1:19">
      <c r="H355" s="12"/>
      <c r="I355" s="12"/>
      <c r="J355" s="12"/>
      <c r="K355" s="12"/>
      <c r="L355" s="65"/>
      <c r="M355" s="65"/>
      <c r="N355" s="12"/>
      <c r="O355" s="12"/>
      <c r="P355" s="12"/>
      <c r="Q355" s="65"/>
      <c r="R355" s="12"/>
      <c r="S355" s="65"/>
    </row>
    <row r="356" spans="1:19">
      <c r="H356" s="12"/>
      <c r="I356" s="12"/>
      <c r="J356" s="12"/>
      <c r="K356" s="12"/>
      <c r="L356" s="65"/>
      <c r="M356" s="65"/>
      <c r="N356" s="12"/>
      <c r="O356" s="12"/>
      <c r="P356" s="12"/>
      <c r="Q356" s="65"/>
      <c r="R356" s="12"/>
      <c r="S356" s="65"/>
    </row>
    <row r="357" spans="1:19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65"/>
      <c r="M357" s="65"/>
      <c r="N357" s="12"/>
      <c r="O357" s="12"/>
      <c r="P357" s="12"/>
      <c r="Q357" s="65"/>
      <c r="R357" s="30"/>
      <c r="S357" s="65"/>
    </row>
    <row r="358" spans="1:19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65"/>
      <c r="M358" s="65"/>
      <c r="N358" s="12"/>
      <c r="O358" s="12"/>
      <c r="P358" s="12"/>
      <c r="Q358" s="65"/>
      <c r="R358" s="32"/>
      <c r="S358" s="65"/>
    </row>
    <row r="359" spans="1:19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66"/>
      <c r="M359" s="65"/>
      <c r="N359" s="12"/>
      <c r="O359" s="12"/>
      <c r="P359" s="12"/>
      <c r="Q359" s="65"/>
      <c r="R359" s="32"/>
      <c r="S359" s="65"/>
    </row>
    <row r="360" spans="1:19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67"/>
      <c r="M360" s="66"/>
      <c r="N360" s="30"/>
      <c r="O360" s="30"/>
      <c r="P360" s="30"/>
      <c r="Q360" s="66"/>
      <c r="R360" s="32"/>
      <c r="S360" s="66"/>
    </row>
    <row r="361" spans="1:19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67"/>
      <c r="M361" s="67"/>
      <c r="N361" s="32"/>
      <c r="O361" s="32"/>
      <c r="P361" s="32"/>
      <c r="Q361" s="67"/>
      <c r="R361" s="32"/>
      <c r="S361" s="67"/>
    </row>
    <row r="362" spans="1:19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67"/>
      <c r="M362" s="67"/>
      <c r="N362" s="32"/>
      <c r="O362" s="32"/>
      <c r="P362" s="32"/>
      <c r="Q362" s="67"/>
      <c r="R362" s="32"/>
      <c r="S362" s="67"/>
    </row>
    <row r="363" spans="1:19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67"/>
      <c r="M363" s="67"/>
      <c r="N363" s="32"/>
      <c r="O363" s="32"/>
      <c r="P363" s="32"/>
      <c r="Q363" s="67"/>
      <c r="R363" s="32"/>
      <c r="S363" s="67"/>
    </row>
    <row r="364" spans="1:19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67"/>
      <c r="M364" s="67"/>
      <c r="N364" s="32"/>
      <c r="O364" s="32"/>
      <c r="P364" s="32"/>
      <c r="Q364" s="67"/>
      <c r="R364" s="32"/>
      <c r="S364" s="67"/>
    </row>
    <row r="365" spans="1:19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67"/>
      <c r="M365" s="67"/>
      <c r="N365" s="32"/>
      <c r="O365" s="32"/>
      <c r="P365" s="32"/>
      <c r="Q365" s="67"/>
      <c r="R365" s="32"/>
      <c r="S365" s="67"/>
    </row>
    <row r="366" spans="1:19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67"/>
      <c r="M366" s="67"/>
      <c r="N366" s="32"/>
      <c r="O366" s="32"/>
      <c r="P366" s="32"/>
      <c r="Q366" s="67"/>
      <c r="R366" s="32"/>
      <c r="S366" s="67"/>
    </row>
    <row r="367" spans="1:19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67"/>
      <c r="M367" s="67"/>
      <c r="N367" s="32"/>
      <c r="O367" s="32"/>
      <c r="P367" s="32"/>
      <c r="Q367" s="67"/>
      <c r="R367" s="32"/>
      <c r="S367" s="67"/>
    </row>
    <row r="368" spans="1:19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67"/>
      <c r="M368" s="67"/>
      <c r="N368" s="32"/>
      <c r="O368" s="32"/>
      <c r="P368" s="32"/>
      <c r="Q368" s="67"/>
      <c r="R368" s="32"/>
      <c r="S368" s="67"/>
    </row>
    <row r="369" spans="1:19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67"/>
      <c r="M369" s="67"/>
      <c r="N369" s="32"/>
      <c r="O369" s="32"/>
      <c r="P369" s="32"/>
      <c r="Q369" s="67"/>
      <c r="R369" s="32"/>
      <c r="S369" s="67"/>
    </row>
    <row r="370" spans="1:19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67"/>
      <c r="M370" s="67"/>
      <c r="N370" s="32"/>
      <c r="O370" s="32"/>
      <c r="P370" s="32"/>
      <c r="Q370" s="67"/>
      <c r="R370" s="32"/>
      <c r="S370" s="67"/>
    </row>
    <row r="371" spans="1:19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67"/>
      <c r="M371" s="67"/>
      <c r="N371" s="32"/>
      <c r="O371" s="32"/>
      <c r="P371" s="32"/>
      <c r="Q371" s="67"/>
      <c r="R371" s="32"/>
      <c r="S371" s="67"/>
    </row>
    <row r="372" spans="1:19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67"/>
      <c r="M372" s="67"/>
      <c r="N372" s="32"/>
      <c r="O372" s="32"/>
      <c r="P372" s="32"/>
      <c r="Q372" s="67"/>
      <c r="R372" s="32"/>
      <c r="S372" s="67"/>
    </row>
    <row r="373" spans="1:19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67"/>
      <c r="M373" s="67"/>
      <c r="N373" s="32"/>
      <c r="O373" s="32"/>
      <c r="P373" s="32"/>
      <c r="Q373" s="67"/>
      <c r="R373" s="32"/>
      <c r="S373" s="67"/>
    </row>
    <row r="374" spans="1:19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67"/>
      <c r="M374" s="67"/>
      <c r="N374" s="32"/>
      <c r="O374" s="32"/>
      <c r="P374" s="32"/>
      <c r="Q374" s="67"/>
      <c r="R374" s="32"/>
      <c r="S374" s="67"/>
    </row>
    <row r="375" spans="1:19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67"/>
      <c r="M375" s="67"/>
      <c r="N375" s="32"/>
      <c r="O375" s="32"/>
      <c r="P375" s="32"/>
      <c r="Q375" s="67"/>
      <c r="R375" s="32"/>
      <c r="S375" s="67"/>
    </row>
    <row r="376" spans="1:19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67"/>
      <c r="M376" s="67"/>
      <c r="N376" s="32"/>
      <c r="O376" s="32"/>
      <c r="P376" s="32"/>
      <c r="Q376" s="67"/>
      <c r="R376" s="32"/>
      <c r="S376" s="67"/>
    </row>
    <row r="377" spans="1:19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67"/>
      <c r="M377" s="67"/>
      <c r="N377" s="32"/>
      <c r="O377" s="32"/>
      <c r="P377" s="32"/>
      <c r="Q377" s="67"/>
      <c r="R377" s="32"/>
      <c r="S377" s="67"/>
    </row>
    <row r="378" spans="1:19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67"/>
      <c r="M378" s="67"/>
      <c r="N378" s="32"/>
      <c r="O378" s="32"/>
      <c r="P378" s="32"/>
      <c r="Q378" s="67"/>
      <c r="R378" s="32"/>
      <c r="S378" s="67"/>
    </row>
    <row r="379" spans="1:19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67"/>
      <c r="M379" s="67"/>
      <c r="N379" s="32"/>
      <c r="O379" s="32"/>
      <c r="P379" s="32"/>
      <c r="Q379" s="67"/>
      <c r="R379" s="32"/>
      <c r="S379" s="67"/>
    </row>
    <row r="380" spans="1:19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67"/>
      <c r="M380" s="67"/>
      <c r="N380" s="32"/>
      <c r="O380" s="32"/>
      <c r="P380" s="32"/>
      <c r="Q380" s="67"/>
      <c r="R380" s="32"/>
      <c r="S380" s="67"/>
    </row>
    <row r="381" spans="1:19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67"/>
      <c r="M381" s="67"/>
      <c r="N381" s="32"/>
      <c r="O381" s="32"/>
      <c r="P381" s="32"/>
      <c r="Q381" s="67"/>
      <c r="R381" s="32"/>
      <c r="S381" s="67"/>
    </row>
    <row r="382" spans="1:19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67"/>
      <c r="M382" s="67"/>
      <c r="N382" s="32"/>
      <c r="O382" s="32"/>
      <c r="P382" s="32"/>
      <c r="Q382" s="67"/>
      <c r="R382" s="32"/>
      <c r="S382" s="67"/>
    </row>
    <row r="383" spans="1:19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67"/>
      <c r="M383" s="67"/>
      <c r="N383" s="32"/>
      <c r="O383" s="32"/>
      <c r="P383" s="32"/>
      <c r="Q383" s="67"/>
      <c r="R383" s="32"/>
      <c r="S383" s="67"/>
    </row>
    <row r="384" spans="1:19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67"/>
      <c r="M384" s="67"/>
      <c r="N384" s="32"/>
      <c r="O384" s="32"/>
      <c r="P384" s="32"/>
      <c r="Q384" s="67"/>
      <c r="R384" s="32"/>
      <c r="S384" s="67"/>
    </row>
    <row r="385" spans="1:19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67"/>
      <c r="M385" s="67"/>
      <c r="N385" s="32"/>
      <c r="O385" s="32"/>
      <c r="P385" s="32"/>
      <c r="Q385" s="67"/>
      <c r="R385" s="32"/>
      <c r="S385" s="67"/>
    </row>
    <row r="386" spans="1:19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67"/>
      <c r="M386" s="67"/>
      <c r="N386" s="32"/>
      <c r="O386" s="32"/>
      <c r="P386" s="32"/>
      <c r="Q386" s="67"/>
      <c r="R386" s="32"/>
      <c r="S386" s="67"/>
    </row>
    <row r="387" spans="1:19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67"/>
      <c r="M387" s="67"/>
      <c r="N387" s="32"/>
      <c r="O387" s="32"/>
      <c r="P387" s="32"/>
      <c r="Q387" s="67"/>
      <c r="R387" s="32"/>
      <c r="S387" s="67"/>
    </row>
    <row r="388" spans="1:19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67"/>
      <c r="M388" s="67"/>
      <c r="N388" s="32"/>
      <c r="O388" s="32"/>
      <c r="P388" s="32"/>
      <c r="Q388" s="67"/>
      <c r="R388" s="32"/>
      <c r="S388" s="67"/>
    </row>
    <row r="389" spans="1:19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67"/>
      <c r="M389" s="67"/>
      <c r="N389" s="32"/>
      <c r="O389" s="32"/>
      <c r="P389" s="32"/>
      <c r="Q389" s="67"/>
      <c r="R389" s="32"/>
      <c r="S389" s="67"/>
    </row>
    <row r="390" spans="1:19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67"/>
      <c r="M390" s="67"/>
      <c r="N390" s="32"/>
      <c r="O390" s="32"/>
      <c r="P390" s="32"/>
      <c r="Q390" s="67"/>
      <c r="R390" s="32"/>
      <c r="S390" s="67"/>
    </row>
    <row r="391" spans="1:19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67"/>
      <c r="M391" s="67"/>
      <c r="N391" s="32"/>
      <c r="O391" s="32"/>
      <c r="P391" s="32"/>
      <c r="Q391" s="67"/>
      <c r="R391" s="32"/>
      <c r="S391" s="67"/>
    </row>
    <row r="392" spans="1:19">
      <c r="L392" s="67"/>
      <c r="M392" s="67"/>
      <c r="N392" s="32"/>
      <c r="O392" s="32"/>
      <c r="P392" s="32"/>
      <c r="Q392" s="67"/>
      <c r="S392" s="67"/>
    </row>
    <row r="393" spans="1:19">
      <c r="L393" s="67"/>
      <c r="M393" s="67"/>
      <c r="N393" s="32"/>
      <c r="O393" s="32"/>
      <c r="P393" s="32"/>
      <c r="Q393" s="67"/>
      <c r="S393" s="67"/>
    </row>
    <row r="394" spans="1:19">
      <c r="L394" s="67"/>
      <c r="M394" s="67"/>
      <c r="N394" s="32"/>
      <c r="O394" s="32"/>
      <c r="P394" s="32"/>
      <c r="Q394" s="67"/>
      <c r="S394" s="67"/>
    </row>
    <row r="395" spans="1:19">
      <c r="L395" s="67"/>
      <c r="M395" s="67"/>
      <c r="N395" s="32"/>
      <c r="O395" s="32"/>
      <c r="P395" s="32"/>
      <c r="Q395" s="67"/>
    </row>
    <row r="396" spans="1:19">
      <c r="L396" s="67"/>
      <c r="M396" s="67"/>
      <c r="N396" s="32"/>
      <c r="O396" s="32"/>
      <c r="P396" s="32"/>
      <c r="Q396" s="67"/>
    </row>
    <row r="397" spans="1:19">
      <c r="L397" s="67"/>
      <c r="M397" s="67"/>
      <c r="N397" s="32"/>
      <c r="O397" s="32"/>
      <c r="P397" s="32"/>
      <c r="Q397" s="67"/>
    </row>
    <row r="398" spans="1:19">
      <c r="L398" s="67"/>
      <c r="M398" s="67"/>
      <c r="N398" s="32"/>
      <c r="O398" s="32"/>
      <c r="P398" s="32"/>
      <c r="Q398" s="67"/>
    </row>
    <row r="399" spans="1:19">
      <c r="L399" s="67"/>
      <c r="M399" s="67"/>
      <c r="N399" s="32"/>
      <c r="O399" s="32"/>
      <c r="P399" s="32"/>
      <c r="Q399" s="67"/>
    </row>
    <row r="400" spans="1:19">
      <c r="L400" s="67"/>
      <c r="M400" s="67"/>
      <c r="N400" s="32"/>
      <c r="O400" s="32"/>
      <c r="P400" s="32"/>
      <c r="Q400" s="67"/>
    </row>
    <row r="401" spans="12:17">
      <c r="L401" s="67"/>
      <c r="M401" s="67"/>
      <c r="N401" s="32"/>
      <c r="O401" s="32"/>
      <c r="P401" s="32"/>
      <c r="Q401" s="67"/>
    </row>
    <row r="402" spans="12:17">
      <c r="L402" s="67"/>
      <c r="M402" s="67"/>
      <c r="N402" s="32"/>
      <c r="O402" s="32"/>
      <c r="P402" s="32"/>
      <c r="Q402" s="67"/>
    </row>
    <row r="403" spans="12:17">
      <c r="L403" s="67"/>
      <c r="M403" s="67"/>
      <c r="N403" s="32"/>
      <c r="O403" s="32"/>
      <c r="P403" s="32"/>
      <c r="Q403" s="67"/>
    </row>
    <row r="404" spans="12:17">
      <c r="L404" s="67"/>
      <c r="M404" s="67"/>
      <c r="N404" s="32"/>
      <c r="O404" s="32"/>
      <c r="P404" s="32"/>
      <c r="Q404" s="67"/>
    </row>
    <row r="405" spans="12:17">
      <c r="L405" s="67"/>
      <c r="M405" s="67"/>
      <c r="N405" s="32"/>
      <c r="O405" s="32"/>
      <c r="P405" s="32"/>
      <c r="Q405" s="67"/>
    </row>
    <row r="406" spans="12:17">
      <c r="L406" s="67"/>
      <c r="M406" s="67"/>
      <c r="N406" s="32"/>
      <c r="O406" s="32"/>
      <c r="P406" s="32"/>
      <c r="Q406" s="67"/>
    </row>
    <row r="407" spans="12:17">
      <c r="L407" s="67"/>
      <c r="M407" s="67"/>
      <c r="N407" s="32"/>
      <c r="O407" s="32"/>
      <c r="P407" s="32"/>
      <c r="Q407" s="67"/>
    </row>
    <row r="408" spans="12:17">
      <c r="L408" s="67"/>
      <c r="M408" s="67"/>
      <c r="N408" s="32"/>
      <c r="O408" s="32"/>
      <c r="P408" s="32"/>
      <c r="Q408" s="67"/>
    </row>
    <row r="409" spans="12:17">
      <c r="L409" s="67"/>
      <c r="M409" s="67"/>
      <c r="N409" s="32"/>
      <c r="O409" s="32"/>
      <c r="P409" s="32"/>
      <c r="Q409" s="67"/>
    </row>
    <row r="410" spans="12:17">
      <c r="L410" s="67"/>
      <c r="M410" s="67"/>
      <c r="N410" s="32"/>
      <c r="O410" s="32"/>
      <c r="P410" s="32"/>
      <c r="Q410" s="67"/>
    </row>
    <row r="411" spans="12:17">
      <c r="L411" s="67"/>
      <c r="M411" s="67"/>
      <c r="N411" s="32"/>
      <c r="O411" s="32"/>
      <c r="P411" s="32"/>
      <c r="Q411" s="67"/>
    </row>
    <row r="412" spans="12:17">
      <c r="L412" s="67"/>
      <c r="M412" s="67"/>
      <c r="N412" s="32"/>
      <c r="O412" s="32"/>
      <c r="P412" s="32"/>
      <c r="Q412" s="67"/>
    </row>
    <row r="413" spans="12:17">
      <c r="L413" s="67"/>
      <c r="M413" s="67"/>
      <c r="N413" s="32"/>
      <c r="O413" s="32"/>
      <c r="P413" s="32"/>
      <c r="Q413" s="67"/>
    </row>
    <row r="414" spans="12:17">
      <c r="L414" s="67"/>
      <c r="M414" s="67"/>
      <c r="N414" s="32"/>
      <c r="O414" s="32"/>
      <c r="P414" s="32"/>
      <c r="Q414" s="67"/>
    </row>
    <row r="415" spans="12:17">
      <c r="L415" s="67"/>
      <c r="M415" s="67"/>
      <c r="N415" s="32"/>
      <c r="O415" s="32"/>
      <c r="P415" s="32"/>
      <c r="Q415" s="67"/>
    </row>
    <row r="416" spans="12:17">
      <c r="L416" s="67"/>
      <c r="M416" s="67"/>
      <c r="N416" s="32"/>
      <c r="O416" s="32"/>
      <c r="P416" s="32"/>
      <c r="Q416" s="67"/>
    </row>
    <row r="417" spans="13:17">
      <c r="M417" s="67"/>
      <c r="N417" s="32"/>
      <c r="O417" s="32"/>
      <c r="P417" s="32"/>
      <c r="Q417" s="67"/>
    </row>
  </sheetData>
  <conditionalFormatting sqref="AF113:AG113 V34:V40 U65:U71">
    <cfRule type="cellIs" dxfId="89" priority="6" stopIfTrue="1" operator="lessThan">
      <formula>0</formula>
    </cfRule>
  </conditionalFormatting>
  <conditionalFormatting sqref="AF90:AG90">
    <cfRule type="cellIs" dxfId="88" priority="7" stopIfTrue="1" operator="greaterThan">
      <formula>0</formula>
    </cfRule>
  </conditionalFormatting>
  <conditionalFormatting sqref="AF67:AG67">
    <cfRule type="cellIs" dxfId="87" priority="8" stopIfTrue="1" operator="greaterThan">
      <formula>0</formula>
    </cfRule>
    <cfRule type="cellIs" dxfId="86" priority="9" stopIfTrue="1" operator="lessThan">
      <formula>0</formula>
    </cfRule>
  </conditionalFormatting>
  <conditionalFormatting sqref="AF90:AG90">
    <cfRule type="cellIs" dxfId="85" priority="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O203"/>
  <sheetViews>
    <sheetView zoomScale="95" zoomScaleNormal="95" workbookViewId="0">
      <pane xSplit="10" ySplit="9" topLeftCell="K15" activePane="bottomRight" state="frozen"/>
      <selection pane="topRight" activeCell="K1" sqref="K1"/>
      <selection pane="bottomLeft" activeCell="A11" sqref="A11"/>
      <selection pane="bottomRight" activeCell="D7" sqref="D7"/>
    </sheetView>
  </sheetViews>
  <sheetFormatPr baseColWidth="10" defaultRowHeight="15"/>
  <cols>
    <col min="1" max="1" width="2.54296875" customWidth="1"/>
    <col min="2" max="2" width="6.6328125" customWidth="1"/>
    <col min="3" max="3" width="2.90625" customWidth="1"/>
    <col min="4" max="4" width="6.1796875" customWidth="1"/>
    <col min="5" max="5" width="3.36328125" customWidth="1"/>
    <col min="6" max="6" width="9.81640625" customWidth="1"/>
    <col min="7" max="7" width="8.1796875" customWidth="1"/>
    <col min="8" max="8" width="5.81640625" customWidth="1"/>
    <col min="9" max="9" width="8.36328125" customWidth="1"/>
    <col min="10" max="10" width="5.6328125" customWidth="1"/>
    <col min="11" max="11" width="8.81640625" customWidth="1"/>
    <col min="12" max="12" width="6.6328125" customWidth="1"/>
    <col min="13" max="13" width="6.90625" customWidth="1"/>
    <col min="14" max="14" width="7.453125" customWidth="1"/>
    <col min="15" max="15" width="6" customWidth="1"/>
    <col min="16" max="16" width="7.36328125" style="9" customWidth="1"/>
    <col min="17" max="17" width="4.08984375" style="9" customWidth="1"/>
    <col min="18" max="18" width="6.90625" style="9" customWidth="1"/>
    <col min="19" max="19" width="6.81640625" customWidth="1"/>
    <col min="20" max="20" width="10.6328125" style="9" customWidth="1"/>
    <col min="21" max="21" width="6.1796875" customWidth="1"/>
    <col min="22" max="22" width="6.453125" customWidth="1"/>
    <col min="23" max="23" width="8.36328125" customWidth="1"/>
    <col min="24" max="24" width="6.90625" style="9" customWidth="1"/>
    <col min="25" max="25" width="6.54296875" style="9" customWidth="1"/>
    <col min="26" max="26" width="6" style="94" customWidth="1"/>
    <col min="27" max="27" width="7.90625" style="94" customWidth="1"/>
    <col min="28" max="28" width="8.453125" style="94" customWidth="1"/>
    <col min="29" max="29" width="6.6328125" customWidth="1"/>
    <col min="30" max="30" width="10.36328125" customWidth="1"/>
    <col min="31" max="31" width="7" style="9" customWidth="1"/>
    <col min="32" max="32" width="9.08984375" customWidth="1"/>
    <col min="33" max="33" width="8.90625" customWidth="1"/>
    <col min="34" max="38" width="20.1796875" customWidth="1"/>
  </cols>
  <sheetData>
    <row r="1" spans="1:41" ht="15.6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63"/>
      <c r="Q1" s="63"/>
      <c r="R1" s="63"/>
      <c r="S1" s="39"/>
      <c r="T1" s="63"/>
      <c r="U1" s="39"/>
      <c r="V1" s="39"/>
      <c r="W1" s="39"/>
      <c r="X1" s="39"/>
      <c r="Y1" s="5"/>
      <c r="Z1"/>
      <c r="AA1"/>
      <c r="AB1"/>
      <c r="AE1"/>
    </row>
    <row r="2" spans="1:41" s="120" customFormat="1" ht="31.8">
      <c r="A2" s="138"/>
      <c r="B2" s="138"/>
      <c r="C2" s="139" t="s">
        <v>368</v>
      </c>
      <c r="D2" s="139"/>
      <c r="E2" s="139"/>
      <c r="F2" s="139"/>
      <c r="G2" s="139" t="s">
        <v>371</v>
      </c>
      <c r="H2" s="138"/>
      <c r="I2" s="138"/>
      <c r="J2" s="138"/>
      <c r="K2" s="138"/>
      <c r="L2" s="139" t="s">
        <v>413</v>
      </c>
      <c r="M2" s="139"/>
      <c r="N2" s="139"/>
      <c r="O2" s="139" t="str">
        <f>+År!B2</f>
        <v>Flådd purke</v>
      </c>
      <c r="P2" s="138"/>
      <c r="Q2" s="145"/>
      <c r="R2" s="145"/>
      <c r="S2" s="138"/>
      <c r="T2" s="145"/>
      <c r="U2" s="138"/>
      <c r="V2" s="145"/>
      <c r="W2" s="138"/>
      <c r="X2" s="138"/>
      <c r="Y2" s="5"/>
      <c r="Z2" s="5"/>
      <c r="AA2"/>
      <c r="AB2"/>
      <c r="AC2"/>
      <c r="AD2"/>
      <c r="AE2"/>
      <c r="AF2"/>
      <c r="AG2"/>
      <c r="AH2"/>
      <c r="AI2"/>
      <c r="AJ2"/>
      <c r="AK2"/>
      <c r="AL2"/>
      <c r="AM2"/>
      <c r="AN2"/>
    </row>
    <row r="3" spans="1:41" ht="15.6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63"/>
      <c r="Q3" s="63"/>
      <c r="R3" s="63"/>
      <c r="S3" s="39"/>
      <c r="T3" s="63"/>
      <c r="U3" s="39"/>
      <c r="V3" s="39"/>
      <c r="W3" s="39"/>
      <c r="X3" s="39"/>
      <c r="Y3" s="5"/>
      <c r="Z3"/>
      <c r="AA3"/>
      <c r="AB3"/>
      <c r="AE3"/>
    </row>
    <row r="4" spans="1:41" s="131" customFormat="1" ht="19.8">
      <c r="A4" s="152"/>
      <c r="B4" s="152"/>
      <c r="C4" s="152"/>
      <c r="D4" s="136" t="s">
        <v>5</v>
      </c>
      <c r="E4" s="136"/>
      <c r="F4" s="130">
        <v>32</v>
      </c>
      <c r="G4" s="152"/>
      <c r="H4" s="136"/>
      <c r="I4" s="136"/>
      <c r="J4" s="152"/>
      <c r="K4" s="152"/>
      <c r="L4" s="136" t="s">
        <v>369</v>
      </c>
      <c r="M4" s="136"/>
      <c r="N4" s="152"/>
      <c r="O4" s="152"/>
      <c r="P4" s="152"/>
      <c r="Q4" s="288">
        <f>SUM(I10:I17)</f>
        <v>17698</v>
      </c>
      <c r="R4" s="287"/>
      <c r="S4" s="63"/>
      <c r="T4" s="154"/>
      <c r="U4" s="152"/>
      <c r="V4" s="154"/>
      <c r="W4" s="152"/>
      <c r="X4" s="153"/>
      <c r="Y4" s="5"/>
      <c r="Z4"/>
      <c r="AA4"/>
      <c r="AB4" s="5"/>
      <c r="AC4"/>
      <c r="AD4"/>
      <c r="AE4"/>
      <c r="AF4"/>
      <c r="AG4"/>
      <c r="AH4"/>
      <c r="AI4"/>
      <c r="AJ4"/>
      <c r="AK4"/>
      <c r="AL4"/>
      <c r="AM4"/>
      <c r="AN4"/>
      <c r="AO4"/>
    </row>
    <row r="5" spans="1:41" ht="17.25" customHeight="1">
      <c r="A5" s="45"/>
      <c r="B5" s="45"/>
      <c r="C5" s="39"/>
      <c r="D5" s="57"/>
      <c r="E5" s="57"/>
      <c r="F5" s="42"/>
      <c r="G5" s="42"/>
      <c r="H5" s="57"/>
      <c r="I5" s="68"/>
      <c r="J5" s="39"/>
      <c r="K5" s="39"/>
      <c r="L5" s="39"/>
      <c r="M5" s="39"/>
      <c r="N5" s="39"/>
      <c r="O5" s="39"/>
      <c r="P5" s="81"/>
      <c r="Q5" s="63"/>
      <c r="R5" s="63"/>
      <c r="S5" s="39"/>
      <c r="T5" s="63"/>
      <c r="U5" s="39"/>
      <c r="V5" s="39"/>
      <c r="W5" s="45"/>
      <c r="X5" s="39"/>
      <c r="Y5" s="5"/>
      <c r="Z5"/>
      <c r="AA5"/>
      <c r="AB5"/>
      <c r="AE5"/>
    </row>
    <row r="6" spans="1:41" ht="17.25" customHeight="1">
      <c r="A6" s="39"/>
      <c r="B6" s="39"/>
      <c r="C6" s="39"/>
      <c r="D6" s="45"/>
      <c r="E6" s="45"/>
      <c r="F6" s="39"/>
      <c r="G6" s="39"/>
      <c r="H6" s="39"/>
      <c r="I6" s="39"/>
      <c r="J6" s="39"/>
      <c r="K6" s="39"/>
      <c r="L6" s="39"/>
      <c r="M6" s="39"/>
      <c r="N6" s="39"/>
      <c r="O6" s="39"/>
      <c r="P6" s="63"/>
      <c r="Q6" s="63"/>
      <c r="R6" s="63"/>
      <c r="S6" s="39"/>
      <c r="T6" s="63"/>
      <c r="U6" s="81" t="s">
        <v>3</v>
      </c>
      <c r="V6" s="39"/>
      <c r="W6" s="98"/>
      <c r="X6" s="39"/>
      <c r="Y6" s="5"/>
      <c r="Z6"/>
      <c r="AA6"/>
      <c r="AB6"/>
      <c r="AE6"/>
    </row>
    <row r="7" spans="1:41" ht="15.6">
      <c r="A7" s="39"/>
      <c r="B7" s="39"/>
      <c r="C7" s="39"/>
      <c r="D7" s="39"/>
      <c r="E7" s="39"/>
      <c r="F7" s="39"/>
      <c r="G7" s="34" t="s">
        <v>3</v>
      </c>
      <c r="H7" s="39"/>
      <c r="I7" s="39"/>
      <c r="J7" s="39"/>
      <c r="K7" s="71" t="s">
        <v>3</v>
      </c>
      <c r="L7" s="39"/>
      <c r="M7" s="39"/>
      <c r="N7" s="39"/>
      <c r="O7" s="39"/>
      <c r="P7" s="71" t="s">
        <v>15</v>
      </c>
      <c r="Q7" s="63"/>
      <c r="R7" s="71" t="s">
        <v>392</v>
      </c>
      <c r="S7" s="34" t="s">
        <v>2</v>
      </c>
      <c r="T7" s="71" t="s">
        <v>49</v>
      </c>
      <c r="U7" s="71" t="s">
        <v>8</v>
      </c>
      <c r="V7" s="39"/>
      <c r="W7" s="93" t="s">
        <v>15</v>
      </c>
      <c r="X7" s="39"/>
      <c r="Y7" s="5"/>
      <c r="Z7"/>
      <c r="AA7"/>
      <c r="AB7"/>
      <c r="AE7"/>
    </row>
    <row r="8" spans="1:41" ht="15.6">
      <c r="A8" s="39"/>
      <c r="B8" s="39"/>
      <c r="C8" s="39"/>
      <c r="D8" s="39"/>
      <c r="E8" s="39"/>
      <c r="F8" s="39"/>
      <c r="G8" s="34" t="s">
        <v>437</v>
      </c>
      <c r="H8" s="34"/>
      <c r="I8" s="71" t="s">
        <v>3</v>
      </c>
      <c r="J8" s="34"/>
      <c r="K8" s="71" t="s">
        <v>398</v>
      </c>
      <c r="L8" s="93" t="s">
        <v>3</v>
      </c>
      <c r="M8" s="93" t="s">
        <v>1</v>
      </c>
      <c r="N8" s="34" t="s">
        <v>15</v>
      </c>
      <c r="O8" s="34"/>
      <c r="P8" s="71" t="s">
        <v>396</v>
      </c>
      <c r="Q8" s="71"/>
      <c r="R8" s="71" t="s">
        <v>396</v>
      </c>
      <c r="S8" s="34" t="s">
        <v>392</v>
      </c>
      <c r="T8" s="71" t="s">
        <v>70</v>
      </c>
      <c r="U8" s="71" t="s">
        <v>444</v>
      </c>
      <c r="V8" s="34" t="s">
        <v>15</v>
      </c>
      <c r="W8" s="93" t="s">
        <v>396</v>
      </c>
      <c r="X8" s="39"/>
      <c r="Y8" s="4"/>
      <c r="Z8" s="4"/>
      <c r="AA8" s="4"/>
      <c r="AB8"/>
      <c r="AE8"/>
    </row>
    <row r="9" spans="1:41" ht="15.6">
      <c r="A9" s="39"/>
      <c r="B9" s="45" t="s">
        <v>60</v>
      </c>
      <c r="C9" s="45" t="s">
        <v>368</v>
      </c>
      <c r="D9" s="42"/>
      <c r="E9" s="45" t="s">
        <v>372</v>
      </c>
      <c r="F9" s="45"/>
      <c r="G9" s="34" t="s">
        <v>416</v>
      </c>
      <c r="H9" s="113" t="s">
        <v>443</v>
      </c>
      <c r="I9" s="71" t="s">
        <v>8</v>
      </c>
      <c r="J9" s="113" t="s">
        <v>443</v>
      </c>
      <c r="K9" s="71" t="s">
        <v>391</v>
      </c>
      <c r="L9" s="93" t="s">
        <v>360</v>
      </c>
      <c r="M9" s="93" t="s">
        <v>360</v>
      </c>
      <c r="N9" s="34" t="s">
        <v>391</v>
      </c>
      <c r="O9" s="113" t="s">
        <v>443</v>
      </c>
      <c r="P9" s="71" t="s">
        <v>393</v>
      </c>
      <c r="Q9" s="110" t="s">
        <v>443</v>
      </c>
      <c r="R9" s="71" t="s">
        <v>393</v>
      </c>
      <c r="S9" s="34" t="s">
        <v>394</v>
      </c>
      <c r="T9" s="71" t="s">
        <v>400</v>
      </c>
      <c r="U9" s="71" t="s">
        <v>451</v>
      </c>
      <c r="V9" s="34" t="s">
        <v>27</v>
      </c>
      <c r="W9" s="93" t="s">
        <v>399</v>
      </c>
      <c r="X9" s="39"/>
      <c r="Y9" s="52"/>
      <c r="Z9" s="1"/>
      <c r="AA9" s="5"/>
      <c r="AB9"/>
      <c r="AE9"/>
    </row>
    <row r="10" spans="1:41" ht="15.6">
      <c r="A10" s="39"/>
      <c r="B10" s="2">
        <f>+'Ark1'!C293</f>
        <v>2024</v>
      </c>
      <c r="C10" s="2">
        <f>+'Ark1'!G293</f>
        <v>1</v>
      </c>
      <c r="D10" s="2" t="str">
        <f>VLOOKUP(C10,RNR!$F$19:$G$22,2)</f>
        <v>Øst</v>
      </c>
      <c r="E10" s="2">
        <v>1</v>
      </c>
      <c r="F10" s="2" t="s">
        <v>50</v>
      </c>
      <c r="G10" s="2">
        <f>+'Ark1'!Q293</f>
        <v>3</v>
      </c>
      <c r="H10" s="2">
        <f t="shared" ref="H10" si="0">+G10-G19</f>
        <v>-3</v>
      </c>
      <c r="I10" s="18">
        <f>+'Ark1'!R293</f>
        <v>5</v>
      </c>
      <c r="J10" s="18">
        <f t="shared" ref="J10" si="1">+I10-I19</f>
        <v>-32</v>
      </c>
      <c r="K10" s="18">
        <f>+'Ark1'!S293</f>
        <v>5</v>
      </c>
      <c r="L10" s="51">
        <f>+'Ark1'!T293</f>
        <v>7.6207895137936257E-2</v>
      </c>
      <c r="M10" s="51">
        <f>+'Ark1'!U293</f>
        <v>7.5017191889551527E-2</v>
      </c>
      <c r="N10" s="5">
        <f>+'Ark1'!W293</f>
        <v>60</v>
      </c>
      <c r="O10" s="5">
        <f t="shared" ref="O10" si="2">+N10-N19</f>
        <v>0.40540540540540349</v>
      </c>
      <c r="P10" s="18">
        <f>+'Ark1'!Y293</f>
        <v>139</v>
      </c>
      <c r="Q10" s="18">
        <f t="shared" ref="Q10" si="3">+P10-P19</f>
        <v>1.8729729729730309</v>
      </c>
      <c r="R10" s="18">
        <f>+'Ark1'!AA293</f>
        <v>25.753989982136844</v>
      </c>
      <c r="S10" s="5">
        <f>+'Ark1'!AB293</f>
        <v>0</v>
      </c>
      <c r="T10" s="18">
        <f>+'Ark1'!AC293</f>
        <v>0</v>
      </c>
      <c r="U10" s="18">
        <f t="shared" ref="U10:U19" si="4">+I10/G10</f>
        <v>1.6666666666666667</v>
      </c>
      <c r="V10" s="5">
        <f>+'Ark1'!V293</f>
        <v>0</v>
      </c>
      <c r="W10" s="51">
        <f>+'Ark1'!X293</f>
        <v>150.59588299024912</v>
      </c>
      <c r="X10" s="39"/>
      <c r="Y10" s="52"/>
      <c r="Z10" s="1"/>
      <c r="AA10" s="5"/>
      <c r="AB10"/>
      <c r="AE10"/>
    </row>
    <row r="11" spans="1:41" ht="15.6">
      <c r="A11" s="39"/>
      <c r="B11" s="2">
        <f>+'Ark1'!C294</f>
        <v>2024</v>
      </c>
      <c r="C11" s="2">
        <f>+'Ark1'!G294</f>
        <v>1</v>
      </c>
      <c r="D11" s="2" t="str">
        <f>VLOOKUP(C11,RNR!$F$19:$G$22,2)</f>
        <v>Øst</v>
      </c>
      <c r="E11" s="2">
        <v>2</v>
      </c>
      <c r="F11" s="2" t="s">
        <v>7</v>
      </c>
      <c r="G11" s="2">
        <f>+'Ark1'!Q294</f>
        <v>99</v>
      </c>
      <c r="H11" s="2">
        <f t="shared" ref="H11:H17" si="5">+G11-G20</f>
        <v>-1</v>
      </c>
      <c r="I11" s="18">
        <f>+'Ark1'!R294</f>
        <v>6556</v>
      </c>
      <c r="J11" s="18">
        <f t="shared" ref="J11:J17" si="6">+I11-I20</f>
        <v>131</v>
      </c>
      <c r="K11" s="18">
        <f>+'Ark1'!S294</f>
        <v>6550</v>
      </c>
      <c r="L11" s="51">
        <f>+'Ark1'!T294</f>
        <v>99.923792104862045</v>
      </c>
      <c r="M11" s="51">
        <f>+'Ark1'!U294</f>
        <v>99.924982808110428</v>
      </c>
      <c r="N11" s="5">
        <f>+'Ark1'!W294</f>
        <v>59.158015267175593</v>
      </c>
      <c r="O11" s="5">
        <f t="shared" ref="O11:O17" si="7">+N11-N20</f>
        <v>1.1464885615062315E-2</v>
      </c>
      <c r="P11" s="18">
        <f>+'Ark1'!Y294</f>
        <v>141.20794691885263</v>
      </c>
      <c r="Q11" s="18">
        <f t="shared" ref="Q11:Q17" si="8">+P11-P20</f>
        <v>1.2194955569852652</v>
      </c>
      <c r="R11" s="18">
        <f>+'Ark1'!AA294</f>
        <v>31.811474328569144</v>
      </c>
      <c r="S11" s="5">
        <f>+'Ark1'!AB294</f>
        <v>3.5250348750042635</v>
      </c>
      <c r="T11" s="18">
        <f>+'Ark1'!AC294</f>
        <v>-54.45947291351164</v>
      </c>
      <c r="U11" s="18">
        <f t="shared" ref="U11:U17" si="9">+I11/G11</f>
        <v>66.222222222222229</v>
      </c>
      <c r="V11" s="5">
        <f>+'Ark1'!V294</f>
        <v>6.7628126906650419</v>
      </c>
      <c r="W11" s="51">
        <f>+'Ark1'!X294</f>
        <v>153.15088541291388</v>
      </c>
      <c r="X11" s="39"/>
      <c r="Y11" s="52"/>
      <c r="Z11" s="1"/>
      <c r="AA11" s="5"/>
      <c r="AB11"/>
      <c r="AC11" s="2"/>
      <c r="AE11"/>
    </row>
    <row r="12" spans="1:41" ht="15.6">
      <c r="A12" s="39"/>
      <c r="B12" s="2">
        <f>+'Ark1'!C295</f>
        <v>2024</v>
      </c>
      <c r="C12" s="2">
        <f>+'Ark1'!G295</f>
        <v>2</v>
      </c>
      <c r="D12" s="2" t="str">
        <f>VLOOKUP(C12,RNR!$F$19:$G$22,2)</f>
        <v>Vest</v>
      </c>
      <c r="E12" s="2">
        <v>1</v>
      </c>
      <c r="F12" s="2" t="s">
        <v>50</v>
      </c>
      <c r="G12" s="2">
        <f>+'Ark1'!Q295</f>
        <v>3</v>
      </c>
      <c r="H12" s="2">
        <f t="shared" si="5"/>
        <v>-6</v>
      </c>
      <c r="I12" s="18">
        <f>+'Ark1'!R295</f>
        <v>7</v>
      </c>
      <c r="J12" s="18">
        <f t="shared" si="6"/>
        <v>-23</v>
      </c>
      <c r="K12" s="18">
        <f>+'Ark1'!S295</f>
        <v>7</v>
      </c>
      <c r="L12" s="51">
        <f>+'Ark1'!T295</f>
        <v>0.38932146829810899</v>
      </c>
      <c r="M12" s="51">
        <f>+'Ark1'!U295</f>
        <v>0.39478961703307153</v>
      </c>
      <c r="N12" s="5">
        <f>+'Ark1'!W295</f>
        <v>60.857142857142847</v>
      </c>
      <c r="O12" s="5">
        <f t="shared" si="7"/>
        <v>0.95714285714284841</v>
      </c>
      <c r="P12" s="18">
        <f>+'Ark1'!Y295</f>
        <v>134.28571428571425</v>
      </c>
      <c r="Q12" s="18">
        <f t="shared" si="8"/>
        <v>3.4790476190476056</v>
      </c>
      <c r="R12" s="18">
        <f>+'Ark1'!AA295</f>
        <v>26.04909806891758</v>
      </c>
      <c r="S12" s="5">
        <f>+'Ark1'!AB295</f>
        <v>1.8070158058105847</v>
      </c>
      <c r="T12" s="18">
        <f>+'Ark1'!AC295</f>
        <v>-31.355064273830177</v>
      </c>
      <c r="U12" s="18">
        <f t="shared" si="9"/>
        <v>2.3333333333333335</v>
      </c>
      <c r="V12" s="5">
        <f>+'Ark1'!V295</f>
        <v>4</v>
      </c>
      <c r="W12" s="51">
        <f>+'Ark1'!X295</f>
        <v>145.48831450239899</v>
      </c>
      <c r="X12" s="39"/>
      <c r="Y12" s="52"/>
      <c r="Z12" s="1"/>
      <c r="AA12" s="5"/>
      <c r="AB12"/>
      <c r="AC12" s="4"/>
      <c r="AD12" s="4"/>
      <c r="AE12" s="4"/>
    </row>
    <row r="13" spans="1:41" ht="15.6">
      <c r="A13" s="39"/>
      <c r="B13" s="2">
        <f>+'Ark1'!C296</f>
        <v>2024</v>
      </c>
      <c r="C13" s="2">
        <f>+'Ark1'!G296</f>
        <v>2</v>
      </c>
      <c r="D13" s="2" t="str">
        <f>VLOOKUP(C13,RNR!$F$19:$G$22,2)</f>
        <v>Vest</v>
      </c>
      <c r="E13" s="2">
        <v>2</v>
      </c>
      <c r="F13" s="2" t="s">
        <v>7</v>
      </c>
      <c r="G13" s="2">
        <f>+'Ark1'!Q296</f>
        <v>36</v>
      </c>
      <c r="H13" s="2">
        <f t="shared" si="5"/>
        <v>-5</v>
      </c>
      <c r="I13" s="18">
        <f>+'Ark1'!R296</f>
        <v>1791</v>
      </c>
      <c r="J13" s="18">
        <f t="shared" si="6"/>
        <v>-330</v>
      </c>
      <c r="K13" s="18">
        <f>+'Ark1'!S296</f>
        <v>1787</v>
      </c>
      <c r="L13" s="51">
        <f>+'Ark1'!T296</f>
        <v>99.610678531701893</v>
      </c>
      <c r="M13" s="51">
        <f>+'Ark1'!U296</f>
        <v>99.605210382966902</v>
      </c>
      <c r="N13" s="5">
        <f>+'Ark1'!W296</f>
        <v>60.916060436485722</v>
      </c>
      <c r="O13" s="5">
        <f t="shared" si="7"/>
        <v>8.1310672557506791E-2</v>
      </c>
      <c r="P13" s="18">
        <f>+'Ark1'!Y296</f>
        <v>132.41848129536581</v>
      </c>
      <c r="Q13" s="18">
        <f t="shared" si="8"/>
        <v>-5.4116931506502226</v>
      </c>
      <c r="R13" s="18">
        <f>+'Ark1'!AA296</f>
        <v>26.810550338066967</v>
      </c>
      <c r="S13" s="5">
        <f>+'Ark1'!AB296</f>
        <v>3.340699579371885</v>
      </c>
      <c r="T13" s="18">
        <f>+'Ark1'!AC296</f>
        <v>-53.924197093430784</v>
      </c>
      <c r="U13" s="18">
        <f t="shared" si="9"/>
        <v>49.75</v>
      </c>
      <c r="V13" s="5">
        <f>+'Ark1'!V296</f>
        <v>3.0926856504745945</v>
      </c>
      <c r="W13" s="51">
        <f>+'Ark1'!X296</f>
        <v>143.789248396793</v>
      </c>
      <c r="X13" s="39"/>
      <c r="Y13" s="52"/>
      <c r="Z13" s="11"/>
      <c r="AA13" s="5"/>
      <c r="AB13"/>
      <c r="AC13" s="9"/>
      <c r="AD13" s="9"/>
    </row>
    <row r="14" spans="1:41" ht="15.6">
      <c r="A14" s="39"/>
      <c r="B14" s="2">
        <f>+'Ark1'!C297</f>
        <v>2024</v>
      </c>
      <c r="C14" s="2">
        <f>+'Ark1'!G297</f>
        <v>3</v>
      </c>
      <c r="D14" s="2" t="str">
        <f>VLOOKUP(C14,RNR!$F$19:$G$22,2)</f>
        <v>Midt</v>
      </c>
      <c r="E14" s="2">
        <v>1</v>
      </c>
      <c r="F14" s="2" t="s">
        <v>50</v>
      </c>
      <c r="G14" s="2">
        <f>+'Ark1'!Q297</f>
        <v>112</v>
      </c>
      <c r="H14" s="2">
        <f t="shared" si="5"/>
        <v>-6</v>
      </c>
      <c r="I14" s="18">
        <f>+'Ark1'!R297</f>
        <v>5813</v>
      </c>
      <c r="J14" s="18">
        <f t="shared" si="6"/>
        <v>-375</v>
      </c>
      <c r="K14" s="18">
        <f>+'Ark1'!S297</f>
        <v>5796</v>
      </c>
      <c r="L14" s="51">
        <f>+'Ark1'!T297</f>
        <v>63.557839492674354</v>
      </c>
      <c r="M14" s="51">
        <f>+'Ark1'!U297</f>
        <v>65.177611520892498</v>
      </c>
      <c r="N14" s="5">
        <f>+'Ark1'!W297</f>
        <v>60.046066252588005</v>
      </c>
      <c r="O14" s="5">
        <f t="shared" si="7"/>
        <v>-0.15681820698093674</v>
      </c>
      <c r="P14" s="18">
        <f>+'Ark1'!Y297</f>
        <v>140.29348013074161</v>
      </c>
      <c r="Q14" s="18">
        <f t="shared" si="8"/>
        <v>2.2151187862039023</v>
      </c>
      <c r="R14" s="18">
        <f>+'Ark1'!AA297</f>
        <v>31.528733258065191</v>
      </c>
      <c r="S14" s="5">
        <f>+'Ark1'!AB297</f>
        <v>4.739972531365086</v>
      </c>
      <c r="T14" s="18">
        <f>+'Ark1'!AC297</f>
        <v>-67.622579308798137</v>
      </c>
      <c r="U14" s="18">
        <f t="shared" si="9"/>
        <v>51.901785714285715</v>
      </c>
      <c r="V14" s="5">
        <f>+'Ark1'!V297</f>
        <v>4.677275073111991</v>
      </c>
      <c r="W14" s="51">
        <f>+'Ark1'!X297</f>
        <v>152.34779370555671</v>
      </c>
      <c r="X14" s="39"/>
      <c r="Y14" s="52"/>
      <c r="Z14" s="11"/>
      <c r="AA14" s="5"/>
      <c r="AB14"/>
      <c r="AC14" s="9"/>
      <c r="AD14" s="9"/>
    </row>
    <row r="15" spans="1:41" ht="15.6">
      <c r="A15" s="39"/>
      <c r="B15" s="2">
        <f>+'Ark1'!C298</f>
        <v>2024</v>
      </c>
      <c r="C15" s="2">
        <f>+'Ark1'!G298</f>
        <v>3</v>
      </c>
      <c r="D15" s="2" t="str">
        <f>VLOOKUP(C15,RNR!$F$19:$G$22,2)</f>
        <v>Midt</v>
      </c>
      <c r="E15" s="2">
        <v>2</v>
      </c>
      <c r="F15" s="2" t="s">
        <v>7</v>
      </c>
      <c r="G15" s="2">
        <f>+'Ark1'!Q298</f>
        <v>28</v>
      </c>
      <c r="H15" s="2">
        <f t="shared" si="5"/>
        <v>-6</v>
      </c>
      <c r="I15" s="18">
        <f>+'Ark1'!R298</f>
        <v>3333</v>
      </c>
      <c r="J15" s="18">
        <f t="shared" si="6"/>
        <v>316</v>
      </c>
      <c r="K15" s="18">
        <f>+'Ark1'!S298</f>
        <v>3321</v>
      </c>
      <c r="L15" s="51">
        <f>+'Ark1'!T298</f>
        <v>36.44216050732561</v>
      </c>
      <c r="M15" s="51">
        <f>+'Ark1'!U298</f>
        <v>34.822388479107495</v>
      </c>
      <c r="N15" s="5">
        <f>+'Ark1'!W298</f>
        <v>60.784703402589592</v>
      </c>
      <c r="O15" s="5">
        <f t="shared" si="7"/>
        <v>0.14446154837395397</v>
      </c>
      <c r="P15" s="18">
        <f>+'Ark1'!Y298</f>
        <v>130.72619261926187</v>
      </c>
      <c r="Q15" s="18">
        <f t="shared" si="8"/>
        <v>0.85860892685235513</v>
      </c>
      <c r="R15" s="18">
        <f>+'Ark1'!AA298</f>
        <v>26.986301704634517</v>
      </c>
      <c r="S15" s="5">
        <f>+'Ark1'!AB298</f>
        <v>3.9856360181773431</v>
      </c>
      <c r="T15" s="18">
        <f>+'Ark1'!AC298</f>
        <v>-61.288836497229234</v>
      </c>
      <c r="U15" s="18">
        <f t="shared" si="9"/>
        <v>119.03571428571429</v>
      </c>
      <c r="V15" s="5">
        <f>+'Ark1'!V298</f>
        <v>3.9645964596459642</v>
      </c>
      <c r="W15" s="51">
        <f>+'Ark1'!X298</f>
        <v>142.21087330834902</v>
      </c>
      <c r="X15" s="39"/>
      <c r="Y15" s="52"/>
      <c r="Z15" s="11"/>
      <c r="AA15" s="5"/>
      <c r="AB15"/>
      <c r="AC15" s="9"/>
      <c r="AD15" s="9"/>
    </row>
    <row r="16" spans="1:41" ht="15.6">
      <c r="A16" s="39"/>
      <c r="B16" s="2">
        <f>+'Ark1'!C299</f>
        <v>2024</v>
      </c>
      <c r="C16" s="2">
        <f>+'Ark1'!G299</f>
        <v>4</v>
      </c>
      <c r="D16" s="2" t="str">
        <f>VLOOKUP(C16,RNR!$F$19:$G$22,2)</f>
        <v>Nord</v>
      </c>
      <c r="E16" s="2">
        <v>1</v>
      </c>
      <c r="F16" s="2" t="s">
        <v>50</v>
      </c>
      <c r="G16" s="2">
        <f>+'Ark1'!Q299</f>
        <v>0</v>
      </c>
      <c r="H16" s="2">
        <f t="shared" si="5"/>
        <v>-3</v>
      </c>
      <c r="I16" s="18">
        <f>+'Ark1'!R299</f>
        <v>0</v>
      </c>
      <c r="J16" s="18">
        <f t="shared" si="6"/>
        <v>-16</v>
      </c>
      <c r="K16" s="18">
        <f>+'Ark1'!S299</f>
        <v>0</v>
      </c>
      <c r="L16" s="51">
        <f>+'Ark1'!T299</f>
        <v>0</v>
      </c>
      <c r="M16" s="51">
        <f>+'Ark1'!U299</f>
        <v>0</v>
      </c>
      <c r="N16" s="5">
        <f>+'Ark1'!W299</f>
        <v>0</v>
      </c>
      <c r="O16" s="5">
        <f t="shared" si="7"/>
        <v>-58.9375</v>
      </c>
      <c r="P16" s="18">
        <f>+'Ark1'!Y299</f>
        <v>0</v>
      </c>
      <c r="Q16" s="18">
        <f t="shared" si="8"/>
        <v>-149.51250000000005</v>
      </c>
      <c r="R16" s="18">
        <f>+'Ark1'!AA299</f>
        <v>0</v>
      </c>
      <c r="S16" s="5">
        <f>+'Ark1'!AB299</f>
        <v>0</v>
      </c>
      <c r="T16" s="18">
        <f>+'Ark1'!AC299</f>
        <v>0</v>
      </c>
      <c r="U16" s="18" t="e">
        <f t="shared" si="9"/>
        <v>#DIV/0!</v>
      </c>
      <c r="V16" s="5">
        <f>+'Ark1'!V299</f>
        <v>0</v>
      </c>
      <c r="W16" s="51">
        <f>+'Ark1'!X299</f>
        <v>0</v>
      </c>
      <c r="X16" s="39"/>
      <c r="Y16" s="52"/>
      <c r="Z16" s="11"/>
      <c r="AA16" s="5"/>
      <c r="AB16"/>
      <c r="AC16" s="9"/>
      <c r="AD16" s="9"/>
    </row>
    <row r="17" spans="1:31" ht="15.6">
      <c r="A17" s="39"/>
      <c r="B17" s="2">
        <f>+'Ark1'!C300</f>
        <v>2024</v>
      </c>
      <c r="C17" s="2">
        <f>+'Ark1'!G300</f>
        <v>4</v>
      </c>
      <c r="D17" s="2" t="str">
        <f>VLOOKUP(C17,RNR!$F$19:$G$22,2)</f>
        <v>Nord</v>
      </c>
      <c r="E17" s="2">
        <v>2</v>
      </c>
      <c r="F17" s="2" t="s">
        <v>7</v>
      </c>
      <c r="G17" s="2">
        <f>+'Ark1'!Q300</f>
        <v>5</v>
      </c>
      <c r="H17" s="2">
        <f t="shared" si="5"/>
        <v>-1</v>
      </c>
      <c r="I17" s="18">
        <f>+'Ark1'!R300</f>
        <v>193</v>
      </c>
      <c r="J17" s="18">
        <f t="shared" si="6"/>
        <v>-36</v>
      </c>
      <c r="K17" s="18">
        <f>+'Ark1'!S300</f>
        <v>193</v>
      </c>
      <c r="L17" s="51">
        <f>+'Ark1'!T300</f>
        <v>100</v>
      </c>
      <c r="M17" s="51">
        <f>+'Ark1'!U300</f>
        <v>100</v>
      </c>
      <c r="N17" s="5">
        <f>+'Ark1'!W300</f>
        <v>62.927461139896387</v>
      </c>
      <c r="O17" s="5">
        <f t="shared" si="7"/>
        <v>1.6969477566348701E-3</v>
      </c>
      <c r="P17" s="18">
        <f>+'Ark1'!Y300</f>
        <v>150.80051813471499</v>
      </c>
      <c r="Q17" s="18">
        <f t="shared" si="8"/>
        <v>-0.56323732380036517</v>
      </c>
      <c r="R17" s="18">
        <f>+'Ark1'!AA300</f>
        <v>38.879734185067264</v>
      </c>
      <c r="S17" s="5">
        <f>+'Ark1'!AB300</f>
        <v>1.6334972431286074</v>
      </c>
      <c r="T17" s="18">
        <f>+'Ark1'!AC300</f>
        <v>-54.544053763145392</v>
      </c>
      <c r="U17" s="18">
        <f t="shared" si="9"/>
        <v>38.6</v>
      </c>
      <c r="V17" s="5">
        <f>+'Ark1'!V300</f>
        <v>0.63730569948186522</v>
      </c>
      <c r="W17" s="51">
        <f>+'Ark1'!X300</f>
        <v>163.38084304952869</v>
      </c>
      <c r="X17" s="39"/>
      <c r="Y17" s="52"/>
      <c r="Z17" s="5"/>
      <c r="AA17" s="5"/>
      <c r="AB17"/>
      <c r="AC17" s="9"/>
      <c r="AD17" s="9"/>
    </row>
    <row r="18" spans="1:31" ht="15.6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52"/>
      <c r="Z18" s="5"/>
      <c r="AA18" s="5"/>
      <c r="AB18"/>
      <c r="AC18" s="9"/>
      <c r="AD18" s="9"/>
    </row>
    <row r="19" spans="1:31" ht="15.6">
      <c r="A19" s="39"/>
      <c r="B19" s="47">
        <f>+'Ark1'!C301</f>
        <v>2023</v>
      </c>
      <c r="C19" s="47">
        <f>+'Ark1'!G301</f>
        <v>1</v>
      </c>
      <c r="D19" s="2" t="str">
        <f>VLOOKUP(C19,RNR!$F$19:$G$22,2)</f>
        <v>Øst</v>
      </c>
      <c r="E19" s="48">
        <v>1</v>
      </c>
      <c r="F19" s="48" t="s">
        <v>50</v>
      </c>
      <c r="G19" s="47">
        <f>+'Ark1'!Q301</f>
        <v>6</v>
      </c>
      <c r="H19" s="47"/>
      <c r="I19" s="64">
        <f>+'Ark1'!R301</f>
        <v>37</v>
      </c>
      <c r="J19" s="47"/>
      <c r="K19" s="64">
        <f>+'Ark1'!S301</f>
        <v>37</v>
      </c>
      <c r="L19" s="99">
        <f>+'Ark1'!T301</f>
        <v>0.57257814917982075</v>
      </c>
      <c r="M19" s="99">
        <f>+'Ark1'!U301</f>
        <v>0.5609400557988159</v>
      </c>
      <c r="N19" s="49">
        <f>+'Ark1'!W301</f>
        <v>59.594594594594597</v>
      </c>
      <c r="O19" s="47"/>
      <c r="P19" s="64">
        <f>+'Ark1'!Y301</f>
        <v>137.12702702702697</v>
      </c>
      <c r="Q19" s="64"/>
      <c r="R19" s="75">
        <f>+'Ark1'!AA301</f>
        <v>29.455781322579156</v>
      </c>
      <c r="S19" s="49">
        <f>+'Ark1'!AB301</f>
        <v>0.88407714777255919</v>
      </c>
      <c r="T19" s="64">
        <f>+'Ark1'!AC301</f>
        <v>-22.904945376051423</v>
      </c>
      <c r="U19" s="64">
        <f t="shared" si="4"/>
        <v>6.166666666666667</v>
      </c>
      <c r="V19" s="49">
        <f>+'Ark1'!V301</f>
        <v>2.6486486486486496</v>
      </c>
      <c r="W19" s="99">
        <f>+'Ark1'!X301</f>
        <v>148.56665983426549</v>
      </c>
      <c r="X19" s="39"/>
      <c r="Y19" s="52"/>
      <c r="Z19" s="5"/>
      <c r="AA19" s="5"/>
      <c r="AB19"/>
      <c r="AC19" s="9"/>
      <c r="AD19" s="9"/>
    </row>
    <row r="20" spans="1:31" ht="15.6">
      <c r="A20" s="39"/>
      <c r="B20" s="47">
        <f>+'Ark1'!C302</f>
        <v>2023</v>
      </c>
      <c r="C20" s="47">
        <f>+'Ark1'!G302</f>
        <v>1</v>
      </c>
      <c r="D20" s="2" t="str">
        <f>VLOOKUP(C20,RNR!$F$19:$G$22,2)</f>
        <v>Øst</v>
      </c>
      <c r="E20" s="48">
        <v>2</v>
      </c>
      <c r="F20" s="48" t="s">
        <v>7</v>
      </c>
      <c r="G20" s="47">
        <f>+'Ark1'!Q302</f>
        <v>100</v>
      </c>
      <c r="H20" s="47"/>
      <c r="I20" s="64">
        <f>+'Ark1'!R302</f>
        <v>6425</v>
      </c>
      <c r="J20" s="47"/>
      <c r="K20" s="64">
        <f>+'Ark1'!S302</f>
        <v>6421</v>
      </c>
      <c r="L20" s="99">
        <f>+'Ark1'!T302</f>
        <v>99.427421850820181</v>
      </c>
      <c r="M20" s="99">
        <f>+'Ark1'!U302</f>
        <v>99.43905994420119</v>
      </c>
      <c r="N20" s="49">
        <f>+'Ark1'!W302</f>
        <v>59.14655038156053</v>
      </c>
      <c r="O20" s="47"/>
      <c r="P20" s="64">
        <f>+'Ark1'!Y302</f>
        <v>139.98845136186736</v>
      </c>
      <c r="Q20" s="64"/>
      <c r="R20" s="75">
        <f>+'Ark1'!AA302</f>
        <v>31.290756136831192</v>
      </c>
      <c r="S20" s="49">
        <f>+'Ark1'!AB302</f>
        <v>3.4592674201471993</v>
      </c>
      <c r="T20" s="64">
        <f>+'Ark1'!AC302</f>
        <v>-52.177081159935561</v>
      </c>
      <c r="U20" s="64">
        <f t="shared" ref="U20:U35" si="10">+I20/G20</f>
        <v>64.25</v>
      </c>
      <c r="V20" s="49">
        <f>+'Ark1'!V302</f>
        <v>6.7473929961089487</v>
      </c>
      <c r="W20" s="99">
        <f>+'Ark1'!X302</f>
        <v>151.76630088823893</v>
      </c>
      <c r="X20" s="39"/>
      <c r="Y20" s="52"/>
      <c r="Z20" s="5"/>
      <c r="AA20" s="5"/>
      <c r="AB20"/>
      <c r="AC20" s="9"/>
      <c r="AD20" s="9"/>
    </row>
    <row r="21" spans="1:31" ht="15.6">
      <c r="A21" s="39"/>
      <c r="B21" s="47">
        <f>+'Ark1'!C303</f>
        <v>2023</v>
      </c>
      <c r="C21" s="47">
        <f>+'Ark1'!G303</f>
        <v>2</v>
      </c>
      <c r="D21" s="2" t="str">
        <f>VLOOKUP(C21,RNR!$F$19:$G$22,2)</f>
        <v>Vest</v>
      </c>
      <c r="E21" s="48">
        <v>1</v>
      </c>
      <c r="F21" s="48" t="s">
        <v>50</v>
      </c>
      <c r="G21" s="47">
        <f>+'Ark1'!Q303</f>
        <v>9</v>
      </c>
      <c r="H21" s="47"/>
      <c r="I21" s="64">
        <f>+'Ark1'!R303</f>
        <v>30</v>
      </c>
      <c r="J21" s="47"/>
      <c r="K21" s="64">
        <f>+'Ark1'!S303</f>
        <v>30</v>
      </c>
      <c r="L21" s="99">
        <f>+'Ark1'!T303</f>
        <v>1.3947001394700145</v>
      </c>
      <c r="M21" s="99">
        <f>+'Ark1'!U303</f>
        <v>1.3245708190723078</v>
      </c>
      <c r="N21" s="49">
        <f>+'Ark1'!W303</f>
        <v>59.9</v>
      </c>
      <c r="O21" s="47"/>
      <c r="P21" s="64">
        <f>+'Ark1'!Y303</f>
        <v>130.80666666666664</v>
      </c>
      <c r="Q21" s="64"/>
      <c r="R21" s="75">
        <f>+'Ark1'!AA303</f>
        <v>26.187018836735881</v>
      </c>
      <c r="S21" s="49">
        <f>+'Ark1'!AB303</f>
        <v>2.4812631191929357</v>
      </c>
      <c r="T21" s="64">
        <f>+'Ark1'!AC303</f>
        <v>-13.003598830586821</v>
      </c>
      <c r="U21" s="64">
        <f t="shared" si="10"/>
        <v>3.3333333333333335</v>
      </c>
      <c r="V21" s="49">
        <f>+'Ark1'!V303</f>
        <v>5.9666666666666668</v>
      </c>
      <c r="W21" s="99">
        <f>+'Ark1'!X303</f>
        <v>141.71903214156737</v>
      </c>
      <c r="X21" s="39"/>
      <c r="Y21" s="52"/>
      <c r="Z21" s="5"/>
      <c r="AA21" s="5"/>
      <c r="AB21"/>
      <c r="AC21" s="9"/>
      <c r="AD21" s="9"/>
    </row>
    <row r="22" spans="1:31" ht="15.6">
      <c r="A22" s="39"/>
      <c r="B22" s="47">
        <f>+'Ark1'!C304</f>
        <v>2023</v>
      </c>
      <c r="C22" s="47">
        <f>+'Ark1'!G304</f>
        <v>2</v>
      </c>
      <c r="D22" s="2" t="str">
        <f>VLOOKUP(C22,RNR!$F$19:$G$22,2)</f>
        <v>Vest</v>
      </c>
      <c r="E22" s="48">
        <v>2</v>
      </c>
      <c r="F22" s="48" t="s">
        <v>7</v>
      </c>
      <c r="G22" s="47">
        <f>+'Ark1'!Q304</f>
        <v>41</v>
      </c>
      <c r="H22" s="47"/>
      <c r="I22" s="64">
        <f>+'Ark1'!R304</f>
        <v>2121</v>
      </c>
      <c r="J22" s="47"/>
      <c r="K22" s="64">
        <f>+'Ark1'!S304</f>
        <v>2118</v>
      </c>
      <c r="L22" s="99">
        <f>+'Ark1'!T304</f>
        <v>98.605299860529982</v>
      </c>
      <c r="M22" s="99">
        <f>+'Ark1'!U304</f>
        <v>98.675429180927708</v>
      </c>
      <c r="N22" s="49">
        <f>+'Ark1'!W304</f>
        <v>60.834749763928215</v>
      </c>
      <c r="O22" s="47"/>
      <c r="P22" s="64">
        <f>+'Ark1'!Y304</f>
        <v>137.83017444601603</v>
      </c>
      <c r="Q22" s="64"/>
      <c r="R22" s="75">
        <f>+'Ark1'!AA304</f>
        <v>29.687180471190601</v>
      </c>
      <c r="S22" s="49">
        <f>+'Ark1'!AB304</f>
        <v>3.7754588998334642</v>
      </c>
      <c r="T22" s="64">
        <f>+'Ark1'!AC304</f>
        <v>-63.489630557482542</v>
      </c>
      <c r="U22" s="64">
        <f t="shared" si="10"/>
        <v>51.731707317073173</v>
      </c>
      <c r="V22" s="49">
        <f>+'Ark1'!V304</f>
        <v>3.2385667138142393</v>
      </c>
      <c r="W22" s="99">
        <f>+'Ark1'!X304</f>
        <v>149.52282877258469</v>
      </c>
      <c r="X22" s="39"/>
      <c r="Y22" s="52"/>
      <c r="Z22" s="5"/>
      <c r="AA22" s="5"/>
      <c r="AB22"/>
      <c r="AC22" s="9"/>
      <c r="AD22" s="9"/>
    </row>
    <row r="23" spans="1:31" ht="15.6">
      <c r="A23" s="39"/>
      <c r="B23" s="47">
        <f>+'Ark1'!C305</f>
        <v>2023</v>
      </c>
      <c r="C23" s="47">
        <f>+'Ark1'!G305</f>
        <v>3</v>
      </c>
      <c r="D23" s="2" t="str">
        <f>VLOOKUP(C23,RNR!$F$19:$G$22,2)</f>
        <v>Midt</v>
      </c>
      <c r="E23" s="48">
        <v>1</v>
      </c>
      <c r="F23" s="48" t="s">
        <v>50</v>
      </c>
      <c r="G23" s="47">
        <f>+'Ark1'!Q305</f>
        <v>118</v>
      </c>
      <c r="H23" s="47"/>
      <c r="I23" s="64">
        <f>+'Ark1'!R305</f>
        <v>6188</v>
      </c>
      <c r="J23" s="47"/>
      <c r="K23" s="64">
        <f>+'Ark1'!S305</f>
        <v>6171</v>
      </c>
      <c r="L23" s="99">
        <f>+'Ark1'!T305</f>
        <v>67.224334600760457</v>
      </c>
      <c r="M23" s="99">
        <f>+'Ark1'!U305</f>
        <v>68.560575119034127</v>
      </c>
      <c r="N23" s="49">
        <f>+'Ark1'!W305</f>
        <v>60.202884459568942</v>
      </c>
      <c r="O23" s="47"/>
      <c r="P23" s="64">
        <f>+'Ark1'!Y305</f>
        <v>138.07836134453771</v>
      </c>
      <c r="Q23" s="64"/>
      <c r="R23" s="75">
        <f>+'Ark1'!AA305</f>
        <v>29.303970649209525</v>
      </c>
      <c r="S23" s="49">
        <f>+'Ark1'!AB305</f>
        <v>4.5383543236555308</v>
      </c>
      <c r="T23" s="64">
        <f>+'Ark1'!AC305</f>
        <v>-61.713991716407953</v>
      </c>
      <c r="U23" s="64">
        <f t="shared" si="10"/>
        <v>52.440677966101696</v>
      </c>
      <c r="V23" s="49">
        <f>+'Ark1'!V305</f>
        <v>4.5714285714285694</v>
      </c>
      <c r="W23" s="99">
        <f>+'Ark1'!X305</f>
        <v>149.94626653061403</v>
      </c>
      <c r="X23" s="39"/>
      <c r="Y23" s="52"/>
      <c r="Z23" s="5"/>
      <c r="AA23" s="5"/>
      <c r="AB23"/>
      <c r="AC23" s="9"/>
      <c r="AD23" s="9"/>
    </row>
    <row r="24" spans="1:31" ht="16.5" customHeight="1">
      <c r="A24" s="39"/>
      <c r="B24" s="47">
        <f>+'Ark1'!C306</f>
        <v>2023</v>
      </c>
      <c r="C24" s="47">
        <f>+'Ark1'!G306</f>
        <v>3</v>
      </c>
      <c r="D24" s="2" t="str">
        <f>VLOOKUP(C24,RNR!$F$19:$G$22,2)</f>
        <v>Midt</v>
      </c>
      <c r="E24" s="48">
        <v>2</v>
      </c>
      <c r="F24" s="48" t="s">
        <v>7</v>
      </c>
      <c r="G24" s="47">
        <f>+'Ark1'!Q306</f>
        <v>34</v>
      </c>
      <c r="H24" s="47"/>
      <c r="I24" s="64">
        <f>+'Ark1'!R306</f>
        <v>3017</v>
      </c>
      <c r="J24" s="47"/>
      <c r="K24" s="64">
        <f>+'Ark1'!S306</f>
        <v>2977</v>
      </c>
      <c r="L24" s="99">
        <f>+'Ark1'!T306</f>
        <v>32.77566539923955</v>
      </c>
      <c r="M24" s="99">
        <f>+'Ark1'!U306</f>
        <v>31.439424880965877</v>
      </c>
      <c r="N24" s="49">
        <f>+'Ark1'!W306</f>
        <v>60.640241854215638</v>
      </c>
      <c r="O24" s="47"/>
      <c r="P24" s="64">
        <f>+'Ark1'!Y306</f>
        <v>129.86758369240951</v>
      </c>
      <c r="Q24" s="64"/>
      <c r="R24" s="75">
        <f>+'Ark1'!AA306</f>
        <v>27.85077143427068</v>
      </c>
      <c r="S24" s="49">
        <f>+'Ark1'!AB306</f>
        <v>4.0855685875854348</v>
      </c>
      <c r="T24" s="64">
        <f>+'Ark1'!AC306</f>
        <v>-59.057276964616946</v>
      </c>
      <c r="U24" s="64">
        <f t="shared" si="10"/>
        <v>88.735294117647058</v>
      </c>
      <c r="V24" s="49">
        <f>+'Ark1'!V306</f>
        <v>3.9837587006960566</v>
      </c>
      <c r="W24" s="99">
        <f>+'Ark1'!X306</f>
        <v>142.63442514806809</v>
      </c>
      <c r="X24" s="39"/>
      <c r="Y24" s="52"/>
      <c r="Z24" s="5"/>
      <c r="AA24" s="5"/>
      <c r="AB24"/>
      <c r="AC24" s="9"/>
      <c r="AD24" s="9"/>
    </row>
    <row r="25" spans="1:31" ht="16.5" customHeight="1">
      <c r="A25" s="39"/>
      <c r="B25" s="47">
        <f>+'Ark1'!C307</f>
        <v>2023</v>
      </c>
      <c r="C25" s="47">
        <f>+'Ark1'!G307</f>
        <v>4</v>
      </c>
      <c r="D25" s="2" t="str">
        <f>VLOOKUP(C25,RNR!$F$19:$G$22,2)</f>
        <v>Nord</v>
      </c>
      <c r="E25" s="48">
        <v>1</v>
      </c>
      <c r="F25" s="48" t="s">
        <v>50</v>
      </c>
      <c r="G25" s="47">
        <f>+'Ark1'!Q307</f>
        <v>3</v>
      </c>
      <c r="H25" s="47"/>
      <c r="I25" s="64">
        <f>+'Ark1'!R307</f>
        <v>16</v>
      </c>
      <c r="J25" s="47"/>
      <c r="K25" s="64">
        <f>+'Ark1'!S307</f>
        <v>16</v>
      </c>
      <c r="L25" s="99">
        <f>+'Ark1'!T307</f>
        <v>6.5306122448979602</v>
      </c>
      <c r="M25" s="99">
        <f>+'Ark1'!U307</f>
        <v>6.4558960450147733</v>
      </c>
      <c r="N25" s="49">
        <f>+'Ark1'!W307</f>
        <v>58.9375</v>
      </c>
      <c r="O25" s="47"/>
      <c r="P25" s="64">
        <f>+'Ark1'!Y307</f>
        <v>149.51250000000005</v>
      </c>
      <c r="Q25" s="64"/>
      <c r="R25" s="75">
        <f>+'Ark1'!AA307</f>
        <v>24.701413800630775</v>
      </c>
      <c r="S25" s="49">
        <f>+'Ark1'!AB307</f>
        <v>4.6161232381729134</v>
      </c>
      <c r="T25" s="64">
        <f>+'Ark1'!AC307</f>
        <v>-67.248957024515207</v>
      </c>
      <c r="U25" s="64">
        <f t="shared" si="10"/>
        <v>5.333333333333333</v>
      </c>
      <c r="V25" s="49">
        <f>+'Ark1'!V307</f>
        <v>8</v>
      </c>
      <c r="W25" s="99">
        <f>+'Ark1'!X307</f>
        <v>161.98537378114841</v>
      </c>
      <c r="X25" s="39"/>
      <c r="Y25" s="52"/>
      <c r="Z25" s="5"/>
      <c r="AA25" s="5"/>
      <c r="AB25"/>
      <c r="AC25" s="9"/>
      <c r="AD25" s="9"/>
    </row>
    <row r="26" spans="1:31" ht="15.6">
      <c r="A26" s="39"/>
      <c r="B26" s="47">
        <f>+'Ark1'!C308</f>
        <v>2023</v>
      </c>
      <c r="C26" s="47">
        <f>+'Ark1'!G308</f>
        <v>4</v>
      </c>
      <c r="D26" s="2" t="str">
        <f>VLOOKUP(C26,RNR!$F$19:$G$22,2)</f>
        <v>Nord</v>
      </c>
      <c r="E26" s="48">
        <v>2</v>
      </c>
      <c r="F26" s="48" t="s">
        <v>7</v>
      </c>
      <c r="G26" s="47">
        <f>+'Ark1'!Q308</f>
        <v>6</v>
      </c>
      <c r="H26" s="47"/>
      <c r="I26" s="64">
        <f>+'Ark1'!R308</f>
        <v>229</v>
      </c>
      <c r="J26" s="47"/>
      <c r="K26" s="64">
        <f>+'Ark1'!S308</f>
        <v>229</v>
      </c>
      <c r="L26" s="99">
        <f>+'Ark1'!T308</f>
        <v>93.469387755102062</v>
      </c>
      <c r="M26" s="99">
        <f>+'Ark1'!U308</f>
        <v>93.544103954985246</v>
      </c>
      <c r="N26" s="49">
        <f>+'Ark1'!W308</f>
        <v>62.925764192139752</v>
      </c>
      <c r="O26" s="47"/>
      <c r="P26" s="64">
        <f>+'Ark1'!Y308</f>
        <v>151.36375545851536</v>
      </c>
      <c r="Q26" s="64"/>
      <c r="R26" s="75">
        <f>+'Ark1'!AA308</f>
        <v>39.808229666933187</v>
      </c>
      <c r="S26" s="49">
        <f>+'Ark1'!AB308</f>
        <v>1.429168982076416</v>
      </c>
      <c r="T26" s="64">
        <f>+'Ark1'!AC308</f>
        <v>-62.220997135613821</v>
      </c>
      <c r="U26" s="64">
        <f t="shared" si="10"/>
        <v>38.166666666666664</v>
      </c>
      <c r="V26" s="49">
        <f>+'Ark1'!V308</f>
        <v>0.36681222707423577</v>
      </c>
      <c r="W26" s="99">
        <f>+'Ark1'!X308</f>
        <v>163.99106766903068</v>
      </c>
      <c r="X26" s="39"/>
      <c r="Y26" s="51"/>
      <c r="Z26" s="5"/>
      <c r="AA26" s="5"/>
      <c r="AB26"/>
      <c r="AC26" s="9"/>
      <c r="AD26" s="9"/>
    </row>
    <row r="27" spans="1:31" s="280" customFormat="1" ht="15.6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52"/>
      <c r="Z27" s="5"/>
      <c r="AA27" s="5"/>
      <c r="AC27" s="9"/>
      <c r="AD27" s="9"/>
      <c r="AE27" s="9"/>
    </row>
    <row r="28" spans="1:31" ht="17.25" customHeight="1">
      <c r="A28" s="39"/>
      <c r="B28" s="61">
        <f>+'Ark1'!C309</f>
        <v>2022</v>
      </c>
      <c r="C28" s="61">
        <f>+'Ark1'!G309</f>
        <v>1</v>
      </c>
      <c r="D28" s="2" t="str">
        <f>VLOOKUP(C28,RNR!$F$19:$G$22,2)</f>
        <v>Øst</v>
      </c>
      <c r="E28" s="198">
        <v>1</v>
      </c>
      <c r="F28" s="198" t="s">
        <v>50</v>
      </c>
      <c r="G28" s="61">
        <f>+'Ark1'!Q309</f>
        <v>8</v>
      </c>
      <c r="H28" s="61"/>
      <c r="I28" s="72">
        <f>+'Ark1'!R309</f>
        <v>54</v>
      </c>
      <c r="J28" s="61"/>
      <c r="K28" s="72">
        <f>+'Ark1'!S309</f>
        <v>53</v>
      </c>
      <c r="L28" s="199">
        <f>+'Ark1'!T309</f>
        <v>0.74885591457495493</v>
      </c>
      <c r="M28" s="199">
        <f>+'Ark1'!U309</f>
        <v>0.75371581446191771</v>
      </c>
      <c r="N28" s="62">
        <f>+'Ark1'!W309</f>
        <v>60.47169811320753</v>
      </c>
      <c r="O28" s="61"/>
      <c r="P28" s="72">
        <f>+'Ark1'!Y309</f>
        <v>139.47222222222223</v>
      </c>
      <c r="Q28" s="72"/>
      <c r="R28" s="200">
        <f>+'Ark1'!AA309</f>
        <v>30.597946424273474</v>
      </c>
      <c r="S28" s="62">
        <f>+'Ark1'!AB309</f>
        <v>3.6060942838945249</v>
      </c>
      <c r="T28" s="72">
        <f>+'Ark1'!AC309</f>
        <v>-47.414637202875745</v>
      </c>
      <c r="U28" s="72">
        <f t="shared" si="10"/>
        <v>6.75</v>
      </c>
      <c r="V28" s="62">
        <f>+'Ark1'!V309</f>
        <v>3.8703703703703698</v>
      </c>
      <c r="W28" s="199">
        <f>+'Ark1'!X309</f>
        <v>154.21331407246902</v>
      </c>
      <c r="X28" s="39"/>
      <c r="Y28"/>
      <c r="Z28"/>
      <c r="AA28"/>
      <c r="AB28"/>
      <c r="AC28" s="9"/>
      <c r="AD28" s="9"/>
    </row>
    <row r="29" spans="1:31" ht="15.6">
      <c r="A29" s="39"/>
      <c r="B29" s="61">
        <f>+'Ark1'!C310</f>
        <v>2022</v>
      </c>
      <c r="C29" s="61">
        <f>+'Ark1'!G310</f>
        <v>1</v>
      </c>
      <c r="D29" s="2" t="str">
        <f>VLOOKUP(C29,RNR!$F$19:$G$22,2)</f>
        <v>Øst</v>
      </c>
      <c r="E29" s="198">
        <v>2</v>
      </c>
      <c r="F29" s="198" t="s">
        <v>7</v>
      </c>
      <c r="G29" s="61">
        <f>+'Ark1'!Q310</f>
        <v>98</v>
      </c>
      <c r="H29" s="61"/>
      <c r="I29" s="72">
        <f>+'Ark1'!R310</f>
        <v>7157</v>
      </c>
      <c r="J29" s="61"/>
      <c r="K29" s="72">
        <f>+'Ark1'!S310</f>
        <v>7145</v>
      </c>
      <c r="L29" s="199">
        <f>+'Ark1'!T310</f>
        <v>99.251144085425025</v>
      </c>
      <c r="M29" s="199">
        <f>+'Ark1'!U310</f>
        <v>99.246284185538101</v>
      </c>
      <c r="N29" s="62">
        <f>+'Ark1'!W310</f>
        <v>59.431910426871951</v>
      </c>
      <c r="O29" s="61"/>
      <c r="P29" s="72">
        <f>+'Ark1'!Y310</f>
        <v>138.56613106050003</v>
      </c>
      <c r="Q29" s="72"/>
      <c r="R29" s="200">
        <f>+'Ark1'!AA310</f>
        <v>29.587080026442635</v>
      </c>
      <c r="S29" s="62">
        <f>+'Ark1'!AB310</f>
        <v>3.4124278776215577</v>
      </c>
      <c r="T29" s="72">
        <f>+'Ark1'!AC310</f>
        <v>-49.888182787176866</v>
      </c>
      <c r="U29" s="72">
        <f t="shared" si="10"/>
        <v>73.030612244897952</v>
      </c>
      <c r="V29" s="62">
        <f>+'Ark1'!V310</f>
        <v>6.3676121279865852</v>
      </c>
      <c r="W29" s="199">
        <f>+'Ark1'!X310</f>
        <v>150.37529267348563</v>
      </c>
      <c r="X29" s="39"/>
      <c r="Y29" s="51"/>
      <c r="Z29"/>
      <c r="AA29" s="5"/>
      <c r="AB29"/>
      <c r="AC29" s="9"/>
      <c r="AD29" s="9"/>
    </row>
    <row r="30" spans="1:31" ht="15.6">
      <c r="A30" s="39"/>
      <c r="B30" s="61">
        <f>+'Ark1'!C311</f>
        <v>2022</v>
      </c>
      <c r="C30" s="61">
        <f>+'Ark1'!G311</f>
        <v>2</v>
      </c>
      <c r="D30" s="2" t="str">
        <f>VLOOKUP(C30,RNR!$F$19:$G$22,2)</f>
        <v>Vest</v>
      </c>
      <c r="E30" s="198">
        <v>1</v>
      </c>
      <c r="F30" s="198" t="s">
        <v>50</v>
      </c>
      <c r="G30" s="61">
        <f>+'Ark1'!Q311</f>
        <v>6</v>
      </c>
      <c r="H30" s="61"/>
      <c r="I30" s="72">
        <f>+'Ark1'!R311</f>
        <v>12</v>
      </c>
      <c r="J30" s="61"/>
      <c r="K30" s="72">
        <f>+'Ark1'!S311</f>
        <v>12</v>
      </c>
      <c r="L30" s="199">
        <f>+'Ark1'!T311</f>
        <v>0.58027079303675055</v>
      </c>
      <c r="M30" s="199">
        <f>+'Ark1'!U311</f>
        <v>0.57836072671656236</v>
      </c>
      <c r="N30" s="62">
        <f>+'Ark1'!W311</f>
        <v>59</v>
      </c>
      <c r="O30" s="61"/>
      <c r="P30" s="72">
        <f>+'Ark1'!Y311</f>
        <v>137.14166666666671</v>
      </c>
      <c r="Q30" s="72"/>
      <c r="R30" s="200">
        <f>+'Ark1'!AA311</f>
        <v>16.157581209932189</v>
      </c>
      <c r="S30" s="62">
        <f>+'Ark1'!AB311</f>
        <v>1.7320508075688772</v>
      </c>
      <c r="T30" s="72">
        <f>+'Ark1'!AC311</f>
        <v>7.9206972880108513</v>
      </c>
      <c r="U30" s="72">
        <f t="shared" si="10"/>
        <v>2</v>
      </c>
      <c r="V30" s="62">
        <f>+'Ark1'!V311</f>
        <v>9.0833333333333357</v>
      </c>
      <c r="W30" s="199">
        <f>+'Ark1'!X311</f>
        <v>148.58252076561939</v>
      </c>
      <c r="X30" s="39"/>
      <c r="Y30" s="51"/>
      <c r="Z30"/>
      <c r="AA30"/>
      <c r="AB30"/>
      <c r="AC30" s="9"/>
      <c r="AD30" s="9"/>
    </row>
    <row r="31" spans="1:31" ht="15.6">
      <c r="A31" s="39"/>
      <c r="B31" s="61">
        <f>+'Ark1'!C312</f>
        <v>2022</v>
      </c>
      <c r="C31" s="61">
        <f>+'Ark1'!G312</f>
        <v>2</v>
      </c>
      <c r="D31" s="2" t="str">
        <f>VLOOKUP(C31,RNR!$F$19:$G$22,2)</f>
        <v>Vest</v>
      </c>
      <c r="E31" s="198">
        <v>2</v>
      </c>
      <c r="F31" s="198" t="s">
        <v>7</v>
      </c>
      <c r="G31" s="61">
        <f>+'Ark1'!Q312</f>
        <v>41</v>
      </c>
      <c r="H31" s="61"/>
      <c r="I31" s="72">
        <f>+'Ark1'!R312</f>
        <v>2056</v>
      </c>
      <c r="J31" s="61"/>
      <c r="K31" s="72">
        <f>+'Ark1'!S312</f>
        <v>2056</v>
      </c>
      <c r="L31" s="199">
        <f>+'Ark1'!T312</f>
        <v>99.419729206963268</v>
      </c>
      <c r="M31" s="199">
        <f>+'Ark1'!U312</f>
        <v>99.421639273283418</v>
      </c>
      <c r="N31" s="62">
        <f>+'Ark1'!W312</f>
        <v>60.451361867704293</v>
      </c>
      <c r="O31" s="61"/>
      <c r="P31" s="72">
        <f>+'Ark1'!Y312</f>
        <v>137.59722762645899</v>
      </c>
      <c r="Q31" s="72"/>
      <c r="R31" s="200">
        <f>+'Ark1'!AA312</f>
        <v>30.238821568682322</v>
      </c>
      <c r="S31" s="62">
        <f>+'Ark1'!AB312</f>
        <v>4.0476933063802063</v>
      </c>
      <c r="T31" s="72">
        <f>+'Ark1'!AC312</f>
        <v>-63.611575521912044</v>
      </c>
      <c r="U31" s="72">
        <f t="shared" si="10"/>
        <v>50.146341463414636</v>
      </c>
      <c r="V31" s="62">
        <f>+'Ark1'!V312</f>
        <v>3.9849221789883273</v>
      </c>
      <c r="W31" s="199">
        <f>+'Ark1'!X312</f>
        <v>149.07608626918653</v>
      </c>
      <c r="X31" s="39"/>
      <c r="Y31" s="11"/>
      <c r="Z31"/>
      <c r="AA31"/>
      <c r="AB31"/>
      <c r="AC31" s="9"/>
      <c r="AD31" s="9"/>
    </row>
    <row r="32" spans="1:31" ht="15.6">
      <c r="A32" s="39"/>
      <c r="B32" s="61">
        <f>+'Ark1'!C313</f>
        <v>2022</v>
      </c>
      <c r="C32" s="61">
        <f>+'Ark1'!G313</f>
        <v>3</v>
      </c>
      <c r="D32" s="2" t="str">
        <f>VLOOKUP(C32,RNR!$F$19:$G$22,2)</f>
        <v>Midt</v>
      </c>
      <c r="E32" s="198">
        <v>1</v>
      </c>
      <c r="F32" s="198" t="s">
        <v>50</v>
      </c>
      <c r="G32" s="61">
        <f>+'Ark1'!Q313</f>
        <v>123</v>
      </c>
      <c r="H32" s="61"/>
      <c r="I32" s="72">
        <f>+'Ark1'!R313</f>
        <v>5985</v>
      </c>
      <c r="J32" s="61"/>
      <c r="K32" s="72">
        <f>+'Ark1'!S313</f>
        <v>5946</v>
      </c>
      <c r="L32" s="199">
        <f>+'Ark1'!T313</f>
        <v>69.375217340906474</v>
      </c>
      <c r="M32" s="199">
        <f>+'Ark1'!U313</f>
        <v>70.600112174862716</v>
      </c>
      <c r="N32" s="62">
        <f>+'Ark1'!W313</f>
        <v>59.42684157416749</v>
      </c>
      <c r="O32" s="61"/>
      <c r="P32" s="72">
        <f>+'Ark1'!Y313</f>
        <v>139.48686048454456</v>
      </c>
      <c r="Q32" s="72"/>
      <c r="R32" s="200">
        <f>+'Ark1'!AA313</f>
        <v>29.431866374010323</v>
      </c>
      <c r="S32" s="62">
        <f>+'Ark1'!AB313</f>
        <v>4.9445406617121996</v>
      </c>
      <c r="T32" s="72">
        <f>+'Ark1'!AC313</f>
        <v>-61.661943901357162</v>
      </c>
      <c r="U32" s="72">
        <f t="shared" si="10"/>
        <v>48.658536585365852</v>
      </c>
      <c r="V32" s="62">
        <f>+'Ark1'!V313</f>
        <v>5.1964912280701752</v>
      </c>
      <c r="W32" s="199">
        <f>+'Ark1'!X313</f>
        <v>151.92331858899661</v>
      </c>
      <c r="X32" s="39"/>
      <c r="Y32" s="5"/>
      <c r="Z32"/>
      <c r="AA32"/>
      <c r="AB32"/>
      <c r="AE32"/>
    </row>
    <row r="33" spans="1:33" ht="15.6">
      <c r="A33" s="39"/>
      <c r="B33" s="61">
        <f>+'Ark1'!C314</f>
        <v>2022</v>
      </c>
      <c r="C33" s="61">
        <f>+'Ark1'!G314</f>
        <v>3</v>
      </c>
      <c r="D33" s="2" t="str">
        <f>VLOOKUP(C33,RNR!$F$19:$G$22,2)</f>
        <v>Midt</v>
      </c>
      <c r="E33" s="198">
        <v>2</v>
      </c>
      <c r="F33" s="198" t="s">
        <v>7</v>
      </c>
      <c r="G33" s="61">
        <f>+'Ark1'!Q314</f>
        <v>30</v>
      </c>
      <c r="H33" s="61"/>
      <c r="I33" s="72">
        <f>+'Ark1'!R314</f>
        <v>2642</v>
      </c>
      <c r="J33" s="61"/>
      <c r="K33" s="72">
        <f>+'Ark1'!S314</f>
        <v>2633</v>
      </c>
      <c r="L33" s="199">
        <f>+'Ark1'!T314</f>
        <v>30.624782659093555</v>
      </c>
      <c r="M33" s="199">
        <f>+'Ark1'!U314</f>
        <v>29.399887825137323</v>
      </c>
      <c r="N33" s="62">
        <f>+'Ark1'!W314</f>
        <v>60.303835928598552</v>
      </c>
      <c r="O33" s="61"/>
      <c r="P33" s="72">
        <f>+'Ark1'!Y314</f>
        <v>131.58455715367177</v>
      </c>
      <c r="Q33" s="72"/>
      <c r="R33" s="200">
        <f>+'Ark1'!AA314</f>
        <v>27.877388045587026</v>
      </c>
      <c r="S33" s="62">
        <f>+'Ark1'!AB314</f>
        <v>4.4879435595284471</v>
      </c>
      <c r="T33" s="72">
        <f>+'Ark1'!AC314</f>
        <v>-63.533450223866062</v>
      </c>
      <c r="U33" s="72">
        <f t="shared" si="10"/>
        <v>88.066666666666663</v>
      </c>
      <c r="V33" s="62">
        <f>+'Ark1'!V314</f>
        <v>4.1332323996971994</v>
      </c>
      <c r="W33" s="199">
        <f>+'Ark1'!X314</f>
        <v>143.19304870157299</v>
      </c>
      <c r="X33" s="39"/>
      <c r="Y33" s="4"/>
      <c r="Z33" s="4"/>
      <c r="AA33" s="4"/>
      <c r="AB33"/>
      <c r="AE33"/>
    </row>
    <row r="34" spans="1:33" ht="15.6">
      <c r="A34" s="39"/>
      <c r="B34" s="61">
        <f>+'Ark1'!C315</f>
        <v>2022</v>
      </c>
      <c r="C34" s="61">
        <f>+'Ark1'!G315</f>
        <v>4</v>
      </c>
      <c r="D34" s="2" t="str">
        <f>VLOOKUP(C34,RNR!$F$19:$G$22,2)</f>
        <v>Nord</v>
      </c>
      <c r="E34" s="198">
        <v>1</v>
      </c>
      <c r="F34" s="198" t="s">
        <v>50</v>
      </c>
      <c r="G34" s="61">
        <f>+'Ark1'!Q315</f>
        <v>0</v>
      </c>
      <c r="H34" s="61"/>
      <c r="I34" s="72">
        <f>+'Ark1'!R315</f>
        <v>0</v>
      </c>
      <c r="J34" s="61"/>
      <c r="K34" s="72">
        <f>+'Ark1'!S315</f>
        <v>0</v>
      </c>
      <c r="L34" s="199">
        <f>+'Ark1'!T315</f>
        <v>0</v>
      </c>
      <c r="M34" s="199">
        <f>+'Ark1'!U315</f>
        <v>0</v>
      </c>
      <c r="N34" s="62">
        <f>+'Ark1'!W315</f>
        <v>0</v>
      </c>
      <c r="O34" s="61"/>
      <c r="P34" s="72">
        <f>+'Ark1'!Y315</f>
        <v>0</v>
      </c>
      <c r="Q34" s="72"/>
      <c r="R34" s="200">
        <f>+'Ark1'!AA315</f>
        <v>0</v>
      </c>
      <c r="S34" s="62">
        <f>+'Ark1'!AB315</f>
        <v>0</v>
      </c>
      <c r="T34" s="72">
        <f>+'Ark1'!AC315</f>
        <v>0</v>
      </c>
      <c r="U34" s="72" t="e">
        <f t="shared" si="10"/>
        <v>#DIV/0!</v>
      </c>
      <c r="V34" s="62">
        <f>+'Ark1'!V315</f>
        <v>0</v>
      </c>
      <c r="W34" s="199">
        <f>+'Ark1'!X315</f>
        <v>0</v>
      </c>
      <c r="X34" s="39"/>
      <c r="Y34" s="14"/>
      <c r="Z34" s="1"/>
      <c r="AA34" s="18"/>
      <c r="AB34"/>
      <c r="AE34"/>
    </row>
    <row r="35" spans="1:33" ht="15.6">
      <c r="A35" s="39"/>
      <c r="B35" s="61">
        <f>+'Ark1'!C316</f>
        <v>2022</v>
      </c>
      <c r="C35" s="61">
        <f>+'Ark1'!G316</f>
        <v>4</v>
      </c>
      <c r="D35" s="2" t="str">
        <f>VLOOKUP(C35,RNR!$F$19:$G$22,2)</f>
        <v>Nord</v>
      </c>
      <c r="E35" s="198">
        <v>2</v>
      </c>
      <c r="F35" s="198" t="s">
        <v>7</v>
      </c>
      <c r="G35" s="61">
        <f>+'Ark1'!Q316</f>
        <v>6</v>
      </c>
      <c r="H35" s="61"/>
      <c r="I35" s="72">
        <f>+'Ark1'!R316</f>
        <v>199</v>
      </c>
      <c r="J35" s="61"/>
      <c r="K35" s="72">
        <f>+'Ark1'!S316</f>
        <v>199</v>
      </c>
      <c r="L35" s="199">
        <f>+'Ark1'!T316</f>
        <v>100</v>
      </c>
      <c r="M35" s="199">
        <f>+'Ark1'!U316</f>
        <v>100</v>
      </c>
      <c r="N35" s="62">
        <f>+'Ark1'!W316</f>
        <v>62.718592964824111</v>
      </c>
      <c r="O35" s="61"/>
      <c r="P35" s="72">
        <f>+'Ark1'!Y316</f>
        <v>152.56934673366837</v>
      </c>
      <c r="Q35" s="72"/>
      <c r="R35" s="200">
        <f>+'Ark1'!AA316</f>
        <v>35.386456755145559</v>
      </c>
      <c r="S35" s="62">
        <f>+'Ark1'!AB316</f>
        <v>1.5854888535319365</v>
      </c>
      <c r="T35" s="72">
        <f>+'Ark1'!AC316</f>
        <v>-57.86203847725092</v>
      </c>
      <c r="U35" s="72">
        <f t="shared" si="10"/>
        <v>33.166666666666664</v>
      </c>
      <c r="V35" s="62">
        <f>+'Ark1'!V316</f>
        <v>0.63316582914572861</v>
      </c>
      <c r="W35" s="199">
        <f>+'Ark1'!X316</f>
        <v>165.29723373095163</v>
      </c>
      <c r="X35" s="39"/>
      <c r="Y35" s="14"/>
      <c r="Z35" s="1"/>
      <c r="AA35" s="18"/>
      <c r="AB35"/>
      <c r="AE35"/>
    </row>
    <row r="36" spans="1:33" s="280" customFormat="1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63"/>
      <c r="Q36" s="63"/>
      <c r="R36" s="39"/>
      <c r="S36" s="39"/>
      <c r="T36" s="39"/>
      <c r="U36" s="39"/>
      <c r="V36" s="39"/>
      <c r="W36" s="39"/>
      <c r="X36" s="39"/>
      <c r="Y36" s="76"/>
      <c r="Z36" s="94"/>
      <c r="AA36" s="94"/>
      <c r="AB36" s="94"/>
      <c r="AC36" s="1"/>
      <c r="AD36" s="1"/>
      <c r="AE36" s="9"/>
      <c r="AG36" s="53"/>
    </row>
    <row r="37" spans="1:33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63"/>
      <c r="Q37" s="63"/>
      <c r="R37" s="39"/>
      <c r="S37" s="39"/>
      <c r="T37" s="39"/>
      <c r="U37" s="39"/>
      <c r="V37" s="39"/>
      <c r="W37" s="39"/>
      <c r="X37" s="39"/>
      <c r="Y37" s="76"/>
      <c r="AC37" s="1"/>
      <c r="AD37" s="1"/>
      <c r="AG37" s="53"/>
    </row>
    <row r="38" spans="1:33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63"/>
      <c r="Q38" s="63"/>
      <c r="R38" s="39"/>
      <c r="S38" s="39"/>
      <c r="T38" s="39"/>
      <c r="U38" s="39"/>
      <c r="V38" s="39"/>
      <c r="W38" s="39"/>
      <c r="X38" s="39"/>
      <c r="Y38" s="76"/>
      <c r="AC38" s="1"/>
      <c r="AD38" s="1"/>
      <c r="AG38" s="53"/>
    </row>
    <row r="39" spans="1:33">
      <c r="G39" s="12"/>
      <c r="H39" s="12"/>
      <c r="I39" s="12"/>
      <c r="J39" s="12"/>
      <c r="K39" s="12"/>
      <c r="L39" s="12"/>
      <c r="O39" s="12"/>
      <c r="P39" s="14"/>
      <c r="Q39" s="65"/>
      <c r="R39" s="14"/>
      <c r="S39" s="3"/>
      <c r="T39" s="14"/>
      <c r="V39" s="3"/>
      <c r="W39" s="3"/>
      <c r="Y39" s="76"/>
      <c r="AC39" s="1"/>
      <c r="AD39" s="1"/>
      <c r="AG39" s="53"/>
    </row>
    <row r="40" spans="1:33">
      <c r="G40" s="12"/>
      <c r="H40" s="12"/>
      <c r="I40" s="12"/>
      <c r="J40" s="12"/>
      <c r="K40" s="12"/>
      <c r="L40" s="12"/>
      <c r="O40" s="12"/>
      <c r="P40" s="14"/>
      <c r="Q40" s="65"/>
      <c r="R40" s="14"/>
      <c r="S40" s="3"/>
      <c r="T40" s="14"/>
      <c r="V40" s="3"/>
      <c r="W40" s="3"/>
      <c r="Y40" s="76"/>
      <c r="AA40" s="146"/>
      <c r="AC40" s="1"/>
      <c r="AD40" s="1"/>
      <c r="AG40" s="53"/>
    </row>
    <row r="41" spans="1:33">
      <c r="G41" s="12"/>
      <c r="H41" s="12"/>
      <c r="I41" s="12"/>
      <c r="J41" s="12"/>
      <c r="K41" s="12"/>
      <c r="L41" s="12"/>
      <c r="O41" s="12"/>
      <c r="P41" s="14"/>
      <c r="Q41" s="65"/>
      <c r="R41" s="14"/>
      <c r="S41" s="3"/>
      <c r="T41" s="14"/>
      <c r="V41" s="3"/>
      <c r="W41" s="3"/>
      <c r="Y41" s="76"/>
      <c r="AA41" s="146"/>
      <c r="AC41" s="1"/>
      <c r="AD41" s="1"/>
      <c r="AG41" s="53"/>
    </row>
    <row r="42" spans="1:33">
      <c r="G42" s="12"/>
      <c r="H42" s="12"/>
      <c r="I42" s="12"/>
      <c r="J42" s="12"/>
      <c r="K42" s="12"/>
      <c r="L42" s="12"/>
      <c r="O42" s="12"/>
      <c r="P42" s="14"/>
      <c r="Q42" s="65"/>
      <c r="R42" s="14"/>
      <c r="S42" s="3"/>
      <c r="T42" s="14"/>
      <c r="V42" s="3"/>
      <c r="W42" s="3"/>
      <c r="Y42" s="76"/>
      <c r="AA42" s="146"/>
      <c r="AC42" s="1"/>
      <c r="AD42" s="1"/>
      <c r="AG42" s="53"/>
    </row>
    <row r="43" spans="1:33">
      <c r="G43" s="12"/>
      <c r="H43" s="12"/>
      <c r="I43" s="12"/>
      <c r="J43" s="12"/>
      <c r="K43" s="12"/>
      <c r="L43" s="12"/>
      <c r="O43" s="12"/>
      <c r="P43" s="14"/>
      <c r="Q43" s="65"/>
      <c r="R43" s="14"/>
      <c r="S43" s="3"/>
      <c r="T43" s="14"/>
      <c r="V43" s="3"/>
      <c r="W43" s="3"/>
      <c r="Y43" s="76"/>
      <c r="AA43" s="146"/>
      <c r="AC43" s="1"/>
      <c r="AD43" s="1"/>
      <c r="AG43" s="53"/>
    </row>
    <row r="44" spans="1:33">
      <c r="G44" s="12"/>
      <c r="H44" s="12"/>
      <c r="I44" s="12"/>
      <c r="J44" s="12"/>
      <c r="K44" s="12"/>
      <c r="L44" s="12"/>
      <c r="O44" s="12"/>
      <c r="P44" s="14"/>
      <c r="Q44" s="65"/>
      <c r="R44" s="14"/>
      <c r="S44" s="3"/>
      <c r="T44" s="14"/>
      <c r="V44" s="3"/>
      <c r="W44" s="3"/>
      <c r="Y44" s="76"/>
      <c r="AA44" s="146"/>
      <c r="AC44" s="1"/>
      <c r="AD44" s="1"/>
      <c r="AG44" s="53"/>
    </row>
    <row r="45" spans="1:33">
      <c r="G45" s="12"/>
      <c r="H45" s="12"/>
      <c r="I45" s="12"/>
      <c r="J45" s="12"/>
      <c r="K45" s="12"/>
      <c r="L45" s="12"/>
      <c r="O45" s="12"/>
      <c r="P45" s="14"/>
      <c r="Q45" s="65"/>
      <c r="R45" s="14"/>
      <c r="S45" s="3"/>
      <c r="T45" s="14"/>
      <c r="V45" s="3"/>
      <c r="W45" s="3"/>
      <c r="Y45" s="76"/>
      <c r="AA45" s="146"/>
      <c r="AC45" s="1"/>
      <c r="AD45" s="1"/>
      <c r="AG45" s="53"/>
    </row>
    <row r="46" spans="1:33">
      <c r="G46" s="12"/>
      <c r="H46" s="12"/>
      <c r="I46" s="12"/>
      <c r="J46" s="12"/>
      <c r="K46" s="12"/>
      <c r="L46" s="12"/>
      <c r="O46" s="12"/>
      <c r="P46" s="14"/>
      <c r="Q46" s="65"/>
      <c r="R46" s="14"/>
      <c r="S46" s="3"/>
      <c r="T46" s="14"/>
      <c r="V46" s="3"/>
      <c r="W46" s="3"/>
      <c r="Y46" s="76"/>
      <c r="AA46" s="146"/>
      <c r="AC46" s="1"/>
      <c r="AD46" s="1"/>
      <c r="AG46" s="53"/>
    </row>
    <row r="47" spans="1:33">
      <c r="G47" s="12"/>
      <c r="H47" s="12"/>
      <c r="I47" s="12"/>
      <c r="J47" s="12"/>
      <c r="K47" s="12"/>
      <c r="L47" s="12"/>
      <c r="O47" s="12"/>
      <c r="P47" s="14"/>
      <c r="Q47" s="65"/>
      <c r="R47" s="14"/>
      <c r="S47" s="3"/>
      <c r="T47" s="14"/>
      <c r="V47" s="3"/>
      <c r="W47" s="3"/>
      <c r="Y47" s="76"/>
      <c r="AA47" s="146"/>
      <c r="AC47" s="1"/>
      <c r="AD47" s="1"/>
      <c r="AG47" s="53"/>
    </row>
    <row r="48" spans="1:33">
      <c r="G48" s="12"/>
      <c r="H48" s="12"/>
      <c r="I48" s="12"/>
      <c r="J48" s="12"/>
      <c r="K48" s="12"/>
      <c r="L48" s="12"/>
      <c r="O48" s="12"/>
      <c r="P48" s="14"/>
      <c r="Q48" s="65"/>
      <c r="R48" s="14"/>
      <c r="S48" s="3"/>
      <c r="T48" s="14"/>
      <c r="V48" s="3"/>
      <c r="W48" s="3"/>
      <c r="Y48" s="76"/>
      <c r="AA48" s="146"/>
      <c r="AC48" s="1"/>
      <c r="AD48" s="1"/>
      <c r="AG48" s="53"/>
    </row>
    <row r="49" spans="7:33">
      <c r="G49" s="12"/>
      <c r="H49" s="12"/>
      <c r="I49" s="12"/>
      <c r="J49" s="12"/>
      <c r="K49" s="12"/>
      <c r="L49" s="12"/>
      <c r="O49" s="12"/>
      <c r="P49" s="14"/>
      <c r="Q49" s="65"/>
      <c r="R49" s="14"/>
      <c r="S49" s="3"/>
      <c r="T49" s="14"/>
      <c r="V49" s="3"/>
      <c r="W49" s="3"/>
      <c r="Y49" s="76"/>
      <c r="AA49" s="146"/>
      <c r="AC49" s="1"/>
      <c r="AD49" s="1"/>
      <c r="AG49" s="53"/>
    </row>
    <row r="50" spans="7:33">
      <c r="G50" s="12"/>
      <c r="H50" s="12"/>
      <c r="I50" s="12"/>
      <c r="J50" s="12"/>
      <c r="K50" s="12"/>
      <c r="L50" s="12"/>
      <c r="O50" s="12"/>
      <c r="P50" s="14"/>
      <c r="Q50" s="65"/>
      <c r="R50" s="14"/>
      <c r="S50" s="3"/>
      <c r="T50" s="14"/>
      <c r="V50" s="3"/>
      <c r="W50" s="3"/>
      <c r="Y50" s="76"/>
      <c r="AA50" s="146"/>
      <c r="AC50" s="1"/>
      <c r="AD50" s="1"/>
      <c r="AG50" s="53"/>
    </row>
    <row r="51" spans="7:33">
      <c r="G51" s="12"/>
      <c r="H51" s="12"/>
      <c r="I51" s="12"/>
      <c r="J51" s="12"/>
      <c r="K51" s="12"/>
      <c r="L51" s="12"/>
      <c r="O51" s="12"/>
      <c r="P51" s="14"/>
      <c r="Q51" s="65"/>
      <c r="R51" s="14"/>
      <c r="S51" s="3"/>
      <c r="T51" s="14"/>
      <c r="V51" s="3"/>
      <c r="W51" s="3"/>
      <c r="Y51" s="76"/>
      <c r="AA51" s="146"/>
      <c r="AC51" s="1"/>
      <c r="AD51" s="1"/>
      <c r="AG51" s="53"/>
    </row>
    <row r="52" spans="7:33">
      <c r="G52" s="12"/>
      <c r="H52" s="12"/>
      <c r="I52" s="12"/>
      <c r="J52" s="12"/>
      <c r="K52" s="12"/>
      <c r="L52" s="12"/>
      <c r="O52" s="12"/>
      <c r="P52" s="14"/>
      <c r="Q52" s="65"/>
      <c r="R52" s="14"/>
      <c r="S52" s="3"/>
      <c r="T52" s="14"/>
      <c r="V52" s="3"/>
      <c r="W52" s="3"/>
      <c r="Y52" s="76"/>
      <c r="AA52" s="146"/>
      <c r="AC52" s="1"/>
      <c r="AD52" s="1"/>
      <c r="AG52" s="53"/>
    </row>
    <row r="53" spans="7:33">
      <c r="G53" s="12"/>
      <c r="H53" s="12"/>
      <c r="I53" s="12"/>
      <c r="J53" s="12"/>
      <c r="K53" s="12"/>
      <c r="L53" s="12"/>
      <c r="O53" s="12"/>
      <c r="P53" s="14"/>
      <c r="Q53" s="65"/>
      <c r="R53" s="14"/>
      <c r="S53" s="3"/>
      <c r="T53" s="14"/>
      <c r="V53" s="3"/>
      <c r="W53" s="3"/>
      <c r="Y53" s="76"/>
      <c r="AA53" s="146"/>
      <c r="AC53" s="1"/>
      <c r="AD53" s="1"/>
      <c r="AG53" s="53"/>
    </row>
    <row r="54" spans="7:33">
      <c r="G54" s="12"/>
      <c r="H54" s="12"/>
      <c r="I54" s="12"/>
      <c r="J54" s="12"/>
      <c r="K54" s="12"/>
      <c r="L54" s="12"/>
      <c r="O54" s="12"/>
      <c r="P54" s="14"/>
      <c r="Q54" s="65"/>
      <c r="R54" s="14"/>
      <c r="S54" s="3"/>
      <c r="T54" s="14"/>
      <c r="V54" s="3"/>
      <c r="W54" s="3"/>
      <c r="Y54" s="76"/>
      <c r="AA54" s="146"/>
      <c r="AC54" s="1"/>
      <c r="AD54" s="1"/>
      <c r="AG54" s="53"/>
    </row>
    <row r="55" spans="7:33">
      <c r="G55" s="12"/>
      <c r="H55" s="12"/>
      <c r="I55" s="12"/>
      <c r="J55" s="12"/>
      <c r="K55" s="12"/>
      <c r="L55" s="12"/>
      <c r="O55" s="12"/>
      <c r="P55" s="14"/>
      <c r="Q55" s="65"/>
      <c r="R55" s="14"/>
      <c r="S55" s="3"/>
      <c r="T55" s="14"/>
      <c r="V55" s="3"/>
      <c r="W55" s="3"/>
      <c r="Y55" s="76"/>
      <c r="AA55" s="146"/>
      <c r="AC55" s="1"/>
      <c r="AD55" s="1"/>
      <c r="AG55" s="53"/>
    </row>
    <row r="56" spans="7:33">
      <c r="G56" s="12"/>
      <c r="H56" s="12"/>
      <c r="I56" s="12"/>
      <c r="J56" s="12"/>
      <c r="K56" s="12"/>
      <c r="L56" s="12"/>
      <c r="O56" s="12"/>
      <c r="P56" s="14"/>
      <c r="Q56" s="65"/>
      <c r="R56" s="14"/>
      <c r="S56" s="3"/>
      <c r="T56" s="14"/>
      <c r="V56" s="3"/>
      <c r="W56" s="3"/>
      <c r="Y56" s="76"/>
      <c r="AA56" s="146"/>
      <c r="AC56" s="1"/>
      <c r="AD56" s="1"/>
      <c r="AG56" s="53"/>
    </row>
    <row r="57" spans="7:33">
      <c r="G57" s="12"/>
      <c r="H57" s="12"/>
      <c r="I57" s="12"/>
      <c r="J57" s="12"/>
      <c r="K57" s="12"/>
      <c r="L57" s="12"/>
      <c r="O57" s="12"/>
      <c r="P57" s="14"/>
      <c r="Q57" s="65"/>
      <c r="R57" s="14"/>
      <c r="S57" s="3"/>
      <c r="T57" s="14"/>
      <c r="V57" s="3"/>
      <c r="W57" s="3"/>
      <c r="Y57" s="76"/>
      <c r="AA57" s="146"/>
      <c r="AC57" s="1"/>
      <c r="AD57" s="1"/>
      <c r="AG57" s="53"/>
    </row>
    <row r="58" spans="7:33">
      <c r="G58" s="12"/>
      <c r="H58" s="12"/>
      <c r="I58" s="12"/>
      <c r="J58" s="12"/>
      <c r="K58" s="12"/>
      <c r="L58" s="12"/>
      <c r="O58" s="12"/>
      <c r="P58" s="14"/>
      <c r="Q58" s="65"/>
      <c r="R58" s="14"/>
      <c r="S58" s="3"/>
      <c r="T58" s="14"/>
      <c r="V58" s="3"/>
      <c r="W58" s="3"/>
      <c r="Y58" s="76"/>
      <c r="AA58" s="146"/>
      <c r="AC58" s="1"/>
      <c r="AD58" s="1"/>
      <c r="AG58" s="53"/>
    </row>
    <row r="59" spans="7:33">
      <c r="G59" s="12"/>
      <c r="H59" s="12"/>
      <c r="I59" s="12"/>
      <c r="J59" s="12"/>
      <c r="K59" s="12"/>
      <c r="L59" s="12"/>
      <c r="O59" s="12"/>
      <c r="P59" s="14"/>
      <c r="Q59" s="65"/>
      <c r="R59" s="14"/>
      <c r="S59" s="3"/>
      <c r="T59" s="14"/>
      <c r="V59" s="3"/>
      <c r="W59" s="3"/>
      <c r="Y59" s="76"/>
      <c r="AA59" s="146"/>
      <c r="AC59" s="1"/>
      <c r="AD59" s="1"/>
      <c r="AG59" s="53"/>
    </row>
    <row r="60" spans="7:33">
      <c r="G60" s="12"/>
      <c r="H60" s="12"/>
      <c r="I60" s="12"/>
      <c r="J60" s="12"/>
      <c r="K60" s="12"/>
      <c r="L60" s="12"/>
      <c r="O60" s="12"/>
      <c r="P60" s="14"/>
      <c r="Q60" s="65"/>
      <c r="R60" s="14"/>
      <c r="S60" s="3"/>
      <c r="T60" s="14"/>
      <c r="V60" s="3"/>
      <c r="W60" s="3"/>
      <c r="Y60" s="76"/>
      <c r="AA60" s="146"/>
      <c r="AC60" s="1"/>
      <c r="AD60" s="1"/>
      <c r="AG60" s="53"/>
    </row>
    <row r="61" spans="7:33">
      <c r="G61" s="12"/>
      <c r="H61" s="12"/>
      <c r="I61" s="12"/>
      <c r="J61" s="12"/>
      <c r="K61" s="12"/>
      <c r="L61" s="12"/>
      <c r="O61" s="12"/>
      <c r="P61" s="14"/>
      <c r="Q61" s="65"/>
      <c r="R61" s="14"/>
      <c r="S61" s="3"/>
      <c r="T61" s="14"/>
      <c r="V61" s="3"/>
      <c r="W61" s="3"/>
      <c r="Y61" s="76"/>
      <c r="AA61" s="146"/>
      <c r="AC61" s="1"/>
      <c r="AD61" s="1"/>
      <c r="AG61" s="53"/>
    </row>
    <row r="62" spans="7:33">
      <c r="G62" s="12"/>
      <c r="H62" s="12"/>
      <c r="I62" s="12"/>
      <c r="J62" s="12"/>
      <c r="K62" s="12"/>
      <c r="L62" s="12"/>
      <c r="O62" s="12"/>
      <c r="P62" s="14"/>
      <c r="Q62" s="65"/>
      <c r="R62" s="14"/>
      <c r="S62" s="3"/>
      <c r="T62" s="14"/>
      <c r="V62" s="3"/>
      <c r="W62" s="3"/>
      <c r="Y62" s="76"/>
      <c r="AA62" s="146"/>
      <c r="AC62" s="1"/>
      <c r="AD62" s="1"/>
      <c r="AG62" s="53"/>
    </row>
    <row r="63" spans="7:33">
      <c r="G63" s="12"/>
      <c r="H63" s="12"/>
      <c r="I63" s="12"/>
      <c r="J63" s="12"/>
      <c r="K63" s="12"/>
      <c r="L63" s="12"/>
      <c r="O63" s="12"/>
      <c r="P63" s="14"/>
      <c r="Q63" s="65"/>
      <c r="R63" s="14"/>
      <c r="S63" s="3"/>
      <c r="T63" s="14"/>
      <c r="V63" s="3"/>
      <c r="W63" s="3"/>
      <c r="Y63" s="76"/>
      <c r="AA63" s="146"/>
      <c r="AC63" s="1"/>
      <c r="AD63" s="1"/>
      <c r="AG63" s="53"/>
    </row>
    <row r="64" spans="7:33">
      <c r="G64" s="12"/>
      <c r="H64" s="12"/>
      <c r="I64" s="12"/>
      <c r="J64" s="12"/>
      <c r="K64" s="12"/>
      <c r="L64" s="12"/>
      <c r="O64" s="12"/>
      <c r="P64" s="14"/>
      <c r="Q64" s="65"/>
      <c r="R64" s="14"/>
      <c r="S64" s="3"/>
      <c r="T64" s="14"/>
      <c r="V64" s="3"/>
      <c r="W64" s="3"/>
      <c r="Y64" s="76"/>
      <c r="AA64" s="146"/>
      <c r="AC64" s="1"/>
      <c r="AD64" s="1"/>
      <c r="AG64" s="53"/>
    </row>
    <row r="65" spans="7:33">
      <c r="G65" s="12"/>
      <c r="H65" s="12"/>
      <c r="I65" s="12"/>
      <c r="J65" s="12"/>
      <c r="K65" s="12"/>
      <c r="L65" s="12"/>
      <c r="O65" s="12"/>
      <c r="P65" s="14"/>
      <c r="Q65" s="65"/>
      <c r="R65" s="14"/>
      <c r="S65" s="3"/>
      <c r="T65" s="14"/>
      <c r="V65" s="3"/>
      <c r="W65" s="3"/>
      <c r="Y65" s="76"/>
      <c r="AA65" s="146"/>
      <c r="AC65" s="1"/>
      <c r="AD65" s="1"/>
      <c r="AG65" s="53"/>
    </row>
    <row r="66" spans="7:33">
      <c r="G66" s="12"/>
      <c r="H66" s="12"/>
      <c r="I66" s="12"/>
      <c r="J66" s="12"/>
      <c r="K66" s="12"/>
      <c r="L66" s="12"/>
      <c r="O66" s="12"/>
      <c r="P66" s="14"/>
      <c r="Q66" s="65"/>
      <c r="R66" s="14"/>
      <c r="S66" s="3"/>
      <c r="T66" s="14"/>
      <c r="V66" s="3"/>
      <c r="W66" s="3"/>
      <c r="Y66" s="76"/>
      <c r="AA66" s="146"/>
      <c r="AC66" s="1"/>
      <c r="AD66" s="1"/>
      <c r="AG66" s="53"/>
    </row>
    <row r="67" spans="7:33">
      <c r="G67" s="12"/>
      <c r="H67" s="12"/>
      <c r="I67" s="12"/>
      <c r="J67" s="12"/>
      <c r="K67" s="12"/>
      <c r="L67" s="12"/>
      <c r="O67" s="12"/>
      <c r="P67" s="14"/>
      <c r="Q67" s="65"/>
      <c r="R67" s="14"/>
      <c r="S67" s="3"/>
      <c r="T67" s="14"/>
      <c r="V67" s="3"/>
      <c r="W67" s="3"/>
      <c r="Y67" s="76"/>
      <c r="AA67" s="146"/>
      <c r="AC67" s="1"/>
      <c r="AD67" s="1"/>
      <c r="AG67" s="53"/>
    </row>
    <row r="68" spans="7:33">
      <c r="G68" s="12"/>
      <c r="H68" s="12"/>
      <c r="I68" s="12"/>
      <c r="J68" s="12"/>
      <c r="K68" s="12"/>
      <c r="L68" s="12"/>
      <c r="O68" s="12"/>
      <c r="P68" s="14"/>
      <c r="Q68" s="65"/>
      <c r="R68" s="14"/>
      <c r="S68" s="3"/>
      <c r="T68" s="14"/>
      <c r="V68" s="3"/>
      <c r="W68" s="3"/>
      <c r="Y68" s="76"/>
      <c r="AA68" s="146"/>
      <c r="AC68" s="1"/>
      <c r="AD68" s="1"/>
      <c r="AG68" s="53"/>
    </row>
    <row r="69" spans="7:33">
      <c r="G69" s="12"/>
      <c r="H69" s="12"/>
      <c r="I69" s="12"/>
      <c r="J69" s="12"/>
      <c r="K69" s="12"/>
      <c r="L69" s="12"/>
      <c r="O69" s="12"/>
      <c r="P69" s="14"/>
      <c r="Q69" s="65"/>
      <c r="R69" s="14"/>
      <c r="S69" s="3"/>
      <c r="T69" s="14"/>
      <c r="V69" s="3"/>
      <c r="W69" s="3"/>
      <c r="Y69" s="76"/>
      <c r="AA69" s="146"/>
      <c r="AC69" s="1"/>
      <c r="AD69" s="1"/>
      <c r="AG69" s="53"/>
    </row>
    <row r="70" spans="7:33">
      <c r="G70" s="12"/>
      <c r="H70" s="12"/>
      <c r="I70" s="12"/>
      <c r="J70" s="12"/>
      <c r="K70" s="12"/>
      <c r="L70" s="12"/>
      <c r="O70" s="12"/>
      <c r="P70" s="14"/>
      <c r="Q70" s="65"/>
      <c r="R70" s="14"/>
      <c r="S70" s="3"/>
      <c r="T70" s="14"/>
      <c r="V70" s="3"/>
      <c r="W70" s="3"/>
      <c r="Y70" s="76"/>
      <c r="AA70" s="146"/>
      <c r="AC70" s="1"/>
      <c r="AD70" s="1"/>
      <c r="AG70" s="53"/>
    </row>
    <row r="71" spans="7:33">
      <c r="G71" s="12"/>
      <c r="H71" s="12"/>
      <c r="I71" s="12"/>
      <c r="J71" s="12"/>
      <c r="K71" s="12"/>
      <c r="L71" s="12"/>
      <c r="O71" s="12"/>
      <c r="P71" s="14"/>
      <c r="Q71" s="65"/>
      <c r="R71" s="14"/>
      <c r="S71" s="3"/>
      <c r="T71" s="14"/>
      <c r="V71" s="3"/>
      <c r="W71" s="3"/>
      <c r="Y71" s="76"/>
      <c r="AA71" s="146"/>
      <c r="AC71" s="1"/>
      <c r="AD71" s="1"/>
      <c r="AG71" s="53"/>
    </row>
    <row r="72" spans="7:33">
      <c r="G72" s="12"/>
      <c r="H72" s="12"/>
      <c r="I72" s="12"/>
      <c r="J72" s="12"/>
      <c r="K72" s="12"/>
      <c r="L72" s="12"/>
      <c r="O72" s="12"/>
      <c r="P72" s="14"/>
      <c r="Q72" s="65"/>
      <c r="R72" s="14"/>
      <c r="S72" s="3"/>
      <c r="T72" s="14"/>
      <c r="V72" s="3"/>
      <c r="W72" s="3"/>
      <c r="Y72" s="76"/>
      <c r="AA72" s="146"/>
      <c r="AC72" s="1"/>
      <c r="AD72" s="1"/>
      <c r="AG72" s="53"/>
    </row>
    <row r="73" spans="7:33">
      <c r="G73" s="12"/>
      <c r="H73" s="12"/>
      <c r="I73" s="12"/>
      <c r="J73" s="12"/>
      <c r="K73" s="12"/>
      <c r="L73" s="12"/>
      <c r="O73" s="12"/>
      <c r="P73" s="14"/>
      <c r="Q73" s="65"/>
      <c r="R73" s="14"/>
      <c r="S73" s="3"/>
      <c r="T73" s="14"/>
      <c r="V73" s="3"/>
      <c r="W73" s="3"/>
      <c r="Y73" s="76"/>
      <c r="AA73" s="146"/>
      <c r="AC73" s="1"/>
      <c r="AD73" s="1"/>
      <c r="AG73" s="53"/>
    </row>
    <row r="74" spans="7:33">
      <c r="G74" s="12"/>
      <c r="H74" s="12"/>
      <c r="I74" s="12"/>
      <c r="J74" s="12"/>
      <c r="K74" s="12"/>
      <c r="L74" s="12"/>
      <c r="O74" s="12"/>
      <c r="P74" s="14"/>
      <c r="Q74" s="65"/>
      <c r="R74" s="14"/>
      <c r="S74" s="3"/>
      <c r="T74" s="14"/>
      <c r="V74" s="3"/>
      <c r="W74" s="3"/>
      <c r="Y74" s="76"/>
      <c r="AA74" s="146"/>
      <c r="AC74" s="1"/>
      <c r="AD74" s="1"/>
      <c r="AG74" s="53"/>
    </row>
    <row r="75" spans="7:33">
      <c r="G75" s="12"/>
      <c r="H75" s="12"/>
      <c r="I75" s="12"/>
      <c r="J75" s="12"/>
      <c r="K75" s="12"/>
      <c r="L75" s="12"/>
      <c r="O75" s="12"/>
      <c r="P75" s="14"/>
      <c r="Q75" s="65"/>
      <c r="R75" s="14"/>
      <c r="S75" s="3"/>
      <c r="T75" s="14"/>
      <c r="V75" s="3"/>
      <c r="W75" s="3"/>
      <c r="Y75" s="76"/>
      <c r="AA75" s="146"/>
      <c r="AC75" s="1"/>
      <c r="AD75" s="1"/>
      <c r="AG75" s="53"/>
    </row>
    <row r="76" spans="7:33">
      <c r="G76" s="12"/>
      <c r="H76" s="12"/>
      <c r="I76" s="12"/>
      <c r="J76" s="12"/>
      <c r="K76" s="12"/>
      <c r="L76" s="12"/>
      <c r="M76" s="12"/>
      <c r="N76" s="12"/>
      <c r="O76" s="12"/>
      <c r="P76" s="65"/>
      <c r="Q76" s="65"/>
      <c r="R76" s="65"/>
      <c r="S76" s="12"/>
      <c r="T76" s="65"/>
      <c r="U76" s="12"/>
      <c r="V76" s="12"/>
      <c r="W76" s="12"/>
      <c r="X76" s="65"/>
      <c r="Y76" s="65"/>
      <c r="Z76" s="146"/>
      <c r="AA76" s="146"/>
      <c r="AB76" s="146"/>
      <c r="AC76" s="12"/>
      <c r="AD76" s="12"/>
      <c r="AE76" s="65"/>
      <c r="AG76" s="12"/>
    </row>
    <row r="77" spans="7:33">
      <c r="G77" s="12"/>
      <c r="H77" s="12"/>
      <c r="I77" s="12"/>
      <c r="J77" s="12"/>
      <c r="K77" s="12"/>
      <c r="L77" s="12"/>
      <c r="M77" s="12"/>
      <c r="N77" s="12"/>
      <c r="O77" s="12"/>
      <c r="P77" s="65"/>
      <c r="Q77" s="65"/>
      <c r="R77" s="65"/>
      <c r="S77" s="12"/>
      <c r="T77" s="65"/>
      <c r="U77" s="12"/>
      <c r="V77" s="12"/>
      <c r="W77" s="12"/>
      <c r="X77" s="65"/>
      <c r="Y77" s="65"/>
      <c r="Z77" s="146"/>
      <c r="AA77" s="146"/>
      <c r="AB77" s="146"/>
      <c r="AC77" s="12"/>
      <c r="AD77" s="12"/>
      <c r="AE77" s="65"/>
      <c r="AG77" s="12"/>
    </row>
    <row r="78" spans="7:33">
      <c r="G78" s="12"/>
      <c r="H78" s="12"/>
      <c r="I78" s="12"/>
      <c r="J78" s="12"/>
      <c r="K78" s="12"/>
      <c r="L78" s="12"/>
      <c r="M78" s="12"/>
      <c r="N78" s="12"/>
      <c r="O78" s="12"/>
      <c r="P78" s="65"/>
      <c r="Q78" s="65"/>
      <c r="R78" s="65"/>
      <c r="S78" s="12"/>
      <c r="T78" s="65"/>
      <c r="U78" s="12"/>
      <c r="V78" s="12"/>
      <c r="W78" s="12"/>
      <c r="X78" s="65"/>
      <c r="Y78" s="65"/>
      <c r="Z78" s="146"/>
      <c r="AA78" s="146"/>
      <c r="AB78" s="146"/>
      <c r="AC78" s="12"/>
      <c r="AD78" s="12"/>
      <c r="AE78" s="65"/>
      <c r="AG78" s="12"/>
    </row>
    <row r="79" spans="7:33">
      <c r="G79" s="12"/>
      <c r="H79" s="12"/>
      <c r="I79" s="12"/>
      <c r="J79" s="12"/>
      <c r="K79" s="12"/>
      <c r="L79" s="12"/>
      <c r="M79" s="12"/>
      <c r="N79" s="12"/>
      <c r="O79" s="12"/>
      <c r="P79" s="65"/>
      <c r="Q79" s="65"/>
      <c r="R79" s="65"/>
      <c r="S79" s="12"/>
      <c r="T79" s="65"/>
      <c r="U79" s="12"/>
      <c r="V79" s="12"/>
      <c r="W79" s="12"/>
      <c r="X79" s="65"/>
      <c r="Y79" s="65"/>
      <c r="Z79" s="146"/>
      <c r="AA79" s="146"/>
      <c r="AB79" s="146"/>
      <c r="AC79" s="12"/>
      <c r="AD79" s="12"/>
      <c r="AE79" s="65"/>
      <c r="AG79" s="12"/>
    </row>
    <row r="80" spans="7:33">
      <c r="G80" s="12"/>
      <c r="H80" s="12"/>
      <c r="I80" s="12"/>
      <c r="J80" s="12"/>
      <c r="K80" s="12"/>
      <c r="L80" s="12"/>
      <c r="M80" s="12"/>
      <c r="N80" s="12"/>
      <c r="O80" s="12"/>
      <c r="P80" s="65"/>
      <c r="Q80" s="65"/>
      <c r="R80" s="65"/>
      <c r="S80" s="12"/>
      <c r="T80" s="65"/>
      <c r="U80" s="12"/>
      <c r="V80" s="12"/>
      <c r="W80" s="12"/>
      <c r="X80" s="65"/>
      <c r="Y80" s="65"/>
      <c r="Z80" s="146"/>
      <c r="AA80" s="146"/>
      <c r="AB80" s="146"/>
      <c r="AC80" s="12"/>
      <c r="AD80" s="12"/>
      <c r="AE80" s="65"/>
      <c r="AG80" s="12"/>
    </row>
    <row r="81" spans="7:33">
      <c r="G81" s="12"/>
      <c r="H81" s="12"/>
      <c r="I81" s="12"/>
      <c r="J81" s="12"/>
      <c r="K81" s="12"/>
      <c r="L81" s="12"/>
      <c r="M81" s="12"/>
      <c r="N81" s="12"/>
      <c r="O81" s="12"/>
      <c r="P81" s="65"/>
      <c r="Q81" s="65"/>
      <c r="R81" s="65"/>
      <c r="S81" s="12"/>
      <c r="T81" s="65"/>
      <c r="U81" s="12"/>
      <c r="V81" s="12"/>
      <c r="W81" s="12"/>
      <c r="X81" s="65"/>
      <c r="Y81" s="65"/>
      <c r="Z81" s="146"/>
      <c r="AA81" s="146"/>
      <c r="AB81" s="146"/>
      <c r="AC81" s="12"/>
      <c r="AD81" s="12"/>
      <c r="AE81" s="65"/>
      <c r="AG81" s="12"/>
    </row>
    <row r="82" spans="7:33">
      <c r="G82" s="12"/>
      <c r="H82" s="12"/>
      <c r="I82" s="12"/>
      <c r="J82" s="12"/>
      <c r="K82" s="12"/>
      <c r="L82" s="12"/>
      <c r="M82" s="12"/>
      <c r="N82" s="12"/>
      <c r="O82" s="12"/>
      <c r="P82" s="65"/>
      <c r="Q82" s="65"/>
      <c r="R82" s="65"/>
      <c r="S82" s="12"/>
      <c r="T82" s="65"/>
      <c r="U82" s="12"/>
      <c r="V82" s="12"/>
      <c r="W82" s="12"/>
      <c r="X82" s="65"/>
      <c r="Y82" s="65"/>
      <c r="Z82" s="146"/>
      <c r="AA82" s="146"/>
      <c r="AB82" s="146"/>
      <c r="AC82" s="12"/>
      <c r="AD82" s="12"/>
      <c r="AE82" s="65"/>
      <c r="AG82" s="12"/>
    </row>
    <row r="83" spans="7:33">
      <c r="G83" s="12"/>
      <c r="H83" s="12"/>
      <c r="I83" s="12"/>
      <c r="J83" s="12"/>
      <c r="K83" s="12"/>
      <c r="L83" s="12"/>
      <c r="M83" s="12"/>
      <c r="N83" s="12"/>
      <c r="O83" s="12"/>
      <c r="P83" s="65"/>
      <c r="Q83" s="65"/>
      <c r="R83" s="65"/>
      <c r="S83" s="12"/>
      <c r="T83" s="65"/>
      <c r="U83" s="12"/>
      <c r="V83" s="12"/>
      <c r="W83" s="12"/>
      <c r="X83" s="65"/>
      <c r="Y83" s="65"/>
      <c r="Z83" s="146"/>
      <c r="AA83" s="146"/>
      <c r="AB83" s="146"/>
      <c r="AC83" s="12"/>
      <c r="AD83" s="12"/>
      <c r="AE83" s="65"/>
      <c r="AG83" s="12"/>
    </row>
    <row r="84" spans="7:33">
      <c r="G84" s="12"/>
      <c r="H84" s="12"/>
      <c r="I84" s="12"/>
      <c r="J84" s="12"/>
      <c r="K84" s="12"/>
      <c r="L84" s="12"/>
      <c r="M84" s="12"/>
      <c r="N84" s="12"/>
      <c r="O84" s="12"/>
      <c r="P84" s="65"/>
      <c r="Q84" s="65"/>
      <c r="R84" s="65"/>
      <c r="S84" s="12"/>
      <c r="T84" s="65"/>
      <c r="U84" s="12"/>
      <c r="V84" s="12"/>
      <c r="W84" s="12"/>
      <c r="X84" s="65"/>
      <c r="Y84" s="65"/>
      <c r="Z84" s="146"/>
      <c r="AA84" s="146"/>
      <c r="AB84" s="146"/>
      <c r="AC84" s="12"/>
      <c r="AD84" s="12"/>
      <c r="AE84" s="65"/>
      <c r="AG84" s="12"/>
    </row>
    <row r="85" spans="7:33">
      <c r="G85" s="12"/>
      <c r="H85" s="12"/>
      <c r="I85" s="12"/>
      <c r="J85" s="12"/>
      <c r="K85" s="12"/>
      <c r="L85" s="12"/>
      <c r="M85" s="12"/>
      <c r="N85" s="12"/>
      <c r="O85" s="12"/>
      <c r="P85" s="65"/>
      <c r="Q85" s="65"/>
      <c r="R85" s="65"/>
      <c r="S85" s="12"/>
      <c r="T85" s="65"/>
      <c r="U85" s="12"/>
      <c r="V85" s="12"/>
      <c r="W85" s="12"/>
      <c r="X85" s="65"/>
      <c r="Y85" s="65"/>
      <c r="Z85" s="146"/>
      <c r="AA85" s="146"/>
      <c r="AB85" s="146"/>
      <c r="AC85" s="12"/>
      <c r="AD85" s="12"/>
      <c r="AE85" s="65"/>
      <c r="AG85" s="12"/>
    </row>
    <row r="86" spans="7:33">
      <c r="G86" s="12"/>
      <c r="H86" s="12"/>
      <c r="I86" s="12"/>
      <c r="J86" s="12"/>
      <c r="K86" s="12"/>
      <c r="L86" s="12"/>
      <c r="M86" s="12"/>
      <c r="N86" s="12"/>
      <c r="O86" s="12"/>
      <c r="P86" s="65"/>
      <c r="Q86" s="65"/>
      <c r="R86" s="65"/>
      <c r="S86" s="12"/>
      <c r="T86" s="65"/>
      <c r="U86" s="12"/>
      <c r="V86" s="12"/>
      <c r="W86" s="12"/>
      <c r="X86" s="65"/>
      <c r="Y86" s="65"/>
      <c r="Z86" s="146"/>
      <c r="AA86" s="146"/>
      <c r="AB86" s="146"/>
      <c r="AC86" s="12"/>
      <c r="AD86" s="12"/>
      <c r="AE86" s="65"/>
      <c r="AG86" s="12"/>
    </row>
    <row r="87" spans="7:33">
      <c r="G87" s="12"/>
      <c r="H87" s="12"/>
      <c r="I87" s="12"/>
      <c r="J87" s="12"/>
      <c r="K87" s="12"/>
      <c r="L87" s="12"/>
      <c r="M87" s="12"/>
      <c r="N87" s="12"/>
      <c r="O87" s="12"/>
      <c r="P87" s="65"/>
      <c r="Q87" s="65"/>
      <c r="R87" s="65"/>
      <c r="S87" s="12"/>
      <c r="T87" s="65"/>
      <c r="U87" s="12"/>
      <c r="V87" s="12"/>
      <c r="W87" s="12"/>
      <c r="X87" s="65"/>
      <c r="Y87" s="65"/>
      <c r="Z87" s="146"/>
      <c r="AA87" s="146"/>
      <c r="AB87" s="146"/>
      <c r="AC87" s="12"/>
      <c r="AD87" s="12"/>
      <c r="AE87" s="65"/>
      <c r="AG87" s="12"/>
    </row>
    <row r="88" spans="7:33">
      <c r="G88" s="12"/>
      <c r="H88" s="12"/>
      <c r="I88" s="12"/>
      <c r="J88" s="12"/>
      <c r="K88" s="12"/>
      <c r="L88" s="12"/>
      <c r="M88" s="12"/>
      <c r="N88" s="12"/>
      <c r="O88" s="12"/>
      <c r="P88" s="65"/>
      <c r="Q88" s="65"/>
      <c r="R88" s="65"/>
      <c r="S88" s="12"/>
      <c r="T88" s="65"/>
      <c r="U88" s="12"/>
      <c r="V88" s="12"/>
      <c r="W88" s="12"/>
      <c r="X88" s="65"/>
      <c r="Y88" s="65"/>
      <c r="Z88" s="146"/>
      <c r="AA88" s="146"/>
      <c r="AB88" s="146"/>
      <c r="AC88" s="12"/>
      <c r="AD88" s="12"/>
      <c r="AE88" s="65"/>
      <c r="AG88" s="12"/>
    </row>
    <row r="89" spans="7:33">
      <c r="G89" s="12"/>
      <c r="H89" s="12"/>
      <c r="I89" s="12"/>
      <c r="J89" s="12"/>
      <c r="K89" s="12"/>
      <c r="L89" s="12"/>
      <c r="M89" s="12"/>
      <c r="N89" s="12"/>
      <c r="O89" s="12"/>
      <c r="P89" s="65"/>
      <c r="Q89" s="65"/>
      <c r="R89" s="65"/>
      <c r="S89" s="12"/>
      <c r="T89" s="65"/>
      <c r="U89" s="12"/>
      <c r="V89" s="12"/>
      <c r="W89" s="12"/>
      <c r="X89" s="65"/>
      <c r="Y89" s="65"/>
      <c r="Z89" s="146"/>
      <c r="AA89" s="146"/>
      <c r="AB89" s="146"/>
      <c r="AC89" s="12"/>
      <c r="AD89" s="12"/>
      <c r="AE89" s="65"/>
      <c r="AG89" s="12"/>
    </row>
    <row r="90" spans="7:33">
      <c r="G90" s="12"/>
      <c r="H90" s="12"/>
      <c r="I90" s="12"/>
      <c r="J90" s="12"/>
      <c r="K90" s="12"/>
      <c r="L90" s="12"/>
      <c r="M90" s="12"/>
      <c r="N90" s="12"/>
      <c r="O90" s="12"/>
      <c r="P90" s="65"/>
      <c r="Q90" s="65"/>
      <c r="R90" s="65"/>
      <c r="S90" s="12"/>
      <c r="T90" s="65"/>
      <c r="U90" s="12"/>
      <c r="V90" s="12"/>
      <c r="W90" s="12"/>
      <c r="X90" s="65"/>
      <c r="Y90" s="65"/>
      <c r="Z90" s="146"/>
      <c r="AA90" s="146"/>
      <c r="AB90" s="146"/>
      <c r="AC90" s="12"/>
      <c r="AD90" s="12"/>
      <c r="AE90" s="65"/>
      <c r="AG90" s="12"/>
    </row>
    <row r="91" spans="7:33">
      <c r="G91" s="12"/>
      <c r="H91" s="12"/>
      <c r="I91" s="12"/>
      <c r="J91" s="12"/>
      <c r="K91" s="12"/>
      <c r="L91" s="12"/>
      <c r="M91" s="12"/>
      <c r="N91" s="12"/>
      <c r="O91" s="12"/>
      <c r="P91" s="65"/>
      <c r="Q91" s="65"/>
      <c r="R91" s="65"/>
      <c r="S91" s="12"/>
      <c r="T91" s="65"/>
      <c r="U91" s="12"/>
      <c r="V91" s="12"/>
      <c r="W91" s="12"/>
      <c r="X91" s="65"/>
      <c r="Y91" s="65"/>
      <c r="Z91" s="146"/>
      <c r="AA91" s="146"/>
      <c r="AB91" s="146"/>
      <c r="AC91" s="12"/>
      <c r="AD91" s="12"/>
      <c r="AE91" s="65"/>
      <c r="AG91" s="12"/>
    </row>
    <row r="92" spans="7:33">
      <c r="G92" s="12"/>
      <c r="H92" s="12"/>
      <c r="I92" s="12"/>
      <c r="J92" s="12"/>
      <c r="K92" s="12"/>
      <c r="L92" s="12"/>
      <c r="M92" s="12"/>
      <c r="N92" s="12"/>
      <c r="O92" s="12"/>
      <c r="P92" s="65"/>
      <c r="Q92" s="65"/>
      <c r="R92" s="65"/>
      <c r="S92" s="12"/>
      <c r="T92" s="65"/>
      <c r="U92" s="12"/>
      <c r="V92" s="12"/>
      <c r="W92" s="12"/>
      <c r="X92" s="65"/>
      <c r="Y92" s="65"/>
      <c r="Z92" s="146"/>
      <c r="AA92" s="146"/>
      <c r="AB92" s="146"/>
      <c r="AC92" s="12"/>
      <c r="AD92" s="12"/>
      <c r="AE92" s="65"/>
      <c r="AG92" s="12"/>
    </row>
    <row r="93" spans="7:33">
      <c r="G93" s="12"/>
      <c r="H93" s="12"/>
      <c r="I93" s="12"/>
      <c r="J93" s="12"/>
      <c r="K93" s="12"/>
      <c r="L93" s="12"/>
      <c r="M93" s="12"/>
      <c r="N93" s="12"/>
      <c r="O93" s="12"/>
      <c r="P93" s="65"/>
      <c r="Q93" s="65"/>
      <c r="R93" s="65"/>
      <c r="S93" s="12"/>
      <c r="T93" s="65"/>
      <c r="U93" s="12"/>
      <c r="V93" s="12"/>
      <c r="W93" s="12"/>
      <c r="X93" s="65"/>
      <c r="Y93" s="65"/>
      <c r="Z93" s="146"/>
      <c r="AA93" s="146"/>
      <c r="AB93" s="146"/>
      <c r="AC93" s="12"/>
      <c r="AD93" s="12"/>
      <c r="AE93" s="65"/>
      <c r="AG93" s="12"/>
    </row>
    <row r="94" spans="7:33">
      <c r="G94" s="12"/>
      <c r="H94" s="12"/>
      <c r="I94" s="12"/>
      <c r="J94" s="12"/>
      <c r="K94" s="12"/>
      <c r="L94" s="12"/>
      <c r="M94" s="12"/>
      <c r="N94" s="12"/>
      <c r="O94" s="12"/>
      <c r="P94" s="65"/>
      <c r="Q94" s="65"/>
      <c r="R94" s="65"/>
      <c r="S94" s="12"/>
      <c r="T94" s="65"/>
      <c r="U94" s="12"/>
      <c r="V94" s="12"/>
      <c r="W94" s="12"/>
      <c r="X94" s="65"/>
      <c r="Y94" s="65"/>
      <c r="Z94" s="146"/>
      <c r="AA94" s="146"/>
      <c r="AB94" s="146"/>
      <c r="AC94" s="12"/>
      <c r="AD94" s="12"/>
      <c r="AE94" s="65"/>
      <c r="AG94" s="12"/>
    </row>
    <row r="95" spans="7:33">
      <c r="G95" s="12"/>
      <c r="H95" s="12"/>
      <c r="I95" s="12"/>
      <c r="J95" s="12"/>
      <c r="K95" s="12"/>
      <c r="L95" s="12"/>
      <c r="M95" s="12"/>
      <c r="N95" s="12"/>
      <c r="O95" s="12"/>
      <c r="P95" s="65"/>
      <c r="Q95" s="65"/>
      <c r="R95" s="65"/>
      <c r="S95" s="12"/>
      <c r="T95" s="65"/>
      <c r="U95" s="12"/>
      <c r="V95" s="12"/>
      <c r="W95" s="12"/>
      <c r="X95" s="65"/>
      <c r="Y95" s="65"/>
      <c r="Z95" s="146"/>
      <c r="AA95" s="146"/>
      <c r="AB95" s="146"/>
      <c r="AC95" s="12"/>
      <c r="AD95" s="12"/>
      <c r="AE95" s="65"/>
      <c r="AG95" s="12"/>
    </row>
    <row r="96" spans="7:33">
      <c r="G96" s="12"/>
      <c r="H96" s="12"/>
      <c r="I96" s="12"/>
      <c r="J96" s="12"/>
      <c r="K96" s="12"/>
      <c r="L96" s="12"/>
      <c r="M96" s="12"/>
      <c r="N96" s="12"/>
      <c r="O96" s="12"/>
      <c r="P96" s="65"/>
      <c r="Q96" s="65"/>
      <c r="R96" s="65"/>
      <c r="S96" s="12"/>
      <c r="T96" s="65"/>
      <c r="U96" s="12"/>
      <c r="V96" s="12"/>
      <c r="W96" s="12"/>
      <c r="X96" s="65"/>
      <c r="Y96" s="65"/>
      <c r="Z96" s="146"/>
      <c r="AA96" s="146"/>
      <c r="AB96" s="146"/>
      <c r="AC96" s="12"/>
      <c r="AD96" s="12"/>
      <c r="AE96" s="65"/>
      <c r="AG96" s="12"/>
    </row>
    <row r="97" spans="7:33">
      <c r="G97" s="12"/>
      <c r="H97" s="12"/>
      <c r="I97" s="12"/>
      <c r="J97" s="12"/>
      <c r="K97" s="12"/>
      <c r="L97" s="12"/>
      <c r="M97" s="12"/>
      <c r="N97" s="12"/>
      <c r="O97" s="12"/>
      <c r="P97" s="65"/>
      <c r="Q97" s="65"/>
      <c r="R97" s="65"/>
      <c r="S97" s="12"/>
      <c r="T97" s="65"/>
      <c r="U97" s="12"/>
      <c r="V97" s="12"/>
      <c r="W97" s="12"/>
      <c r="X97" s="65"/>
      <c r="Y97" s="65"/>
      <c r="Z97" s="146"/>
      <c r="AA97" s="146"/>
      <c r="AB97" s="146"/>
      <c r="AC97" s="12"/>
      <c r="AD97" s="12"/>
      <c r="AE97" s="65"/>
      <c r="AG97" s="12"/>
    </row>
    <row r="98" spans="7:33">
      <c r="G98" s="12"/>
      <c r="H98" s="12"/>
      <c r="I98" s="12"/>
      <c r="J98" s="12"/>
      <c r="K98" s="12"/>
      <c r="L98" s="12"/>
      <c r="M98" s="12"/>
      <c r="N98" s="12"/>
      <c r="O98" s="12"/>
      <c r="P98" s="65"/>
      <c r="Q98" s="65"/>
      <c r="R98" s="65"/>
      <c r="S98" s="12"/>
      <c r="T98" s="65"/>
      <c r="U98" s="12"/>
      <c r="V98" s="12"/>
      <c r="W98" s="12"/>
      <c r="X98" s="65"/>
      <c r="Y98" s="65"/>
      <c r="Z98" s="146"/>
      <c r="AA98" s="146"/>
      <c r="AB98" s="146"/>
      <c r="AC98" s="12"/>
      <c r="AD98" s="12"/>
      <c r="AE98" s="65"/>
      <c r="AG98" s="12"/>
    </row>
    <row r="99" spans="7:33">
      <c r="G99" s="12"/>
      <c r="H99" s="12"/>
      <c r="I99" s="12"/>
      <c r="J99" s="12"/>
      <c r="K99" s="12"/>
      <c r="L99" s="12"/>
      <c r="M99" s="12"/>
      <c r="N99" s="12"/>
      <c r="O99" s="12"/>
      <c r="P99" s="65"/>
      <c r="Q99" s="65"/>
      <c r="R99" s="65"/>
      <c r="S99" s="12"/>
      <c r="T99" s="65"/>
      <c r="U99" s="12"/>
      <c r="V99" s="12"/>
      <c r="W99" s="12"/>
      <c r="X99" s="65"/>
      <c r="Y99" s="65"/>
      <c r="Z99" s="146"/>
      <c r="AA99" s="146"/>
      <c r="AB99" s="146"/>
      <c r="AC99" s="12"/>
      <c r="AD99" s="12"/>
      <c r="AE99" s="65"/>
      <c r="AG99" s="12"/>
    </row>
    <row r="100" spans="7:33">
      <c r="G100" s="12"/>
      <c r="H100" s="12"/>
      <c r="I100" s="12"/>
      <c r="J100" s="12"/>
      <c r="K100" s="12"/>
      <c r="L100" s="12"/>
      <c r="M100" s="12"/>
      <c r="N100" s="12"/>
      <c r="O100" s="12"/>
      <c r="P100" s="65"/>
      <c r="Q100" s="65"/>
      <c r="R100" s="65"/>
      <c r="S100" s="12"/>
      <c r="T100" s="65"/>
      <c r="U100" s="12"/>
      <c r="V100" s="12"/>
      <c r="W100" s="12"/>
      <c r="X100" s="65"/>
      <c r="Y100" s="65"/>
      <c r="Z100" s="146"/>
      <c r="AA100" s="146"/>
      <c r="AB100" s="146"/>
      <c r="AC100" s="12"/>
      <c r="AD100" s="12"/>
      <c r="AE100" s="65"/>
      <c r="AG100" s="12"/>
    </row>
    <row r="101" spans="7:33">
      <c r="G101" s="12"/>
      <c r="H101" s="12"/>
      <c r="I101" s="12"/>
      <c r="J101" s="12"/>
      <c r="K101" s="12"/>
      <c r="L101" s="12"/>
      <c r="M101" s="12"/>
      <c r="N101" s="12"/>
      <c r="O101" s="12"/>
      <c r="P101" s="65"/>
      <c r="Q101" s="65"/>
      <c r="R101" s="65"/>
      <c r="S101" s="12"/>
      <c r="T101" s="65"/>
      <c r="U101" s="12"/>
      <c r="V101" s="12"/>
      <c r="W101" s="12"/>
      <c r="X101" s="65"/>
      <c r="Y101" s="65"/>
      <c r="Z101" s="146"/>
      <c r="AA101" s="146"/>
      <c r="AB101" s="146"/>
      <c r="AC101" s="12"/>
      <c r="AD101" s="12"/>
      <c r="AE101" s="65"/>
      <c r="AG101" s="12"/>
    </row>
    <row r="102" spans="7:33">
      <c r="G102" s="12"/>
      <c r="H102" s="12"/>
      <c r="I102" s="12"/>
      <c r="J102" s="12"/>
      <c r="K102" s="12"/>
      <c r="L102" s="12"/>
      <c r="M102" s="12"/>
      <c r="N102" s="12"/>
      <c r="O102" s="12"/>
      <c r="P102" s="65"/>
      <c r="Q102" s="65"/>
      <c r="R102" s="65"/>
      <c r="S102" s="12"/>
      <c r="T102" s="65"/>
      <c r="U102" s="12"/>
      <c r="V102" s="12"/>
      <c r="W102" s="12"/>
      <c r="X102" s="65"/>
      <c r="Y102" s="65"/>
      <c r="Z102" s="146"/>
      <c r="AA102" s="146"/>
      <c r="AB102" s="146"/>
      <c r="AC102" s="12"/>
      <c r="AD102" s="12"/>
      <c r="AE102" s="65"/>
      <c r="AG102" s="12"/>
    </row>
    <row r="103" spans="7:33">
      <c r="G103" s="12"/>
      <c r="H103" s="12"/>
      <c r="I103" s="12"/>
      <c r="J103" s="12"/>
      <c r="K103" s="12"/>
      <c r="L103" s="12"/>
      <c r="M103" s="12"/>
      <c r="N103" s="12"/>
      <c r="O103" s="12"/>
      <c r="P103" s="65"/>
      <c r="Q103" s="65"/>
      <c r="R103" s="65"/>
      <c r="S103" s="12"/>
      <c r="T103" s="65"/>
      <c r="U103" s="12"/>
      <c r="V103" s="12"/>
      <c r="W103" s="12"/>
      <c r="X103" s="65"/>
      <c r="Y103" s="65"/>
      <c r="Z103" s="146"/>
      <c r="AA103" s="146"/>
      <c r="AB103" s="146"/>
      <c r="AC103" s="12"/>
      <c r="AD103" s="12"/>
      <c r="AE103" s="65"/>
      <c r="AG103" s="12"/>
    </row>
    <row r="104" spans="7:33">
      <c r="G104" s="12"/>
      <c r="H104" s="12"/>
      <c r="I104" s="12"/>
      <c r="J104" s="12"/>
      <c r="K104" s="12"/>
      <c r="L104" s="12"/>
      <c r="M104" s="12"/>
      <c r="N104" s="12"/>
      <c r="O104" s="12"/>
      <c r="P104" s="65"/>
      <c r="Q104" s="65"/>
      <c r="R104" s="65"/>
      <c r="S104" s="12"/>
      <c r="T104" s="65"/>
      <c r="U104" s="12"/>
      <c r="V104" s="12"/>
      <c r="W104" s="12"/>
      <c r="X104" s="65"/>
      <c r="Y104" s="65"/>
      <c r="Z104" s="146"/>
      <c r="AA104" s="146"/>
      <c r="AB104" s="146"/>
      <c r="AC104" s="12"/>
      <c r="AD104" s="12"/>
      <c r="AE104" s="65"/>
      <c r="AG104" s="12"/>
    </row>
    <row r="105" spans="7:33">
      <c r="G105" s="12"/>
      <c r="H105" s="12"/>
      <c r="I105" s="12"/>
      <c r="J105" s="12"/>
      <c r="K105" s="12"/>
      <c r="L105" s="12"/>
      <c r="M105" s="12"/>
      <c r="N105" s="12"/>
      <c r="O105" s="12"/>
      <c r="P105" s="65"/>
      <c r="Q105" s="65"/>
      <c r="R105" s="65"/>
      <c r="S105" s="12"/>
      <c r="T105" s="65"/>
      <c r="U105" s="12"/>
      <c r="V105" s="12"/>
      <c r="W105" s="12"/>
      <c r="X105" s="65"/>
      <c r="Y105" s="65"/>
      <c r="Z105" s="146"/>
      <c r="AA105" s="146"/>
      <c r="AB105" s="146"/>
      <c r="AC105" s="12"/>
      <c r="AD105" s="12"/>
      <c r="AE105" s="65"/>
      <c r="AG105" s="12"/>
    </row>
    <row r="106" spans="7:33">
      <c r="G106" s="12"/>
      <c r="H106" s="12"/>
      <c r="I106" s="12"/>
      <c r="J106" s="12"/>
      <c r="K106" s="12"/>
      <c r="L106" s="12"/>
      <c r="M106" s="12"/>
      <c r="N106" s="12"/>
      <c r="O106" s="12"/>
      <c r="P106" s="65"/>
      <c r="Q106" s="65"/>
      <c r="R106" s="65"/>
      <c r="S106" s="12"/>
      <c r="T106" s="65"/>
      <c r="U106" s="12"/>
      <c r="V106" s="12"/>
      <c r="W106" s="12"/>
      <c r="X106" s="65"/>
      <c r="Y106" s="65"/>
      <c r="Z106" s="146"/>
      <c r="AA106" s="146"/>
      <c r="AB106" s="146"/>
      <c r="AC106" s="12"/>
      <c r="AD106" s="12"/>
      <c r="AE106" s="65"/>
      <c r="AG106" s="12"/>
    </row>
    <row r="107" spans="7:33">
      <c r="G107" s="12"/>
      <c r="H107" s="12"/>
      <c r="I107" s="12"/>
      <c r="J107" s="12"/>
      <c r="K107" s="12"/>
      <c r="L107" s="12"/>
      <c r="M107" s="12"/>
      <c r="N107" s="12"/>
      <c r="O107" s="12"/>
      <c r="P107" s="65"/>
      <c r="Q107" s="65"/>
      <c r="R107" s="65"/>
      <c r="S107" s="12"/>
      <c r="T107" s="65"/>
      <c r="U107" s="12"/>
      <c r="V107" s="12"/>
      <c r="W107" s="12"/>
      <c r="X107" s="65"/>
      <c r="Y107" s="65"/>
      <c r="Z107" s="146"/>
      <c r="AA107" s="146"/>
      <c r="AB107" s="146"/>
      <c r="AC107" s="12"/>
      <c r="AD107" s="12"/>
      <c r="AE107" s="65"/>
      <c r="AG107" s="12"/>
    </row>
    <row r="108" spans="7:33">
      <c r="G108" s="12"/>
      <c r="H108" s="12"/>
      <c r="I108" s="12"/>
      <c r="J108" s="12"/>
      <c r="K108" s="12"/>
      <c r="L108" s="12"/>
      <c r="M108" s="12"/>
      <c r="N108" s="12"/>
      <c r="O108" s="12"/>
      <c r="P108" s="65"/>
      <c r="Q108" s="65"/>
      <c r="R108" s="65"/>
      <c r="S108" s="12"/>
      <c r="T108" s="65"/>
      <c r="U108" s="12"/>
      <c r="V108" s="12"/>
      <c r="W108" s="12"/>
      <c r="X108" s="65"/>
      <c r="Y108" s="65"/>
      <c r="Z108" s="146"/>
      <c r="AA108" s="146"/>
      <c r="AB108" s="146"/>
      <c r="AC108" s="12"/>
      <c r="AD108" s="12"/>
      <c r="AE108" s="65"/>
      <c r="AG108" s="12"/>
    </row>
    <row r="109" spans="7:33">
      <c r="G109" s="12"/>
      <c r="H109" s="12"/>
      <c r="I109" s="12"/>
      <c r="J109" s="12"/>
      <c r="K109" s="12"/>
      <c r="L109" s="12"/>
      <c r="M109" s="12"/>
      <c r="N109" s="12"/>
      <c r="O109" s="12"/>
      <c r="P109" s="65"/>
      <c r="Q109" s="65"/>
      <c r="R109" s="65"/>
      <c r="S109" s="12"/>
      <c r="T109" s="65"/>
      <c r="U109" s="12"/>
      <c r="V109" s="12"/>
      <c r="W109" s="12"/>
      <c r="X109" s="65"/>
      <c r="Y109" s="65"/>
      <c r="Z109" s="146"/>
      <c r="AA109" s="146"/>
      <c r="AB109" s="146"/>
      <c r="AC109" s="12"/>
      <c r="AD109" s="12"/>
      <c r="AE109" s="65"/>
      <c r="AG109" s="12"/>
    </row>
    <row r="110" spans="7:33">
      <c r="G110" s="12"/>
      <c r="H110" s="12"/>
      <c r="I110" s="12"/>
      <c r="J110" s="12"/>
      <c r="K110" s="12"/>
      <c r="L110" s="12"/>
      <c r="M110" s="12"/>
      <c r="N110" s="12"/>
      <c r="O110" s="12"/>
      <c r="P110" s="65"/>
      <c r="Q110" s="65"/>
      <c r="R110" s="65"/>
      <c r="S110" s="12"/>
      <c r="T110" s="65"/>
      <c r="U110" s="12"/>
      <c r="V110" s="12"/>
      <c r="W110" s="12"/>
      <c r="X110" s="65"/>
      <c r="Y110" s="65"/>
      <c r="Z110" s="146"/>
      <c r="AA110" s="146"/>
      <c r="AB110" s="146"/>
      <c r="AC110" s="12"/>
      <c r="AD110" s="12"/>
      <c r="AE110" s="65"/>
      <c r="AG110" s="12"/>
    </row>
    <row r="111" spans="7:33">
      <c r="G111" s="12"/>
      <c r="H111" s="12"/>
      <c r="I111" s="12"/>
      <c r="J111" s="12"/>
      <c r="K111" s="12"/>
      <c r="L111" s="12"/>
      <c r="M111" s="12"/>
      <c r="N111" s="12"/>
      <c r="O111" s="12"/>
      <c r="P111" s="65"/>
      <c r="Q111" s="65"/>
      <c r="R111" s="65"/>
      <c r="S111" s="12"/>
      <c r="T111" s="65"/>
      <c r="U111" s="12"/>
      <c r="V111" s="12"/>
      <c r="W111" s="12"/>
      <c r="X111" s="65"/>
      <c r="Y111" s="65"/>
      <c r="Z111" s="146"/>
      <c r="AA111" s="146"/>
      <c r="AB111" s="146"/>
      <c r="AC111" s="12"/>
      <c r="AD111" s="12"/>
      <c r="AE111" s="65"/>
      <c r="AG111" s="12"/>
    </row>
    <row r="112" spans="7:33">
      <c r="G112" s="12"/>
      <c r="H112" s="12"/>
      <c r="I112" s="12"/>
      <c r="J112" s="12"/>
      <c r="K112" s="12"/>
      <c r="L112" s="12"/>
      <c r="M112" s="12"/>
      <c r="N112" s="12"/>
      <c r="O112" s="12"/>
      <c r="P112" s="65"/>
      <c r="Q112" s="65"/>
      <c r="R112" s="65"/>
      <c r="S112" s="12"/>
      <c r="T112" s="65"/>
      <c r="U112" s="12"/>
      <c r="V112" s="12"/>
      <c r="W112" s="12"/>
      <c r="X112" s="65"/>
      <c r="Y112" s="65"/>
      <c r="Z112" s="146"/>
      <c r="AA112" s="146"/>
      <c r="AB112" s="146"/>
      <c r="AC112" s="12"/>
      <c r="AD112" s="12"/>
      <c r="AE112" s="65"/>
      <c r="AG112" s="12"/>
    </row>
    <row r="113" spans="7:33">
      <c r="G113" s="12"/>
      <c r="H113" s="12"/>
      <c r="I113" s="12"/>
      <c r="J113" s="12"/>
      <c r="K113" s="12"/>
      <c r="L113" s="12"/>
      <c r="M113" s="12"/>
      <c r="N113" s="12"/>
      <c r="O113" s="12"/>
      <c r="P113" s="65"/>
      <c r="Q113" s="65"/>
      <c r="R113" s="65"/>
      <c r="S113" s="12"/>
      <c r="T113" s="65"/>
      <c r="U113" s="12"/>
      <c r="V113" s="12"/>
      <c r="W113" s="12"/>
      <c r="X113" s="65"/>
      <c r="Y113" s="65"/>
      <c r="Z113" s="146"/>
      <c r="AA113" s="146"/>
      <c r="AB113" s="146"/>
      <c r="AC113" s="12"/>
      <c r="AD113" s="12"/>
      <c r="AE113" s="65"/>
      <c r="AG113" s="12"/>
    </row>
    <row r="114" spans="7:33">
      <c r="G114" s="12"/>
      <c r="H114" s="12"/>
      <c r="I114" s="12"/>
      <c r="J114" s="12"/>
      <c r="K114" s="12"/>
      <c r="L114" s="12"/>
      <c r="M114" s="12"/>
      <c r="N114" s="12"/>
      <c r="O114" s="12"/>
      <c r="P114" s="65"/>
      <c r="Q114" s="65"/>
      <c r="R114" s="65"/>
      <c r="S114" s="12"/>
      <c r="T114" s="65"/>
      <c r="U114" s="12"/>
      <c r="V114" s="12"/>
      <c r="W114" s="12"/>
      <c r="X114" s="65"/>
      <c r="Y114" s="65"/>
      <c r="Z114" s="146"/>
      <c r="AA114" s="146"/>
      <c r="AB114" s="146"/>
      <c r="AC114" s="12"/>
      <c r="AD114" s="12"/>
      <c r="AE114" s="65"/>
      <c r="AG114" s="12"/>
    </row>
    <row r="115" spans="7:33">
      <c r="G115" s="12"/>
      <c r="H115" s="12"/>
      <c r="I115" s="12"/>
      <c r="J115" s="12"/>
      <c r="K115" s="12"/>
      <c r="L115" s="12"/>
      <c r="M115" s="12"/>
      <c r="N115" s="12"/>
      <c r="O115" s="12"/>
      <c r="P115" s="65"/>
      <c r="Q115" s="65"/>
      <c r="R115" s="65"/>
      <c r="S115" s="12"/>
      <c r="T115" s="65"/>
      <c r="U115" s="12"/>
      <c r="V115" s="12"/>
      <c r="W115" s="12"/>
      <c r="X115" s="65"/>
      <c r="Y115" s="65"/>
      <c r="Z115" s="146"/>
      <c r="AA115" s="146"/>
      <c r="AB115" s="146"/>
      <c r="AC115" s="12"/>
      <c r="AD115" s="12"/>
      <c r="AE115" s="65"/>
      <c r="AG115" s="12"/>
    </row>
    <row r="116" spans="7:33">
      <c r="G116" s="12"/>
      <c r="H116" s="12"/>
      <c r="I116" s="12"/>
      <c r="J116" s="12"/>
      <c r="K116" s="12"/>
      <c r="L116" s="12"/>
      <c r="M116" s="12"/>
      <c r="N116" s="12"/>
      <c r="O116" s="12"/>
      <c r="P116" s="65"/>
      <c r="Q116" s="65"/>
      <c r="R116" s="65"/>
      <c r="S116" s="12"/>
      <c r="T116" s="65"/>
      <c r="U116" s="12"/>
      <c r="V116" s="12"/>
      <c r="W116" s="12"/>
      <c r="X116" s="65"/>
      <c r="Y116" s="65"/>
      <c r="Z116" s="146"/>
      <c r="AA116" s="146"/>
      <c r="AB116" s="146"/>
      <c r="AC116" s="12"/>
      <c r="AD116" s="12"/>
      <c r="AE116" s="65"/>
      <c r="AG116" s="12"/>
    </row>
    <row r="117" spans="7:33">
      <c r="G117" s="12"/>
      <c r="H117" s="12"/>
      <c r="I117" s="12"/>
      <c r="J117" s="12"/>
      <c r="K117" s="12"/>
      <c r="L117" s="12"/>
      <c r="M117" s="12"/>
      <c r="N117" s="12"/>
      <c r="O117" s="12"/>
      <c r="P117" s="65"/>
      <c r="Q117" s="65"/>
      <c r="R117" s="65"/>
      <c r="S117" s="12"/>
      <c r="T117" s="65"/>
      <c r="U117" s="12"/>
      <c r="V117" s="12"/>
      <c r="W117" s="12"/>
      <c r="X117" s="65"/>
      <c r="Y117" s="65"/>
      <c r="Z117" s="146"/>
      <c r="AA117" s="146"/>
      <c r="AB117" s="146"/>
      <c r="AC117" s="12"/>
      <c r="AD117" s="12"/>
      <c r="AE117" s="65"/>
      <c r="AG117" s="12"/>
    </row>
    <row r="118" spans="7:33">
      <c r="G118" s="12"/>
      <c r="H118" s="12"/>
      <c r="I118" s="12"/>
      <c r="J118" s="12"/>
      <c r="K118" s="12"/>
      <c r="L118" s="12"/>
      <c r="M118" s="12"/>
      <c r="N118" s="12"/>
      <c r="O118" s="12"/>
      <c r="P118" s="65"/>
      <c r="Q118" s="65"/>
      <c r="R118" s="65"/>
      <c r="S118" s="12"/>
      <c r="T118" s="65"/>
      <c r="U118" s="12"/>
      <c r="V118" s="12"/>
      <c r="W118" s="12"/>
      <c r="X118" s="65"/>
      <c r="Y118" s="65"/>
      <c r="Z118" s="146"/>
      <c r="AA118" s="146"/>
      <c r="AB118" s="146"/>
      <c r="AC118" s="12"/>
      <c r="AD118" s="12"/>
      <c r="AE118" s="65"/>
      <c r="AG118" s="12"/>
    </row>
    <row r="119" spans="7:33">
      <c r="G119" s="12"/>
      <c r="H119" s="12"/>
      <c r="I119" s="12"/>
      <c r="J119" s="12"/>
      <c r="K119" s="12"/>
      <c r="L119" s="12"/>
      <c r="M119" s="12"/>
      <c r="N119" s="12"/>
      <c r="O119" s="12"/>
      <c r="P119" s="65"/>
      <c r="Q119" s="65"/>
      <c r="R119" s="65"/>
      <c r="S119" s="12"/>
      <c r="T119" s="65"/>
      <c r="U119" s="12"/>
      <c r="V119" s="12"/>
      <c r="W119" s="12"/>
      <c r="X119" s="65"/>
      <c r="Y119" s="65"/>
      <c r="Z119" s="146"/>
      <c r="AA119" s="146"/>
      <c r="AB119" s="146"/>
      <c r="AC119" s="12"/>
      <c r="AD119" s="12"/>
      <c r="AE119" s="65"/>
      <c r="AG119" s="12"/>
    </row>
    <row r="120" spans="7:33">
      <c r="G120" s="12"/>
      <c r="H120" s="12"/>
      <c r="I120" s="12"/>
      <c r="J120" s="12"/>
      <c r="K120" s="12"/>
      <c r="L120" s="12"/>
      <c r="M120" s="12"/>
      <c r="N120" s="12"/>
      <c r="O120" s="12"/>
      <c r="P120" s="65"/>
      <c r="Q120" s="65"/>
      <c r="R120" s="65"/>
      <c r="S120" s="12"/>
      <c r="T120" s="65"/>
      <c r="U120" s="12"/>
      <c r="V120" s="12"/>
      <c r="W120" s="12"/>
      <c r="X120" s="65"/>
      <c r="Y120" s="65"/>
      <c r="Z120" s="146"/>
      <c r="AA120" s="146"/>
      <c r="AB120" s="146"/>
      <c r="AC120" s="12"/>
      <c r="AD120" s="12"/>
      <c r="AE120" s="65"/>
      <c r="AG120" s="12"/>
    </row>
    <row r="121" spans="7:33">
      <c r="G121" s="12"/>
      <c r="H121" s="12"/>
      <c r="I121" s="12"/>
      <c r="J121" s="12"/>
      <c r="K121" s="12"/>
      <c r="L121" s="12"/>
      <c r="M121" s="12"/>
      <c r="N121" s="12"/>
      <c r="O121" s="12"/>
      <c r="P121" s="65"/>
      <c r="Q121" s="65"/>
      <c r="R121" s="65"/>
      <c r="S121" s="12"/>
      <c r="T121" s="65"/>
      <c r="U121" s="12"/>
      <c r="V121" s="12"/>
      <c r="W121" s="12"/>
      <c r="X121" s="65"/>
      <c r="Y121" s="65"/>
      <c r="Z121" s="146"/>
      <c r="AA121" s="146"/>
      <c r="AB121" s="146"/>
      <c r="AC121" s="12"/>
      <c r="AD121" s="12"/>
      <c r="AE121" s="65"/>
      <c r="AG121" s="12"/>
    </row>
    <row r="122" spans="7:33">
      <c r="G122" s="12"/>
      <c r="H122" s="12"/>
      <c r="I122" s="12"/>
      <c r="J122" s="12"/>
      <c r="K122" s="12"/>
      <c r="L122" s="12"/>
      <c r="M122" s="12"/>
      <c r="N122" s="12"/>
      <c r="O122" s="12"/>
      <c r="P122" s="65"/>
      <c r="Q122" s="65"/>
      <c r="R122" s="65"/>
      <c r="S122" s="12"/>
      <c r="T122" s="65"/>
      <c r="U122" s="12"/>
      <c r="V122" s="12"/>
      <c r="W122" s="12"/>
      <c r="X122" s="65"/>
      <c r="Y122" s="65"/>
      <c r="Z122" s="146"/>
      <c r="AA122" s="146"/>
      <c r="AB122" s="146"/>
      <c r="AC122" s="12"/>
      <c r="AD122" s="12"/>
      <c r="AE122" s="65"/>
      <c r="AG122" s="12"/>
    </row>
    <row r="123" spans="7:33">
      <c r="G123" s="12"/>
      <c r="H123" s="12"/>
      <c r="I123" s="12"/>
      <c r="J123" s="12"/>
      <c r="K123" s="12"/>
      <c r="L123" s="12"/>
      <c r="M123" s="12"/>
      <c r="N123" s="12"/>
      <c r="O123" s="12"/>
      <c r="P123" s="65"/>
      <c r="Q123" s="65"/>
      <c r="R123" s="65"/>
      <c r="S123" s="12"/>
      <c r="T123" s="65"/>
      <c r="U123" s="12"/>
      <c r="V123" s="12"/>
      <c r="W123" s="12"/>
      <c r="X123" s="65"/>
      <c r="Y123" s="65"/>
      <c r="Z123" s="146"/>
      <c r="AA123" s="146"/>
      <c r="AB123" s="146"/>
      <c r="AC123" s="12"/>
      <c r="AD123" s="12"/>
      <c r="AE123" s="65"/>
      <c r="AG123" s="12"/>
    </row>
    <row r="124" spans="7:33">
      <c r="G124" s="12"/>
      <c r="H124" s="12"/>
      <c r="I124" s="12"/>
      <c r="J124" s="12"/>
      <c r="K124" s="12"/>
      <c r="L124" s="12"/>
      <c r="M124" s="12"/>
      <c r="N124" s="12"/>
      <c r="O124" s="12"/>
      <c r="P124" s="65"/>
      <c r="Q124" s="65"/>
      <c r="R124" s="65"/>
      <c r="S124" s="12"/>
      <c r="T124" s="65"/>
      <c r="U124" s="12"/>
      <c r="V124" s="12"/>
      <c r="W124" s="12"/>
      <c r="X124" s="65"/>
      <c r="Y124" s="65"/>
      <c r="Z124" s="146"/>
      <c r="AA124" s="146"/>
      <c r="AB124" s="146"/>
      <c r="AC124" s="12"/>
      <c r="AD124" s="12"/>
      <c r="AE124" s="65"/>
      <c r="AG124" s="12"/>
    </row>
    <row r="125" spans="7:33">
      <c r="G125" s="12"/>
      <c r="H125" s="12"/>
      <c r="I125" s="12"/>
      <c r="J125" s="12"/>
      <c r="K125" s="12"/>
      <c r="L125" s="12"/>
      <c r="M125" s="12"/>
      <c r="N125" s="12"/>
      <c r="O125" s="12"/>
      <c r="P125" s="65"/>
      <c r="Q125" s="65"/>
      <c r="R125" s="65"/>
      <c r="S125" s="12"/>
      <c r="T125" s="65"/>
      <c r="U125" s="12"/>
      <c r="V125" s="12"/>
      <c r="W125" s="12"/>
      <c r="X125" s="65"/>
      <c r="Y125" s="65"/>
      <c r="Z125" s="146"/>
      <c r="AA125" s="146"/>
      <c r="AB125" s="146"/>
      <c r="AC125" s="12"/>
      <c r="AD125" s="12"/>
      <c r="AE125" s="65"/>
      <c r="AG125" s="12"/>
    </row>
    <row r="126" spans="7:33">
      <c r="G126" s="12"/>
      <c r="H126" s="12"/>
      <c r="I126" s="12"/>
      <c r="J126" s="12"/>
      <c r="K126" s="12"/>
      <c r="L126" s="12"/>
      <c r="M126" s="12"/>
      <c r="N126" s="12"/>
      <c r="O126" s="12"/>
      <c r="P126" s="65"/>
      <c r="Q126" s="65"/>
      <c r="R126" s="65"/>
      <c r="S126" s="12"/>
      <c r="T126" s="65"/>
      <c r="U126" s="12"/>
      <c r="V126" s="12"/>
      <c r="W126" s="12"/>
      <c r="X126" s="65"/>
      <c r="Y126" s="65"/>
      <c r="Z126" s="146"/>
      <c r="AA126" s="146"/>
      <c r="AB126" s="146"/>
      <c r="AC126" s="12"/>
      <c r="AD126" s="12"/>
      <c r="AE126" s="65"/>
      <c r="AG126" s="12"/>
    </row>
    <row r="127" spans="7:33">
      <c r="G127" s="12"/>
      <c r="H127" s="12"/>
      <c r="I127" s="12"/>
      <c r="J127" s="12"/>
      <c r="K127" s="12"/>
      <c r="L127" s="12"/>
      <c r="M127" s="12"/>
      <c r="N127" s="12"/>
      <c r="O127" s="12"/>
      <c r="P127" s="65"/>
      <c r="Q127" s="65"/>
      <c r="R127" s="65"/>
      <c r="S127" s="12"/>
      <c r="T127" s="65"/>
      <c r="U127" s="12"/>
      <c r="V127" s="12"/>
      <c r="W127" s="12"/>
      <c r="X127" s="65"/>
      <c r="Y127" s="65"/>
      <c r="Z127" s="146"/>
      <c r="AA127" s="146"/>
      <c r="AB127" s="146"/>
      <c r="AC127" s="12"/>
      <c r="AD127" s="12"/>
      <c r="AE127" s="65"/>
      <c r="AG127" s="12"/>
    </row>
    <row r="128" spans="7:33">
      <c r="G128" s="12"/>
      <c r="H128" s="12"/>
      <c r="I128" s="12"/>
      <c r="J128" s="12"/>
      <c r="K128" s="12"/>
      <c r="L128" s="12"/>
      <c r="M128" s="12"/>
      <c r="N128" s="12"/>
      <c r="O128" s="12"/>
      <c r="P128" s="65"/>
      <c r="Q128" s="65"/>
      <c r="R128" s="65"/>
      <c r="S128" s="12"/>
      <c r="T128" s="65"/>
      <c r="U128" s="12"/>
      <c r="V128" s="12"/>
      <c r="W128" s="12"/>
      <c r="X128" s="65"/>
      <c r="Y128" s="65"/>
      <c r="Z128" s="146"/>
      <c r="AA128" s="146"/>
      <c r="AB128" s="146"/>
      <c r="AC128" s="12"/>
      <c r="AD128" s="12"/>
      <c r="AE128" s="65"/>
      <c r="AG128" s="12"/>
    </row>
    <row r="129" spans="1:33">
      <c r="G129" s="12"/>
      <c r="H129" s="12"/>
      <c r="I129" s="12"/>
      <c r="J129" s="12"/>
      <c r="K129" s="12"/>
      <c r="L129" s="12"/>
      <c r="M129" s="12"/>
      <c r="N129" s="12"/>
      <c r="O129" s="12"/>
      <c r="P129" s="65"/>
      <c r="Q129" s="65"/>
      <c r="R129" s="65"/>
      <c r="S129" s="12"/>
      <c r="T129" s="65"/>
      <c r="U129" s="12"/>
      <c r="V129" s="12"/>
      <c r="W129" s="12"/>
      <c r="X129" s="65"/>
      <c r="Y129" s="65"/>
      <c r="Z129" s="146"/>
      <c r="AA129" s="146"/>
      <c r="AB129" s="146"/>
      <c r="AC129" s="12"/>
      <c r="AD129" s="12"/>
      <c r="AE129" s="65"/>
      <c r="AG129" s="12"/>
    </row>
    <row r="130" spans="1:33">
      <c r="G130" s="12"/>
      <c r="H130" s="12"/>
      <c r="I130" s="12"/>
      <c r="J130" s="12"/>
      <c r="K130" s="12"/>
      <c r="L130" s="12"/>
      <c r="M130" s="12"/>
      <c r="N130" s="12"/>
      <c r="O130" s="12"/>
      <c r="P130" s="65"/>
      <c r="Q130" s="65"/>
      <c r="R130" s="65"/>
      <c r="S130" s="12"/>
      <c r="T130" s="65"/>
      <c r="U130" s="12"/>
      <c r="V130" s="12"/>
      <c r="W130" s="12"/>
      <c r="X130" s="65"/>
      <c r="Y130" s="65"/>
      <c r="Z130" s="146"/>
      <c r="AA130" s="146"/>
      <c r="AB130" s="146"/>
      <c r="AC130" s="12"/>
      <c r="AD130" s="12"/>
      <c r="AE130" s="65"/>
      <c r="AG130" s="12"/>
    </row>
    <row r="131" spans="1:33">
      <c r="G131" s="12"/>
      <c r="H131" s="12"/>
      <c r="I131" s="12"/>
      <c r="J131" s="12"/>
      <c r="K131" s="12"/>
      <c r="L131" s="12"/>
      <c r="M131" s="12"/>
      <c r="N131" s="12"/>
      <c r="O131" s="12"/>
      <c r="P131" s="65"/>
      <c r="Q131" s="65"/>
      <c r="R131" s="65"/>
      <c r="S131" s="12"/>
      <c r="T131" s="65"/>
      <c r="U131" s="12"/>
      <c r="V131" s="12"/>
      <c r="W131" s="12"/>
      <c r="X131" s="65"/>
      <c r="Y131" s="65"/>
      <c r="Z131" s="146"/>
      <c r="AA131" s="146"/>
      <c r="AB131" s="146"/>
      <c r="AC131" s="12"/>
      <c r="AD131" s="12"/>
      <c r="AE131" s="65"/>
      <c r="AG131" s="12"/>
    </row>
    <row r="132" spans="1:33">
      <c r="G132" s="12"/>
      <c r="H132" s="12"/>
      <c r="I132" s="12"/>
      <c r="J132" s="12"/>
      <c r="K132" s="12"/>
      <c r="L132" s="12"/>
      <c r="M132" s="12"/>
      <c r="N132" s="12"/>
      <c r="O132" s="12"/>
      <c r="P132" s="65"/>
      <c r="Q132" s="65"/>
      <c r="R132" s="65"/>
      <c r="S132" s="12"/>
      <c r="T132" s="65"/>
      <c r="U132" s="12"/>
      <c r="V132" s="12"/>
      <c r="W132" s="12"/>
      <c r="X132" s="65"/>
      <c r="Y132" s="65"/>
      <c r="Z132" s="146"/>
      <c r="AA132" s="146"/>
      <c r="AB132" s="146"/>
      <c r="AC132" s="12"/>
      <c r="AD132" s="12"/>
      <c r="AE132" s="65"/>
      <c r="AG132" s="12"/>
    </row>
    <row r="133" spans="1:33">
      <c r="G133" s="12"/>
      <c r="H133" s="12"/>
      <c r="I133" s="12"/>
      <c r="J133" s="12"/>
      <c r="K133" s="12"/>
      <c r="L133" s="12"/>
      <c r="M133" s="12"/>
      <c r="N133" s="12"/>
      <c r="O133" s="12"/>
      <c r="P133" s="65"/>
      <c r="Q133" s="65"/>
      <c r="R133" s="65"/>
      <c r="S133" s="12"/>
      <c r="T133" s="65"/>
      <c r="U133" s="12"/>
      <c r="V133" s="12"/>
      <c r="W133" s="12"/>
      <c r="X133" s="65"/>
      <c r="Y133" s="65"/>
      <c r="Z133" s="146"/>
      <c r="AA133" s="146"/>
      <c r="AB133" s="146"/>
      <c r="AC133" s="12"/>
      <c r="AD133" s="12"/>
      <c r="AE133" s="65"/>
      <c r="AG133" s="12"/>
    </row>
    <row r="134" spans="1:33">
      <c r="G134" s="12"/>
      <c r="H134" s="12"/>
      <c r="I134" s="12"/>
      <c r="J134" s="12"/>
      <c r="K134" s="12"/>
      <c r="L134" s="12"/>
      <c r="M134" s="12"/>
      <c r="N134" s="12"/>
      <c r="O134" s="12"/>
      <c r="P134" s="65"/>
      <c r="Q134" s="65"/>
      <c r="R134" s="65"/>
      <c r="S134" s="12"/>
      <c r="T134" s="65"/>
      <c r="U134" s="12"/>
      <c r="V134" s="12"/>
      <c r="W134" s="12"/>
      <c r="X134" s="65"/>
      <c r="Y134" s="65"/>
      <c r="Z134" s="146"/>
      <c r="AA134" s="146"/>
      <c r="AB134" s="146"/>
      <c r="AC134" s="12"/>
      <c r="AD134" s="12"/>
      <c r="AE134" s="65"/>
      <c r="AG134" s="12"/>
    </row>
    <row r="135" spans="1:33">
      <c r="G135" s="12"/>
      <c r="H135" s="12"/>
      <c r="I135" s="12"/>
      <c r="J135" s="12"/>
      <c r="K135" s="12"/>
      <c r="L135" s="12"/>
      <c r="M135" s="12"/>
      <c r="N135" s="12"/>
      <c r="O135" s="12"/>
      <c r="P135" s="65"/>
      <c r="Q135" s="65"/>
      <c r="R135" s="65"/>
      <c r="S135" s="12"/>
      <c r="T135" s="65"/>
      <c r="U135" s="12"/>
      <c r="V135" s="12"/>
      <c r="W135" s="12"/>
      <c r="X135" s="65"/>
      <c r="Y135" s="65"/>
      <c r="Z135" s="146"/>
      <c r="AA135" s="146"/>
      <c r="AB135" s="146"/>
      <c r="AC135" s="12"/>
      <c r="AD135" s="12"/>
      <c r="AE135" s="65"/>
      <c r="AG135" s="12"/>
    </row>
    <row r="136" spans="1:33">
      <c r="G136" s="12"/>
      <c r="H136" s="12"/>
      <c r="I136" s="12"/>
      <c r="J136" s="12"/>
      <c r="K136" s="12"/>
      <c r="L136" s="12"/>
      <c r="M136" s="12"/>
      <c r="N136" s="12"/>
      <c r="O136" s="12"/>
      <c r="P136" s="65"/>
      <c r="Q136" s="65"/>
      <c r="R136" s="65"/>
      <c r="S136" s="12"/>
      <c r="T136" s="65"/>
      <c r="U136" s="12"/>
      <c r="V136" s="12"/>
      <c r="W136" s="12"/>
      <c r="X136" s="65"/>
      <c r="Y136" s="65"/>
      <c r="Z136" s="146"/>
      <c r="AA136" s="146"/>
      <c r="AB136" s="146"/>
      <c r="AC136" s="12"/>
      <c r="AD136" s="12"/>
      <c r="AE136" s="65"/>
      <c r="AG136" s="12"/>
    </row>
    <row r="137" spans="1:33">
      <c r="A137" s="30"/>
      <c r="B137" s="30"/>
      <c r="C137" s="30"/>
      <c r="E137" s="30"/>
      <c r="F137" s="30"/>
      <c r="G137" s="30"/>
      <c r="H137" s="30"/>
      <c r="I137" s="30"/>
      <c r="J137" s="30"/>
      <c r="K137" s="30"/>
      <c r="L137" s="30"/>
      <c r="M137" s="12"/>
      <c r="N137" s="12"/>
      <c r="O137" s="30"/>
      <c r="P137" s="65"/>
      <c r="Q137" s="66"/>
      <c r="R137" s="65"/>
      <c r="S137" s="12"/>
      <c r="T137" s="65"/>
      <c r="U137" s="12"/>
      <c r="V137" s="12"/>
      <c r="W137" s="12"/>
      <c r="X137" s="65"/>
      <c r="Y137" s="65"/>
      <c r="Z137" s="146"/>
      <c r="AA137" s="146"/>
      <c r="AB137" s="146"/>
      <c r="AC137" s="12"/>
      <c r="AD137" s="12"/>
      <c r="AE137" s="65"/>
      <c r="AG137" s="12"/>
    </row>
    <row r="138" spans="1:33">
      <c r="A138" s="32"/>
      <c r="B138" s="32"/>
      <c r="C138" s="32"/>
      <c r="E138" s="32"/>
      <c r="F138" s="32"/>
      <c r="G138" s="32"/>
      <c r="H138" s="32"/>
      <c r="I138" s="32"/>
      <c r="J138" s="32"/>
      <c r="K138" s="32"/>
      <c r="L138" s="32"/>
      <c r="M138" s="12"/>
      <c r="N138" s="12"/>
      <c r="O138" s="32"/>
      <c r="P138" s="65"/>
      <c r="Q138" s="67"/>
      <c r="R138" s="65"/>
      <c r="S138" s="12"/>
      <c r="T138" s="65"/>
      <c r="U138" s="12"/>
      <c r="V138" s="12"/>
      <c r="W138" s="12"/>
      <c r="X138" s="65"/>
      <c r="Y138" s="65"/>
      <c r="Z138" s="146"/>
      <c r="AA138" s="146"/>
      <c r="AB138" s="146"/>
      <c r="AC138" s="12"/>
      <c r="AD138" s="12"/>
      <c r="AE138" s="65"/>
      <c r="AG138" s="12"/>
    </row>
    <row r="139" spans="1:33">
      <c r="A139" s="32"/>
      <c r="B139" s="32"/>
      <c r="C139" s="32"/>
      <c r="E139" s="32"/>
      <c r="F139" s="32"/>
      <c r="G139" s="32"/>
      <c r="H139" s="32"/>
      <c r="I139" s="32"/>
      <c r="J139" s="32"/>
      <c r="K139" s="32"/>
      <c r="L139" s="32"/>
      <c r="M139" s="12"/>
      <c r="N139" s="12"/>
      <c r="O139" s="32"/>
      <c r="P139" s="65"/>
      <c r="Q139" s="67"/>
      <c r="R139" s="65"/>
      <c r="S139" s="12"/>
      <c r="T139" s="65"/>
      <c r="U139" s="12"/>
      <c r="V139" s="12"/>
      <c r="W139" s="12"/>
      <c r="X139" s="65"/>
      <c r="Y139" s="65"/>
      <c r="Z139" s="146"/>
      <c r="AA139" s="146"/>
      <c r="AB139" s="146"/>
      <c r="AC139" s="12"/>
      <c r="AD139" s="12"/>
      <c r="AE139" s="65"/>
      <c r="AG139" s="12"/>
    </row>
    <row r="140" spans="1:33">
      <c r="A140" s="32"/>
      <c r="B140" s="32"/>
      <c r="C140" s="32"/>
      <c r="E140" s="32"/>
      <c r="F140" s="32"/>
      <c r="G140" s="32"/>
      <c r="H140" s="32"/>
      <c r="I140" s="32"/>
      <c r="J140" s="32"/>
      <c r="K140" s="32"/>
      <c r="L140" s="32"/>
      <c r="M140" s="12"/>
      <c r="N140" s="12"/>
      <c r="O140" s="32"/>
      <c r="P140" s="65"/>
      <c r="Q140" s="67"/>
      <c r="R140" s="65"/>
      <c r="S140" s="12"/>
      <c r="T140" s="65"/>
      <c r="U140" s="12"/>
      <c r="V140" s="12"/>
      <c r="W140" s="12"/>
      <c r="X140" s="65"/>
      <c r="Y140" s="65"/>
      <c r="Z140" s="146"/>
      <c r="AA140" s="146"/>
      <c r="AB140" s="146"/>
      <c r="AC140" s="12"/>
      <c r="AD140" s="12"/>
      <c r="AE140" s="65"/>
      <c r="AG140" s="12"/>
    </row>
    <row r="141" spans="1:33">
      <c r="A141" s="32"/>
      <c r="B141" s="32"/>
      <c r="C141" s="32"/>
      <c r="E141" s="32"/>
      <c r="F141" s="32"/>
      <c r="G141" s="32"/>
      <c r="H141" s="32"/>
      <c r="I141" s="32"/>
      <c r="J141" s="32"/>
      <c r="K141" s="32"/>
      <c r="L141" s="32"/>
      <c r="M141" s="12"/>
      <c r="N141" s="12"/>
      <c r="O141" s="32"/>
      <c r="P141" s="65"/>
      <c r="Q141" s="67"/>
      <c r="R141" s="65"/>
      <c r="S141" s="12"/>
      <c r="T141" s="65"/>
      <c r="U141" s="12"/>
      <c r="V141" s="12"/>
      <c r="W141" s="12"/>
      <c r="X141" s="65"/>
      <c r="Y141" s="65"/>
      <c r="Z141" s="146"/>
      <c r="AA141" s="146"/>
      <c r="AB141" s="146"/>
      <c r="AC141" s="12"/>
      <c r="AD141" s="12"/>
      <c r="AE141" s="65"/>
      <c r="AG141" s="12"/>
    </row>
    <row r="142" spans="1:33">
      <c r="A142" s="32"/>
      <c r="B142" s="32"/>
      <c r="C142" s="32"/>
      <c r="E142" s="32"/>
      <c r="F142" s="32"/>
      <c r="G142" s="32"/>
      <c r="H142" s="32"/>
      <c r="I142" s="32"/>
      <c r="J142" s="32"/>
      <c r="K142" s="32"/>
      <c r="L142" s="32"/>
      <c r="M142" s="12"/>
      <c r="N142" s="12"/>
      <c r="O142" s="32"/>
      <c r="P142" s="65"/>
      <c r="Q142" s="67"/>
      <c r="R142" s="65"/>
      <c r="S142" s="12"/>
      <c r="T142" s="65"/>
      <c r="U142" s="12"/>
      <c r="V142" s="12"/>
      <c r="W142" s="12"/>
      <c r="X142" s="65"/>
      <c r="Y142" s="65"/>
      <c r="Z142" s="146"/>
      <c r="AA142" s="146"/>
      <c r="AB142" s="146"/>
      <c r="AC142" s="12"/>
      <c r="AD142" s="12"/>
      <c r="AE142" s="65"/>
      <c r="AG142" s="12"/>
    </row>
    <row r="143" spans="1:33">
      <c r="A143" s="32"/>
      <c r="B143" s="32"/>
      <c r="C143" s="32"/>
      <c r="E143" s="32"/>
      <c r="F143" s="32"/>
      <c r="G143" s="32"/>
      <c r="H143" s="32"/>
      <c r="I143" s="32"/>
      <c r="J143" s="32"/>
      <c r="K143" s="32"/>
      <c r="L143" s="32"/>
      <c r="M143" s="12"/>
      <c r="N143" s="12"/>
      <c r="O143" s="32"/>
      <c r="P143" s="65"/>
      <c r="Q143" s="67"/>
      <c r="R143" s="65"/>
      <c r="S143" s="12"/>
      <c r="T143" s="65"/>
      <c r="U143" s="12"/>
      <c r="V143" s="12"/>
      <c r="W143" s="12"/>
      <c r="X143" s="65"/>
      <c r="Y143" s="65"/>
      <c r="Z143" s="146"/>
      <c r="AA143" s="146"/>
      <c r="AB143" s="146"/>
      <c r="AC143" s="12"/>
      <c r="AD143" s="12"/>
      <c r="AE143" s="65"/>
      <c r="AG143" s="12"/>
    </row>
    <row r="144" spans="1:33">
      <c r="A144" s="32"/>
      <c r="B144" s="32"/>
      <c r="C144" s="32"/>
      <c r="E144" s="32"/>
      <c r="F144" s="32"/>
      <c r="G144" s="32"/>
      <c r="H144" s="32"/>
      <c r="I144" s="32"/>
      <c r="J144" s="32"/>
      <c r="K144" s="32"/>
      <c r="L144" s="32"/>
      <c r="M144" s="12"/>
      <c r="N144" s="12"/>
      <c r="O144" s="32"/>
      <c r="P144" s="65"/>
      <c r="Q144" s="67"/>
      <c r="R144" s="65"/>
      <c r="S144" s="12"/>
      <c r="T144" s="65"/>
      <c r="U144" s="12"/>
      <c r="V144" s="12"/>
      <c r="W144" s="12"/>
      <c r="X144" s="65"/>
      <c r="Y144" s="65"/>
      <c r="Z144" s="146"/>
      <c r="AA144" s="146"/>
      <c r="AB144" s="146"/>
      <c r="AC144" s="12"/>
      <c r="AD144" s="12"/>
      <c r="AE144" s="65"/>
      <c r="AG144" s="12"/>
    </row>
    <row r="145" spans="1:33">
      <c r="A145" s="32"/>
      <c r="B145" s="32"/>
      <c r="C145" s="32"/>
      <c r="E145" s="32"/>
      <c r="F145" s="32"/>
      <c r="G145" s="32"/>
      <c r="H145" s="32"/>
      <c r="I145" s="32"/>
      <c r="J145" s="32"/>
      <c r="K145" s="32"/>
      <c r="L145" s="32"/>
      <c r="M145" s="12"/>
      <c r="N145" s="12"/>
      <c r="O145" s="32"/>
      <c r="P145" s="65"/>
      <c r="Q145" s="67"/>
      <c r="R145" s="65"/>
      <c r="S145" s="12"/>
      <c r="T145" s="65"/>
      <c r="U145" s="12"/>
      <c r="V145" s="12"/>
      <c r="W145" s="12"/>
      <c r="X145" s="65"/>
      <c r="Y145" s="65"/>
      <c r="Z145" s="146"/>
      <c r="AA145" s="146"/>
      <c r="AB145" s="146"/>
      <c r="AC145" s="12"/>
      <c r="AD145" s="12"/>
      <c r="AE145" s="65"/>
      <c r="AG145" s="12"/>
    </row>
    <row r="146" spans="1:33">
      <c r="A146" s="32"/>
      <c r="B146" s="32"/>
      <c r="C146" s="32"/>
      <c r="E146" s="32"/>
      <c r="F146" s="32"/>
      <c r="G146" s="32"/>
      <c r="H146" s="32"/>
      <c r="I146" s="32"/>
      <c r="J146" s="32"/>
      <c r="K146" s="32"/>
      <c r="L146" s="32"/>
      <c r="M146" s="30"/>
      <c r="N146" s="30"/>
      <c r="O146" s="32"/>
      <c r="P146" s="66"/>
      <c r="Q146" s="67"/>
      <c r="R146" s="66"/>
      <c r="S146" s="30"/>
      <c r="T146" s="66"/>
      <c r="U146" s="30"/>
      <c r="V146" s="30"/>
      <c r="W146" s="30"/>
      <c r="X146" s="66"/>
      <c r="Y146" s="66"/>
      <c r="AB146" s="147"/>
      <c r="AG146" s="30"/>
    </row>
    <row r="147" spans="1:33">
      <c r="A147" s="32"/>
      <c r="B147" s="32"/>
      <c r="C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67"/>
      <c r="Q147" s="67"/>
      <c r="R147" s="67"/>
      <c r="S147" s="32"/>
      <c r="T147" s="67"/>
      <c r="U147" s="32"/>
      <c r="V147" s="32"/>
      <c r="W147" s="32"/>
      <c r="X147" s="67"/>
      <c r="Y147" s="67"/>
      <c r="AB147" s="148"/>
      <c r="AG147" s="32"/>
    </row>
    <row r="148" spans="1:33">
      <c r="A148" s="32"/>
      <c r="B148" s="32"/>
      <c r="C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67"/>
      <c r="Q148" s="67"/>
      <c r="R148" s="67"/>
      <c r="S148" s="32"/>
      <c r="T148" s="67"/>
      <c r="U148" s="32"/>
      <c r="V148" s="32"/>
      <c r="W148" s="32"/>
      <c r="X148" s="67"/>
      <c r="Y148" s="67"/>
      <c r="AB148" s="148"/>
      <c r="AG148" s="32"/>
    </row>
    <row r="149" spans="1:33">
      <c r="A149" s="32"/>
      <c r="B149" s="32"/>
      <c r="C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67"/>
      <c r="Q149" s="67"/>
      <c r="R149" s="67"/>
      <c r="S149" s="32"/>
      <c r="T149" s="67"/>
      <c r="U149" s="32"/>
      <c r="V149" s="32"/>
      <c r="W149" s="32"/>
      <c r="X149" s="67"/>
      <c r="Y149" s="67"/>
      <c r="AB149" s="148"/>
      <c r="AG149" s="32"/>
    </row>
    <row r="150" spans="1:33">
      <c r="A150" s="32"/>
      <c r="B150" s="32"/>
      <c r="C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67"/>
      <c r="Q150" s="67"/>
      <c r="R150" s="67"/>
      <c r="S150" s="32"/>
      <c r="T150" s="67"/>
      <c r="U150" s="32"/>
      <c r="V150" s="32"/>
      <c r="W150" s="32"/>
      <c r="X150" s="67"/>
      <c r="Y150" s="67"/>
      <c r="AB150" s="148"/>
      <c r="AG150" s="32"/>
    </row>
    <row r="151" spans="1:33">
      <c r="A151" s="32"/>
      <c r="B151" s="32"/>
      <c r="C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67"/>
      <c r="Q151" s="67"/>
      <c r="R151" s="67"/>
      <c r="S151" s="32"/>
      <c r="T151" s="67"/>
      <c r="U151" s="32"/>
      <c r="V151" s="32"/>
      <c r="W151" s="32"/>
      <c r="X151" s="67"/>
      <c r="Y151" s="67"/>
      <c r="AB151" s="148"/>
      <c r="AG151" s="32"/>
    </row>
    <row r="152" spans="1:33">
      <c r="A152" s="32"/>
      <c r="B152" s="32"/>
      <c r="C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67"/>
      <c r="Q152" s="67"/>
      <c r="R152" s="67"/>
      <c r="S152" s="32"/>
      <c r="T152" s="67"/>
      <c r="U152" s="32"/>
      <c r="V152" s="32"/>
      <c r="W152" s="32"/>
      <c r="X152" s="67"/>
      <c r="Y152" s="67"/>
      <c r="AB152" s="148"/>
      <c r="AG152" s="32"/>
    </row>
    <row r="153" spans="1:33">
      <c r="A153" s="32"/>
      <c r="B153" s="32"/>
      <c r="C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67"/>
      <c r="Q153" s="67"/>
      <c r="R153" s="67"/>
      <c r="S153" s="32"/>
      <c r="T153" s="67"/>
      <c r="U153" s="32"/>
      <c r="V153" s="32"/>
      <c r="W153" s="32"/>
      <c r="X153" s="67"/>
      <c r="Y153" s="67"/>
      <c r="AB153" s="148"/>
      <c r="AG153" s="32"/>
    </row>
    <row r="154" spans="1:33">
      <c r="A154" s="32"/>
      <c r="B154" s="32"/>
      <c r="C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67"/>
      <c r="Q154" s="67"/>
      <c r="R154" s="67"/>
      <c r="S154" s="32"/>
      <c r="T154" s="67"/>
      <c r="U154" s="32"/>
      <c r="V154" s="32"/>
      <c r="W154" s="32"/>
      <c r="X154" s="67"/>
      <c r="Y154" s="67"/>
      <c r="AB154" s="148"/>
      <c r="AG154" s="32"/>
    </row>
    <row r="155" spans="1:33">
      <c r="A155" s="32"/>
      <c r="B155" s="32"/>
      <c r="C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67"/>
      <c r="Q155" s="67"/>
      <c r="R155" s="67"/>
      <c r="S155" s="32"/>
      <c r="T155" s="67"/>
      <c r="U155" s="32"/>
      <c r="V155" s="32"/>
      <c r="W155" s="32"/>
      <c r="X155" s="67"/>
      <c r="Y155" s="67"/>
      <c r="AB155" s="148"/>
      <c r="AG155" s="32"/>
    </row>
    <row r="156" spans="1:33">
      <c r="A156" s="32"/>
      <c r="B156" s="32"/>
      <c r="C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67"/>
      <c r="Q156" s="67"/>
      <c r="R156" s="67"/>
      <c r="S156" s="32"/>
      <c r="T156" s="67"/>
      <c r="U156" s="32"/>
      <c r="V156" s="32"/>
      <c r="W156" s="32"/>
      <c r="X156" s="67"/>
      <c r="Y156" s="67"/>
      <c r="AB156" s="148"/>
      <c r="AG156" s="32"/>
    </row>
    <row r="157" spans="1:33">
      <c r="A157" s="32"/>
      <c r="B157" s="32"/>
      <c r="C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67"/>
      <c r="Q157" s="67"/>
      <c r="R157" s="67"/>
      <c r="S157" s="32"/>
      <c r="T157" s="67"/>
      <c r="U157" s="32"/>
      <c r="V157" s="32"/>
      <c r="W157" s="32"/>
      <c r="X157" s="67"/>
      <c r="Y157" s="67"/>
      <c r="AB157" s="148"/>
      <c r="AG157" s="32"/>
    </row>
    <row r="158" spans="1:33">
      <c r="A158" s="32"/>
      <c r="B158" s="32"/>
      <c r="C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67"/>
      <c r="Q158" s="67"/>
      <c r="R158" s="67"/>
      <c r="S158" s="32"/>
      <c r="T158" s="67"/>
      <c r="U158" s="32"/>
      <c r="V158" s="32"/>
      <c r="W158" s="32"/>
      <c r="X158" s="67"/>
      <c r="Y158" s="67"/>
      <c r="AB158" s="148"/>
      <c r="AG158" s="32"/>
    </row>
    <row r="159" spans="1:33">
      <c r="A159" s="32"/>
      <c r="B159" s="32"/>
      <c r="C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67"/>
      <c r="Q159" s="67"/>
      <c r="R159" s="67"/>
      <c r="S159" s="32"/>
      <c r="T159" s="67"/>
      <c r="U159" s="32"/>
      <c r="V159" s="32"/>
      <c r="W159" s="32"/>
      <c r="X159" s="67"/>
      <c r="Y159" s="67"/>
      <c r="AB159" s="148"/>
      <c r="AG159" s="32"/>
    </row>
    <row r="160" spans="1:33">
      <c r="A160" s="32"/>
      <c r="B160" s="32"/>
      <c r="C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67"/>
      <c r="Q160" s="67"/>
      <c r="R160" s="67"/>
      <c r="S160" s="32"/>
      <c r="T160" s="67"/>
      <c r="U160" s="32"/>
      <c r="V160" s="32"/>
      <c r="W160" s="32"/>
      <c r="X160" s="67"/>
      <c r="Y160" s="67"/>
      <c r="AB160" s="148"/>
      <c r="AG160" s="32"/>
    </row>
    <row r="161" spans="1:33">
      <c r="A161" s="32"/>
      <c r="B161" s="32"/>
      <c r="C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67"/>
      <c r="Q161" s="67"/>
      <c r="R161" s="67"/>
      <c r="S161" s="32"/>
      <c r="T161" s="67"/>
      <c r="U161" s="32"/>
      <c r="V161" s="32"/>
      <c r="W161" s="32"/>
      <c r="X161" s="67"/>
      <c r="Y161" s="67"/>
      <c r="AB161" s="148"/>
      <c r="AG161" s="32"/>
    </row>
    <row r="162" spans="1:33">
      <c r="A162" s="32"/>
      <c r="B162" s="32"/>
      <c r="C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67"/>
      <c r="Q162" s="67"/>
      <c r="R162" s="67"/>
      <c r="S162" s="32"/>
      <c r="T162" s="67"/>
      <c r="U162" s="32"/>
      <c r="V162" s="32"/>
      <c r="W162" s="32"/>
      <c r="X162" s="67"/>
      <c r="Y162" s="67"/>
      <c r="AB162" s="148"/>
      <c r="AG162" s="32"/>
    </row>
    <row r="163" spans="1:33">
      <c r="A163" s="32"/>
      <c r="B163" s="32"/>
      <c r="C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67"/>
      <c r="Q163" s="67"/>
      <c r="R163" s="67"/>
      <c r="S163" s="32"/>
      <c r="T163" s="67"/>
      <c r="U163" s="32"/>
      <c r="V163" s="32"/>
      <c r="W163" s="32"/>
      <c r="X163" s="67"/>
      <c r="Y163" s="67"/>
      <c r="AB163" s="148"/>
      <c r="AG163" s="32"/>
    </row>
    <row r="164" spans="1:33">
      <c r="A164" s="32"/>
      <c r="B164" s="32"/>
      <c r="C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67"/>
      <c r="Q164" s="67"/>
      <c r="R164" s="67"/>
      <c r="S164" s="32"/>
      <c r="T164" s="67"/>
      <c r="U164" s="32"/>
      <c r="V164" s="32"/>
      <c r="W164" s="32"/>
      <c r="X164" s="67"/>
      <c r="Y164" s="67"/>
      <c r="AB164" s="148"/>
      <c r="AG164" s="32"/>
    </row>
    <row r="165" spans="1:33">
      <c r="A165" s="32"/>
      <c r="B165" s="32"/>
      <c r="C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67"/>
      <c r="Q165" s="67"/>
      <c r="R165" s="67"/>
      <c r="S165" s="32"/>
      <c r="T165" s="67"/>
      <c r="U165" s="32"/>
      <c r="V165" s="32"/>
      <c r="W165" s="32"/>
      <c r="X165" s="67"/>
      <c r="Y165" s="67"/>
      <c r="AB165" s="148"/>
      <c r="AG165" s="32"/>
    </row>
    <row r="166" spans="1:33">
      <c r="A166" s="32"/>
      <c r="B166" s="32"/>
      <c r="C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67"/>
      <c r="Q166" s="67"/>
      <c r="R166" s="67"/>
      <c r="S166" s="32"/>
      <c r="T166" s="67"/>
      <c r="U166" s="32"/>
      <c r="V166" s="32"/>
      <c r="W166" s="32"/>
      <c r="X166" s="67"/>
      <c r="Y166" s="67"/>
      <c r="AB166" s="148"/>
      <c r="AG166" s="32"/>
    </row>
    <row r="167" spans="1:33">
      <c r="A167" s="32"/>
      <c r="B167" s="32"/>
      <c r="C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67"/>
      <c r="Q167" s="67"/>
      <c r="R167" s="67"/>
      <c r="S167" s="32"/>
      <c r="T167" s="67"/>
      <c r="U167" s="32"/>
      <c r="V167" s="32"/>
      <c r="W167" s="32"/>
      <c r="X167" s="67"/>
      <c r="Y167" s="67"/>
      <c r="AB167" s="148"/>
      <c r="AG167" s="32"/>
    </row>
    <row r="168" spans="1:33">
      <c r="A168" s="32"/>
      <c r="B168" s="32"/>
      <c r="C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67"/>
      <c r="Q168" s="67"/>
      <c r="R168" s="67"/>
      <c r="S168" s="32"/>
      <c r="T168" s="67"/>
      <c r="U168" s="32"/>
      <c r="V168" s="32"/>
      <c r="W168" s="32"/>
      <c r="X168" s="67"/>
      <c r="Y168" s="67"/>
      <c r="AB168" s="148"/>
      <c r="AG168" s="32"/>
    </row>
    <row r="169" spans="1:33">
      <c r="A169" s="32"/>
      <c r="B169" s="32"/>
      <c r="C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67"/>
      <c r="Q169" s="67"/>
      <c r="R169" s="67"/>
      <c r="S169" s="32"/>
      <c r="T169" s="67"/>
      <c r="U169" s="32"/>
      <c r="V169" s="32"/>
      <c r="W169" s="32"/>
      <c r="X169" s="67"/>
      <c r="Y169" s="67"/>
      <c r="AB169" s="148"/>
      <c r="AG169" s="32"/>
    </row>
    <row r="170" spans="1:33">
      <c r="A170" s="32"/>
      <c r="B170" s="32"/>
      <c r="C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67"/>
      <c r="Q170" s="67"/>
      <c r="R170" s="67"/>
      <c r="S170" s="32"/>
      <c r="T170" s="67"/>
      <c r="U170" s="32"/>
      <c r="V170" s="32"/>
      <c r="W170" s="32"/>
      <c r="X170" s="67"/>
      <c r="Y170" s="67"/>
      <c r="AB170" s="148"/>
      <c r="AG170" s="32"/>
    </row>
    <row r="171" spans="1:33">
      <c r="A171" s="32"/>
      <c r="B171" s="32"/>
      <c r="C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67"/>
      <c r="Q171" s="67"/>
      <c r="R171" s="67"/>
      <c r="S171" s="32"/>
      <c r="T171" s="67"/>
      <c r="U171" s="32"/>
      <c r="V171" s="32"/>
      <c r="W171" s="32"/>
      <c r="X171" s="67"/>
      <c r="Y171" s="67"/>
      <c r="AB171" s="148"/>
      <c r="AG171" s="32"/>
    </row>
    <row r="172" spans="1:33">
      <c r="L172" s="32"/>
      <c r="M172" s="32"/>
      <c r="N172" s="32"/>
      <c r="P172" s="67"/>
      <c r="R172" s="67"/>
      <c r="S172" s="32"/>
      <c r="T172" s="67"/>
      <c r="U172" s="32"/>
      <c r="V172" s="32"/>
      <c r="W172" s="32"/>
      <c r="X172" s="67"/>
      <c r="Y172" s="67"/>
      <c r="AB172" s="148"/>
      <c r="AG172" s="32"/>
    </row>
    <row r="173" spans="1:33">
      <c r="L173" s="32"/>
      <c r="M173" s="32"/>
      <c r="N173" s="32"/>
      <c r="P173" s="67"/>
      <c r="R173" s="67"/>
      <c r="S173" s="32"/>
      <c r="T173" s="67"/>
      <c r="U173" s="32"/>
      <c r="V173" s="32"/>
      <c r="W173" s="32"/>
      <c r="X173" s="67"/>
      <c r="Y173" s="67"/>
      <c r="AB173" s="148"/>
      <c r="AG173" s="32"/>
    </row>
    <row r="174" spans="1:33">
      <c r="L174" s="32"/>
      <c r="M174" s="32"/>
      <c r="N174" s="32"/>
      <c r="P174" s="67"/>
      <c r="R174" s="67"/>
      <c r="S174" s="32"/>
      <c r="T174" s="67"/>
      <c r="U174" s="32"/>
      <c r="V174" s="32"/>
      <c r="W174" s="32"/>
      <c r="X174" s="67"/>
      <c r="Y174" s="67"/>
      <c r="AB174" s="148"/>
      <c r="AG174" s="32"/>
    </row>
    <row r="175" spans="1:33">
      <c r="L175" s="32"/>
      <c r="M175" s="32"/>
      <c r="N175" s="32"/>
      <c r="P175" s="67"/>
      <c r="R175" s="67"/>
      <c r="S175" s="32"/>
      <c r="T175" s="67"/>
      <c r="U175" s="32"/>
      <c r="V175" s="32"/>
      <c r="W175" s="32"/>
      <c r="X175" s="67"/>
      <c r="Y175" s="67"/>
      <c r="AB175" s="148"/>
      <c r="AG175" s="32"/>
    </row>
    <row r="176" spans="1:33">
      <c r="L176" s="32"/>
      <c r="M176" s="32"/>
      <c r="N176" s="32"/>
      <c r="P176" s="67"/>
      <c r="R176" s="67"/>
      <c r="S176" s="32"/>
      <c r="T176" s="67"/>
      <c r="U176" s="32"/>
      <c r="V176" s="32"/>
      <c r="W176" s="32"/>
      <c r="X176" s="67"/>
      <c r="Y176" s="67"/>
      <c r="AB176" s="148"/>
      <c r="AG176" s="32"/>
    </row>
    <row r="177" spans="12:33">
      <c r="L177" s="32"/>
      <c r="M177" s="32"/>
      <c r="N177" s="32"/>
      <c r="P177" s="67"/>
      <c r="R177" s="67"/>
      <c r="S177" s="32"/>
      <c r="T177" s="67"/>
      <c r="U177" s="32"/>
      <c r="V177" s="32"/>
      <c r="W177" s="32"/>
      <c r="X177" s="67"/>
      <c r="Y177" s="67"/>
      <c r="AB177" s="148"/>
      <c r="AG177" s="32"/>
    </row>
    <row r="178" spans="12:33">
      <c r="L178" s="32"/>
      <c r="M178" s="32"/>
      <c r="N178" s="32"/>
      <c r="P178" s="67"/>
      <c r="R178" s="67"/>
      <c r="S178" s="32"/>
      <c r="T178" s="67"/>
      <c r="U178" s="32"/>
      <c r="V178" s="32"/>
      <c r="W178" s="32"/>
      <c r="X178" s="67"/>
      <c r="Y178" s="67"/>
      <c r="AB178" s="148"/>
      <c r="AG178" s="32"/>
    </row>
    <row r="179" spans="12:33">
      <c r="L179" s="32"/>
      <c r="M179" s="32"/>
      <c r="N179" s="32"/>
      <c r="P179" s="67"/>
      <c r="R179" s="67"/>
      <c r="S179" s="32"/>
      <c r="T179" s="67"/>
      <c r="U179" s="32"/>
      <c r="V179" s="32"/>
      <c r="W179" s="32"/>
      <c r="X179" s="67"/>
      <c r="Y179" s="67"/>
      <c r="AB179" s="148"/>
      <c r="AG179" s="32"/>
    </row>
    <row r="180" spans="12:33">
      <c r="L180" s="32"/>
      <c r="M180" s="32"/>
      <c r="N180" s="32"/>
      <c r="P180" s="67"/>
      <c r="R180" s="67"/>
      <c r="S180" s="32"/>
      <c r="T180" s="67"/>
      <c r="U180" s="32"/>
      <c r="V180" s="32"/>
      <c r="W180" s="32"/>
      <c r="X180" s="67"/>
      <c r="Y180" s="67"/>
      <c r="AB180" s="148"/>
      <c r="AG180" s="32"/>
    </row>
    <row r="181" spans="12:33">
      <c r="L181" s="32"/>
      <c r="M181" s="32"/>
      <c r="N181" s="32"/>
      <c r="P181" s="67"/>
      <c r="R181" s="67"/>
      <c r="S181" s="32"/>
      <c r="T181" s="67"/>
      <c r="U181" s="32"/>
      <c r="V181" s="32"/>
      <c r="W181" s="32"/>
      <c r="X181" s="67"/>
    </row>
    <row r="182" spans="12:33">
      <c r="L182" s="32"/>
      <c r="M182" s="32"/>
      <c r="N182" s="32"/>
      <c r="P182" s="67"/>
      <c r="R182" s="67"/>
      <c r="S182" s="32"/>
      <c r="T182" s="67"/>
      <c r="U182" s="32"/>
      <c r="V182" s="32"/>
      <c r="W182" s="32"/>
      <c r="X182" s="67"/>
    </row>
    <row r="183" spans="12:33">
      <c r="L183" s="32"/>
      <c r="M183" s="32"/>
      <c r="N183" s="32"/>
      <c r="P183" s="67"/>
      <c r="R183" s="67"/>
      <c r="S183" s="32"/>
      <c r="T183" s="67"/>
      <c r="U183" s="32"/>
      <c r="V183" s="32"/>
      <c r="W183" s="32"/>
      <c r="X183" s="67"/>
    </row>
    <row r="184" spans="12:33">
      <c r="L184" s="32"/>
      <c r="M184" s="32"/>
      <c r="N184" s="32"/>
      <c r="P184" s="67"/>
      <c r="R184" s="67"/>
      <c r="S184" s="32"/>
      <c r="T184" s="67"/>
      <c r="U184" s="32"/>
      <c r="V184" s="32"/>
      <c r="W184" s="32"/>
      <c r="X184" s="67"/>
    </row>
    <row r="185" spans="12:33">
      <c r="L185" s="32"/>
      <c r="M185" s="32"/>
      <c r="N185" s="32"/>
      <c r="P185" s="67"/>
      <c r="R185" s="67"/>
      <c r="S185" s="32"/>
      <c r="T185" s="67"/>
      <c r="U185" s="32"/>
      <c r="V185" s="32"/>
      <c r="W185" s="32"/>
      <c r="X185" s="67"/>
    </row>
    <row r="186" spans="12:33">
      <c r="L186" s="32"/>
      <c r="M186" s="32"/>
      <c r="N186" s="32"/>
      <c r="P186" s="67"/>
      <c r="R186" s="67"/>
      <c r="S186" s="32"/>
      <c r="T186" s="67"/>
      <c r="U186" s="32"/>
      <c r="V186" s="32"/>
      <c r="W186" s="32"/>
      <c r="X186" s="67"/>
    </row>
    <row r="187" spans="12:33">
      <c r="L187" s="32"/>
      <c r="M187" s="32"/>
      <c r="N187" s="32"/>
      <c r="P187" s="67"/>
      <c r="R187" s="67"/>
      <c r="S187" s="32"/>
      <c r="T187" s="67"/>
      <c r="U187" s="32"/>
      <c r="V187" s="32"/>
      <c r="W187" s="32"/>
      <c r="X187" s="67"/>
    </row>
    <row r="188" spans="12:33">
      <c r="L188" s="32"/>
      <c r="M188" s="32"/>
      <c r="N188" s="32"/>
      <c r="P188" s="67"/>
      <c r="R188" s="67"/>
      <c r="S188" s="32"/>
      <c r="T188" s="67"/>
      <c r="U188" s="32"/>
      <c r="V188" s="32"/>
      <c r="W188" s="32"/>
      <c r="X188" s="67"/>
    </row>
    <row r="189" spans="12:33">
      <c r="L189" s="32"/>
      <c r="M189" s="32"/>
      <c r="N189" s="32"/>
      <c r="P189" s="67"/>
      <c r="R189" s="67"/>
      <c r="S189" s="32"/>
      <c r="T189" s="67"/>
      <c r="U189" s="32"/>
      <c r="V189" s="32"/>
      <c r="W189" s="32"/>
      <c r="X189" s="67"/>
    </row>
    <row r="190" spans="12:33">
      <c r="L190" s="32"/>
      <c r="M190" s="32"/>
      <c r="N190" s="32"/>
      <c r="P190" s="67"/>
      <c r="R190" s="67"/>
      <c r="S190" s="32"/>
      <c r="T190" s="67"/>
      <c r="U190" s="32"/>
      <c r="V190" s="32"/>
      <c r="W190" s="32"/>
      <c r="X190" s="67"/>
    </row>
    <row r="191" spans="12:33">
      <c r="L191" s="32"/>
      <c r="M191" s="32"/>
      <c r="N191" s="32"/>
      <c r="P191" s="67"/>
      <c r="R191" s="67"/>
      <c r="S191" s="32"/>
      <c r="T191" s="67"/>
      <c r="U191" s="32"/>
      <c r="V191" s="32"/>
      <c r="W191" s="32"/>
      <c r="X191" s="67"/>
    </row>
    <row r="192" spans="12:33">
      <c r="L192" s="32"/>
      <c r="M192" s="32"/>
      <c r="N192" s="32"/>
      <c r="P192" s="67"/>
      <c r="R192" s="67"/>
      <c r="S192" s="32"/>
      <c r="T192" s="67"/>
      <c r="U192" s="32"/>
      <c r="V192" s="32"/>
      <c r="W192" s="32"/>
      <c r="X192" s="67"/>
    </row>
    <row r="193" spans="12:24">
      <c r="L193" s="32"/>
      <c r="M193" s="32"/>
      <c r="N193" s="32"/>
      <c r="P193" s="67"/>
      <c r="R193" s="67"/>
      <c r="S193" s="32"/>
      <c r="T193" s="67"/>
      <c r="U193" s="32"/>
      <c r="V193" s="32"/>
      <c r="W193" s="32"/>
      <c r="X193" s="67"/>
    </row>
    <row r="194" spans="12:24">
      <c r="L194" s="32"/>
      <c r="M194" s="32"/>
      <c r="N194" s="32"/>
      <c r="P194" s="67"/>
      <c r="R194" s="67"/>
      <c r="S194" s="32"/>
      <c r="T194" s="67"/>
      <c r="U194" s="32"/>
      <c r="V194" s="32"/>
      <c r="W194" s="32"/>
      <c r="X194" s="67"/>
    </row>
    <row r="195" spans="12:24">
      <c r="M195" s="32"/>
      <c r="N195" s="32"/>
      <c r="P195" s="67"/>
      <c r="R195" s="67"/>
      <c r="S195" s="32"/>
      <c r="T195" s="67"/>
      <c r="U195" s="32"/>
      <c r="V195" s="32"/>
      <c r="W195" s="32"/>
      <c r="X195" s="67"/>
    </row>
    <row r="196" spans="12:24">
      <c r="M196" s="32"/>
      <c r="N196" s="32"/>
      <c r="P196" s="67"/>
      <c r="R196" s="67"/>
      <c r="S196" s="32"/>
      <c r="T196" s="67"/>
      <c r="U196" s="32"/>
      <c r="V196" s="32"/>
      <c r="W196" s="32"/>
      <c r="X196" s="67"/>
    </row>
    <row r="197" spans="12:24">
      <c r="M197" s="32"/>
      <c r="N197" s="32"/>
      <c r="P197" s="67"/>
      <c r="R197" s="67"/>
      <c r="S197" s="32"/>
      <c r="T197" s="67"/>
      <c r="U197" s="32"/>
      <c r="V197" s="32"/>
      <c r="W197" s="32"/>
      <c r="X197" s="67"/>
    </row>
    <row r="198" spans="12:24">
      <c r="M198" s="32"/>
      <c r="N198" s="32"/>
      <c r="P198" s="67"/>
      <c r="R198" s="67"/>
      <c r="S198" s="32"/>
      <c r="T198" s="67"/>
      <c r="U198" s="32"/>
      <c r="V198" s="32"/>
      <c r="W198" s="32"/>
      <c r="X198" s="67"/>
    </row>
    <row r="199" spans="12:24">
      <c r="M199" s="32"/>
      <c r="N199" s="32"/>
      <c r="P199" s="67"/>
      <c r="R199" s="67"/>
      <c r="S199" s="32"/>
      <c r="T199" s="67"/>
      <c r="U199" s="32"/>
      <c r="V199" s="32"/>
      <c r="W199" s="32"/>
      <c r="X199" s="67"/>
    </row>
    <row r="200" spans="12:24">
      <c r="M200" s="32"/>
      <c r="N200" s="32"/>
      <c r="P200" s="67"/>
      <c r="R200" s="67"/>
      <c r="S200" s="32"/>
      <c r="T200" s="67"/>
      <c r="U200" s="32"/>
      <c r="V200" s="32"/>
      <c r="W200" s="32"/>
      <c r="X200" s="67"/>
    </row>
    <row r="201" spans="12:24">
      <c r="M201" s="32"/>
      <c r="N201" s="32"/>
      <c r="P201" s="67"/>
      <c r="R201" s="67"/>
      <c r="S201" s="32"/>
      <c r="T201" s="67"/>
      <c r="U201" s="32"/>
      <c r="V201" s="32"/>
      <c r="W201" s="32"/>
      <c r="X201" s="67"/>
    </row>
    <row r="202" spans="12:24">
      <c r="M202" s="32"/>
      <c r="N202" s="32"/>
      <c r="P202" s="67"/>
      <c r="R202" s="67"/>
      <c r="S202" s="32"/>
      <c r="T202" s="67"/>
      <c r="U202" s="32"/>
      <c r="V202" s="32"/>
      <c r="W202" s="32"/>
      <c r="X202" s="67"/>
    </row>
    <row r="203" spans="12:24">
      <c r="M203" s="32"/>
      <c r="N203" s="32"/>
      <c r="P203" s="67"/>
      <c r="R203" s="67"/>
      <c r="S203" s="32"/>
      <c r="T203" s="67"/>
      <c r="U203" s="32"/>
      <c r="V203" s="32"/>
      <c r="W203" s="32"/>
      <c r="X203" s="67"/>
    </row>
  </sheetData>
  <mergeCells count="1">
    <mergeCell ref="Q4:R4"/>
  </mergeCells>
  <conditionalFormatting sqref="Y29:Y30">
    <cfRule type="cellIs" dxfId="84" priority="10" stopIfTrue="1" operator="lessThan">
      <formula>0</formula>
    </cfRule>
  </conditionalFormatting>
  <conditionalFormatting sqref="H10:H17">
    <cfRule type="cellIs" dxfId="83" priority="7" operator="lessThan">
      <formula>0</formula>
    </cfRule>
    <cfRule type="cellIs" dxfId="82" priority="8" operator="greaterThan">
      <formula>0</formula>
    </cfRule>
  </conditionalFormatting>
  <conditionalFormatting sqref="J10:J17">
    <cfRule type="cellIs" dxfId="81" priority="5" operator="lessThan">
      <formula>0</formula>
    </cfRule>
    <cfRule type="cellIs" dxfId="80" priority="6" operator="greaterThan">
      <formula>0</formula>
    </cfRule>
  </conditionalFormatting>
  <conditionalFormatting sqref="O10:O17">
    <cfRule type="cellIs" dxfId="79" priority="3" operator="lessThan">
      <formula>0</formula>
    </cfRule>
    <cfRule type="cellIs" dxfId="78" priority="4" operator="greaterThan">
      <formula>0</formula>
    </cfRule>
  </conditionalFormatting>
  <conditionalFormatting sqref="Q10:Q17">
    <cfRule type="cellIs" dxfId="77" priority="1" operator="lessThan">
      <formula>0</formula>
    </cfRule>
    <cfRule type="cellIs" dxfId="76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875A8-BC40-44F0-B9F8-EE3B1A412ECE}">
  <dimension ref="O113"/>
  <sheetViews>
    <sheetView workbookViewId="0">
      <selection activeCell="A21" sqref="A21"/>
    </sheetView>
  </sheetViews>
  <sheetFormatPr baseColWidth="10" defaultRowHeight="15"/>
  <sheetData>
    <row r="113" spans="15:15">
      <c r="O113" t="s">
        <v>552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B240"/>
  <sheetViews>
    <sheetView zoomScale="92" zoomScaleNormal="92" workbookViewId="0">
      <selection activeCell="B12" sqref="B12"/>
    </sheetView>
  </sheetViews>
  <sheetFormatPr baseColWidth="10" defaultRowHeight="15"/>
  <cols>
    <col min="1" max="1" width="2" customWidth="1"/>
    <col min="2" max="2" width="7.08984375" customWidth="1"/>
    <col min="3" max="3" width="4.54296875" customWidth="1"/>
    <col min="4" max="4" width="9.36328125" customWidth="1"/>
    <col min="6" max="6" width="7.81640625" customWidth="1"/>
    <col min="7" max="7" width="7.90625" customWidth="1"/>
    <col min="8" max="8" width="8.54296875" customWidth="1"/>
    <col min="9" max="9" width="7.6328125" customWidth="1"/>
    <col min="10" max="11" width="6.90625" customWidth="1"/>
    <col min="12" max="12" width="6.81640625" style="9" customWidth="1"/>
    <col min="13" max="13" width="6.08984375" style="9" customWidth="1"/>
    <col min="14" max="14" width="5.08984375" customWidth="1"/>
    <col min="15" max="15" width="6.6328125" customWidth="1"/>
    <col min="16" max="16" width="7.08984375" customWidth="1"/>
    <col min="17" max="17" width="6.6328125" customWidth="1"/>
    <col min="18" max="18" width="6.54296875" style="9" customWidth="1"/>
    <col min="19" max="19" width="8" style="9" customWidth="1"/>
    <col min="20" max="20" width="6.81640625" style="94" customWidth="1"/>
    <col min="21" max="21" width="7.54296875" style="94" customWidth="1"/>
    <col min="22" max="22" width="7.1796875" style="94" customWidth="1"/>
    <col min="23" max="23" width="6.6328125" style="94" customWidth="1"/>
    <col min="24" max="24" width="6.81640625" customWidth="1"/>
    <col min="25" max="25" width="10.90625" style="9" customWidth="1"/>
    <col min="26" max="26" width="7.6328125" style="9" customWidth="1"/>
    <col min="27" max="27" width="8.90625" customWidth="1"/>
    <col min="28" max="28" width="20.90625" customWidth="1"/>
    <col min="29" max="29" width="14" customWidth="1"/>
    <col min="30" max="30" width="12.54296875" customWidth="1"/>
    <col min="31" max="31" width="10.90625" customWidth="1"/>
  </cols>
  <sheetData>
    <row r="1" spans="1:28" ht="15.6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63"/>
      <c r="M1" s="63"/>
      <c r="N1" s="39"/>
      <c r="O1" s="39"/>
      <c r="P1" s="39"/>
      <c r="Q1" s="39"/>
      <c r="R1" s="39"/>
      <c r="S1" s="39"/>
      <c r="T1" s="2"/>
      <c r="U1" s="4"/>
      <c r="V1" s="4"/>
      <c r="W1"/>
      <c r="Y1"/>
      <c r="Z1"/>
    </row>
    <row r="2" spans="1:28" ht="15.6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63"/>
      <c r="M2" s="63"/>
      <c r="N2" s="39"/>
      <c r="O2" s="39"/>
      <c r="P2" s="39"/>
      <c r="Q2" s="39"/>
      <c r="R2" s="39"/>
      <c r="S2" s="39"/>
      <c r="T2" s="2"/>
      <c r="U2" s="4"/>
      <c r="V2" s="4"/>
      <c r="W2"/>
      <c r="Y2"/>
      <c r="Z2"/>
    </row>
    <row r="3" spans="1:28" ht="24.6">
      <c r="A3" s="39"/>
      <c r="B3" s="39"/>
      <c r="C3" s="39"/>
      <c r="D3" s="177" t="s">
        <v>381</v>
      </c>
      <c r="E3" s="135"/>
      <c r="F3" s="135"/>
      <c r="G3" s="135"/>
      <c r="H3" s="135"/>
      <c r="I3" s="136" t="s">
        <v>413</v>
      </c>
      <c r="J3" s="135"/>
      <c r="K3" s="290" t="str">
        <f>+År!B2</f>
        <v>Flådd purke</v>
      </c>
      <c r="L3" s="291"/>
      <c r="M3" s="291"/>
      <c r="N3" s="283"/>
      <c r="O3" s="39"/>
      <c r="P3" s="39"/>
      <c r="Q3" s="39"/>
      <c r="R3" s="39"/>
      <c r="S3" s="39"/>
      <c r="T3" s="2"/>
      <c r="U3" s="4"/>
      <c r="V3" s="4"/>
      <c r="W3"/>
      <c r="Y3"/>
      <c r="Z3"/>
    </row>
    <row r="4" spans="1:28" ht="15.6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63"/>
      <c r="M4" s="63"/>
      <c r="N4" s="39"/>
      <c r="O4" s="39"/>
      <c r="P4" s="39"/>
      <c r="Q4" s="39"/>
      <c r="R4" s="39"/>
      <c r="S4" s="39"/>
      <c r="T4" s="2"/>
      <c r="U4" s="4"/>
      <c r="V4" s="4"/>
      <c r="W4"/>
      <c r="Y4"/>
      <c r="Z4"/>
    </row>
    <row r="5" spans="1:28" ht="21">
      <c r="A5" s="39"/>
      <c r="B5" s="39"/>
      <c r="C5" s="39"/>
      <c r="D5" s="39"/>
      <c r="E5" s="39"/>
      <c r="F5" s="57"/>
      <c r="G5" s="39"/>
      <c r="H5" s="39"/>
      <c r="I5" s="39"/>
      <c r="J5" s="39"/>
      <c r="K5" s="39"/>
      <c r="L5" s="63"/>
      <c r="M5" s="63"/>
      <c r="N5" s="39"/>
      <c r="O5" s="39"/>
      <c r="P5" s="39"/>
      <c r="Q5" s="39"/>
      <c r="R5" s="39"/>
      <c r="S5" s="39"/>
      <c r="T5" s="2"/>
      <c r="U5" s="4"/>
      <c r="V5" s="4"/>
      <c r="W5"/>
      <c r="Y5"/>
      <c r="Z5"/>
    </row>
    <row r="6" spans="1:28" ht="18" customHeight="1">
      <c r="A6" s="45"/>
      <c r="B6" s="45"/>
      <c r="C6" s="39"/>
      <c r="D6" s="57"/>
      <c r="E6" s="39"/>
      <c r="F6" s="39"/>
      <c r="G6" s="57"/>
      <c r="H6" s="68"/>
      <c r="I6" s="54"/>
      <c r="J6" s="39"/>
      <c r="K6" s="39"/>
      <c r="L6" s="63"/>
      <c r="M6" s="63"/>
      <c r="N6" s="39"/>
      <c r="O6" s="45"/>
      <c r="P6" s="39"/>
      <c r="Q6" s="39"/>
      <c r="R6" s="39"/>
      <c r="S6" s="39"/>
      <c r="T6" s="2"/>
      <c r="U6" s="4"/>
      <c r="V6" s="4"/>
      <c r="W6"/>
      <c r="Y6"/>
      <c r="Z6"/>
    </row>
    <row r="7" spans="1:28" ht="18" customHeight="1">
      <c r="A7" s="45"/>
      <c r="B7" s="45"/>
      <c r="C7" s="45" t="s">
        <v>5</v>
      </c>
      <c r="D7" s="27">
        <f>+År!Q2</f>
        <v>52</v>
      </c>
      <c r="E7" s="39"/>
      <c r="F7" s="39"/>
      <c r="G7" s="45" t="s">
        <v>369</v>
      </c>
      <c r="H7" s="39"/>
      <c r="I7" s="286">
        <f>SUM(G12:G17)</f>
        <v>17698</v>
      </c>
      <c r="J7" s="287"/>
      <c r="K7" s="39"/>
      <c r="L7" s="63"/>
      <c r="M7" s="63"/>
      <c r="N7" s="39"/>
      <c r="O7" s="45"/>
      <c r="P7" s="39"/>
      <c r="Q7" s="39"/>
      <c r="R7" s="39"/>
      <c r="S7" s="39"/>
      <c r="T7" s="2"/>
      <c r="U7" s="4"/>
      <c r="V7" s="4"/>
      <c r="W7"/>
      <c r="Y7"/>
      <c r="Z7"/>
    </row>
    <row r="8" spans="1:28" ht="18" customHeight="1">
      <c r="A8" s="45"/>
      <c r="B8" s="45"/>
      <c r="C8" s="39"/>
      <c r="D8" s="57"/>
      <c r="E8" s="39"/>
      <c r="F8" s="39"/>
      <c r="G8" s="45"/>
      <c r="H8" s="39"/>
      <c r="I8" s="39"/>
      <c r="J8" s="39"/>
      <c r="K8" s="39"/>
      <c r="L8" s="63"/>
      <c r="M8" s="63"/>
      <c r="N8" s="39"/>
      <c r="O8" s="45"/>
      <c r="P8" s="39"/>
      <c r="Q8" s="39"/>
      <c r="R8" s="39"/>
      <c r="S8" s="39"/>
      <c r="T8" s="2"/>
      <c r="U8" s="4"/>
      <c r="V8" s="4"/>
      <c r="W8"/>
      <c r="Y8"/>
      <c r="Z8"/>
    </row>
    <row r="9" spans="1:28" ht="15.6">
      <c r="A9" s="42"/>
      <c r="B9" s="42"/>
      <c r="C9" s="42"/>
      <c r="D9" s="42"/>
      <c r="E9" s="42"/>
      <c r="F9" s="45" t="s">
        <v>3</v>
      </c>
      <c r="G9" s="39"/>
      <c r="H9" s="71" t="s">
        <v>3</v>
      </c>
      <c r="I9" s="98"/>
      <c r="J9" s="98"/>
      <c r="K9" s="39"/>
      <c r="L9" s="71" t="s">
        <v>15</v>
      </c>
      <c r="M9" s="71" t="s">
        <v>392</v>
      </c>
      <c r="N9" s="39"/>
      <c r="O9" s="71" t="s">
        <v>49</v>
      </c>
      <c r="P9" s="71" t="s">
        <v>8</v>
      </c>
      <c r="Q9" s="39"/>
      <c r="R9" s="93" t="s">
        <v>15</v>
      </c>
      <c r="S9" s="39"/>
      <c r="T9" s="2"/>
      <c r="U9" s="4"/>
      <c r="V9" s="4"/>
      <c r="W9"/>
      <c r="Y9"/>
      <c r="Z9"/>
    </row>
    <row r="10" spans="1:28" ht="15.6">
      <c r="A10" s="39"/>
      <c r="B10" s="39"/>
      <c r="C10" s="39"/>
      <c r="D10" s="39"/>
      <c r="E10" s="39"/>
      <c r="F10" s="34" t="s">
        <v>437</v>
      </c>
      <c r="G10" s="71" t="s">
        <v>3</v>
      </c>
      <c r="H10" s="71" t="s">
        <v>398</v>
      </c>
      <c r="I10" s="93" t="s">
        <v>3</v>
      </c>
      <c r="J10" s="93" t="s">
        <v>1</v>
      </c>
      <c r="K10" s="34" t="s">
        <v>15</v>
      </c>
      <c r="L10" s="71" t="s">
        <v>396</v>
      </c>
      <c r="M10" s="71" t="s">
        <v>396</v>
      </c>
      <c r="N10" s="34" t="s">
        <v>392</v>
      </c>
      <c r="O10" s="71" t="s">
        <v>70</v>
      </c>
      <c r="P10" s="71" t="s">
        <v>444</v>
      </c>
      <c r="Q10" s="34" t="s">
        <v>15</v>
      </c>
      <c r="R10" s="93" t="s">
        <v>396</v>
      </c>
      <c r="S10" s="39"/>
      <c r="T10" s="4"/>
      <c r="U10" s="1"/>
      <c r="V10" s="5"/>
      <c r="W10"/>
      <c r="Y10"/>
      <c r="Z10"/>
    </row>
    <row r="11" spans="1:28" ht="15.6">
      <c r="A11" s="39"/>
      <c r="B11" s="45" t="s">
        <v>60</v>
      </c>
      <c r="C11" s="45" t="s">
        <v>368</v>
      </c>
      <c r="D11" s="42"/>
      <c r="E11" s="45" t="s">
        <v>372</v>
      </c>
      <c r="F11" s="34" t="s">
        <v>416</v>
      </c>
      <c r="G11" s="71" t="s">
        <v>8</v>
      </c>
      <c r="H11" s="71" t="s">
        <v>391</v>
      </c>
      <c r="I11" s="93" t="s">
        <v>360</v>
      </c>
      <c r="J11" s="93" t="s">
        <v>360</v>
      </c>
      <c r="K11" s="34" t="s">
        <v>391</v>
      </c>
      <c r="L11" s="71" t="s">
        <v>393</v>
      </c>
      <c r="M11" s="71" t="s">
        <v>393</v>
      </c>
      <c r="N11" s="34" t="s">
        <v>394</v>
      </c>
      <c r="O11" s="71" t="s">
        <v>400</v>
      </c>
      <c r="P11" s="71" t="s">
        <v>451</v>
      </c>
      <c r="Q11" s="34" t="s">
        <v>27</v>
      </c>
      <c r="R11" s="93" t="s">
        <v>399</v>
      </c>
      <c r="S11" s="39"/>
      <c r="T11" s="4"/>
      <c r="U11" s="1"/>
      <c r="V11" s="5"/>
      <c r="W11"/>
      <c r="Y11"/>
      <c r="Z11"/>
    </row>
    <row r="12" spans="1:28" ht="15.6">
      <c r="A12" s="39"/>
      <c r="B12" s="2">
        <f>+'Ark1'!C317</f>
        <v>2024</v>
      </c>
      <c r="C12" s="2">
        <f>+'Ark1'!I317</f>
        <v>6</v>
      </c>
      <c r="D12" s="51" t="s">
        <v>50</v>
      </c>
      <c r="E12" s="51" t="s">
        <v>375</v>
      </c>
      <c r="F12" s="2">
        <f>+'Ark1'!Q317</f>
        <v>2</v>
      </c>
      <c r="G12" s="18">
        <f>+'Ark1'!R317</f>
        <v>4</v>
      </c>
      <c r="H12" s="18">
        <f>+'Ark1'!S317</f>
        <v>4</v>
      </c>
      <c r="I12" s="51">
        <f>+'Ark1'!T317</f>
        <v>2.2601423889705055E-2</v>
      </c>
      <c r="J12" s="51">
        <f>+'Ark1'!U317</f>
        <v>2.4176890581921101E-2</v>
      </c>
      <c r="K12" s="5">
        <f>+'Ark1'!W317</f>
        <v>60</v>
      </c>
      <c r="L12" s="18">
        <f>+'Ark1'!Y317</f>
        <v>147.77500000000001</v>
      </c>
      <c r="M12" s="18">
        <f>+'Ark1'!AA317</f>
        <v>21.073250223921406</v>
      </c>
      <c r="N12" s="5">
        <f>+'Ark1'!AB317</f>
        <v>0</v>
      </c>
      <c r="O12" s="18">
        <f>+'Ark1'!AC317</f>
        <v>0</v>
      </c>
      <c r="P12" s="18">
        <f t="shared" ref="P12:P31" si="0">+G12/F12</f>
        <v>2</v>
      </c>
      <c r="Q12" s="5">
        <f>+'Ark1'!V317</f>
        <v>0</v>
      </c>
      <c r="R12" s="51">
        <f>+'Ark1'!X317</f>
        <v>160.1029252437703</v>
      </c>
      <c r="S12" s="39"/>
      <c r="T12" s="4"/>
      <c r="U12" s="1"/>
      <c r="V12" s="5"/>
      <c r="W12"/>
      <c r="Y12"/>
      <c r="Z12"/>
    </row>
    <row r="13" spans="1:28" ht="15.6">
      <c r="A13" s="39"/>
      <c r="B13" s="2">
        <f>+'Ark1'!C318</f>
        <v>2024</v>
      </c>
      <c r="C13" s="2">
        <f>+'Ark1'!I318</f>
        <v>24</v>
      </c>
      <c r="D13" s="51" t="s">
        <v>50</v>
      </c>
      <c r="E13" s="51" t="s">
        <v>65</v>
      </c>
      <c r="F13" s="2">
        <f>+'Ark1'!Q318</f>
        <v>3</v>
      </c>
      <c r="G13" s="18">
        <f>+'Ark1'!R318</f>
        <v>7</v>
      </c>
      <c r="H13" s="18">
        <f>+'Ark1'!S318</f>
        <v>7</v>
      </c>
      <c r="I13" s="51">
        <f>+'Ark1'!T318</f>
        <v>3.9552491806983822E-2</v>
      </c>
      <c r="J13" s="51">
        <f>+'Ark1'!U318</f>
        <v>3.844743215531355E-2</v>
      </c>
      <c r="K13" s="5">
        <f>+'Ark1'!W318</f>
        <v>60.857142857142847</v>
      </c>
      <c r="L13" s="18">
        <f>+'Ark1'!Y318</f>
        <v>134.28571428571425</v>
      </c>
      <c r="M13" s="18">
        <f>+'Ark1'!AA318</f>
        <v>26.04909806891758</v>
      </c>
      <c r="N13" s="5">
        <f>+'Ark1'!AB318</f>
        <v>1.8070158058105847</v>
      </c>
      <c r="O13" s="18">
        <f>+'Ark1'!AC318</f>
        <v>-31.355064273830177</v>
      </c>
      <c r="P13" s="18">
        <f t="shared" si="0"/>
        <v>2.3333333333333335</v>
      </c>
      <c r="Q13" s="5">
        <f>+'Ark1'!V318</f>
        <v>4</v>
      </c>
      <c r="R13" s="51">
        <f>+'Ark1'!X318</f>
        <v>145.48831450239899</v>
      </c>
      <c r="S13" s="39"/>
      <c r="T13" s="4"/>
      <c r="U13" s="1"/>
      <c r="V13" s="5"/>
      <c r="W13"/>
      <c r="X13" s="2"/>
      <c r="Y13" s="2"/>
      <c r="Z13" s="2"/>
    </row>
    <row r="14" spans="1:28" ht="15.6">
      <c r="A14" s="39"/>
      <c r="B14" s="2">
        <f>+'Ark1'!C319</f>
        <v>2024</v>
      </c>
      <c r="C14" s="2">
        <f>+'Ark1'!I319</f>
        <v>49</v>
      </c>
      <c r="D14" s="51" t="s">
        <v>50</v>
      </c>
      <c r="E14" s="51" t="s">
        <v>66</v>
      </c>
      <c r="F14" s="2">
        <f>+'Ark1'!Q319</f>
        <v>113</v>
      </c>
      <c r="G14" s="18">
        <f>+'Ark1'!R319</f>
        <v>5814</v>
      </c>
      <c r="H14" s="18">
        <f>+'Ark1'!S319</f>
        <v>5797</v>
      </c>
      <c r="I14" s="51">
        <f>+'Ark1'!T319</f>
        <v>32.851169623686282</v>
      </c>
      <c r="J14" s="51">
        <f>+'Ark1'!U319</f>
        <v>33.360505578824693</v>
      </c>
      <c r="K14" s="5">
        <f>+'Ark1'!W319</f>
        <v>60.04605830602037</v>
      </c>
      <c r="L14" s="18">
        <f>+'Ark1'!Y319</f>
        <v>140.28722050223612</v>
      </c>
      <c r="M14" s="18">
        <f>+'Ark1'!AA319</f>
        <v>31.529718926769927</v>
      </c>
      <c r="N14" s="5">
        <f>+'Ark1'!AB319</f>
        <v>4.7395637225588088</v>
      </c>
      <c r="O14" s="18">
        <f>+'Ark1'!AC319</f>
        <v>-67.614436468015128</v>
      </c>
      <c r="P14" s="18">
        <f t="shared" si="0"/>
        <v>51.451327433628322</v>
      </c>
      <c r="Q14" s="5">
        <f>+'Ark1'!V319</f>
        <v>4.6764705882352944</v>
      </c>
      <c r="R14" s="51">
        <f>+'Ark1'!X319</f>
        <v>152.34095158658027</v>
      </c>
      <c r="S14" s="39"/>
      <c r="T14" s="4"/>
      <c r="U14" s="11"/>
      <c r="V14" s="5"/>
      <c r="W14"/>
      <c r="X14" s="2"/>
      <c r="Y14" s="2"/>
      <c r="Z14" s="4"/>
      <c r="AA14" s="4"/>
      <c r="AB14" s="4"/>
    </row>
    <row r="15" spans="1:28" ht="15.6">
      <c r="A15" s="39"/>
      <c r="B15" s="2">
        <f>+'Ark1'!C320</f>
        <v>2024</v>
      </c>
      <c r="C15" s="2">
        <f>+'Ark1'!I320</f>
        <v>80</v>
      </c>
      <c r="D15" s="51" t="s">
        <v>7</v>
      </c>
      <c r="E15" s="51" t="s">
        <v>6</v>
      </c>
      <c r="F15" s="2">
        <f>+'Ark1'!Q320</f>
        <v>71</v>
      </c>
      <c r="G15" s="18">
        <f>+'Ark1'!R320</f>
        <v>5319</v>
      </c>
      <c r="H15" s="18">
        <f>+'Ark1'!S320</f>
        <v>5311</v>
      </c>
      <c r="I15" s="51">
        <f>+'Ark1'!T320</f>
        <v>30.054243417335304</v>
      </c>
      <c r="J15" s="51">
        <f>+'Ark1'!U320</f>
        <v>29.132421013942999</v>
      </c>
      <c r="K15" s="5">
        <f>+'Ark1'!W320</f>
        <v>59.422331011109016</v>
      </c>
      <c r="L15" s="18">
        <f>+'Ark1'!Y320</f>
        <v>133.90817822899024</v>
      </c>
      <c r="M15" s="18">
        <f>+'Ark1'!AA320</f>
        <v>28.74635991963623</v>
      </c>
      <c r="N15" s="5">
        <f>+'Ark1'!AB320</f>
        <v>2.9303633048635507</v>
      </c>
      <c r="O15" s="18">
        <f>+'Ark1'!AC320</f>
        <v>-49.663796780440322</v>
      </c>
      <c r="P15" s="18">
        <f t="shared" si="0"/>
        <v>74.91549295774648</v>
      </c>
      <c r="Q15" s="5">
        <f>+'Ark1'!V320</f>
        <v>6.558187629253621</v>
      </c>
      <c r="R15" s="51">
        <f>+'Ark1'!X320</f>
        <v>145.30884091190086</v>
      </c>
      <c r="S15" s="39"/>
      <c r="T15" s="4"/>
      <c r="U15" s="11"/>
      <c r="V15" s="5"/>
      <c r="W15"/>
      <c r="X15" s="1"/>
      <c r="Y15" s="1"/>
      <c r="AA15" s="9"/>
      <c r="AB15" s="9"/>
    </row>
    <row r="16" spans="1:28" ht="15.6">
      <c r="A16" s="39"/>
      <c r="B16" s="2">
        <f>+'Ark1'!C321</f>
        <v>2024</v>
      </c>
      <c r="C16" s="2">
        <f>+'Ark1'!I321</f>
        <v>81</v>
      </c>
      <c r="D16" s="51" t="s">
        <v>7</v>
      </c>
      <c r="E16" s="51" t="s">
        <v>54</v>
      </c>
      <c r="F16" s="2">
        <f>+'Ark1'!Q321</f>
        <v>28</v>
      </c>
      <c r="G16" s="18">
        <f>+'Ark1'!R321</f>
        <v>3333</v>
      </c>
      <c r="H16" s="18">
        <f>+'Ark1'!S321</f>
        <v>3321</v>
      </c>
      <c r="I16" s="51">
        <f>+'Ark1'!T321</f>
        <v>18.832636456096736</v>
      </c>
      <c r="J16" s="51">
        <f>+'Ark1'!U321</f>
        <v>17.821219195068629</v>
      </c>
      <c r="K16" s="5">
        <f>+'Ark1'!W321</f>
        <v>60.784703402589592</v>
      </c>
      <c r="L16" s="18">
        <f>+'Ark1'!Y321</f>
        <v>130.72619261926187</v>
      </c>
      <c r="M16" s="18">
        <f>+'Ark1'!AA321</f>
        <v>26.986301704634517</v>
      </c>
      <c r="N16" s="5">
        <f>+'Ark1'!AB321</f>
        <v>3.9856360181773431</v>
      </c>
      <c r="O16" s="18">
        <f>+'Ark1'!AC321</f>
        <v>-61.288836497229234</v>
      </c>
      <c r="P16" s="18">
        <f t="shared" si="0"/>
        <v>119.03571428571429</v>
      </c>
      <c r="Q16" s="5">
        <f>+'Ark1'!V321</f>
        <v>3.9645964596459642</v>
      </c>
      <c r="R16" s="51">
        <f>+'Ark1'!X321</f>
        <v>142.21087330834902</v>
      </c>
      <c r="S16" s="39"/>
      <c r="T16" s="4"/>
      <c r="U16" s="11"/>
      <c r="V16" s="5"/>
      <c r="W16"/>
      <c r="X16" s="1"/>
      <c r="Y16" s="1"/>
      <c r="AA16" s="9"/>
      <c r="AB16" s="9"/>
    </row>
    <row r="17" spans="1:28" ht="15.6">
      <c r="A17" s="39"/>
      <c r="B17" s="2">
        <f>+'Ark1'!C322</f>
        <v>2024</v>
      </c>
      <c r="C17" s="2">
        <f>+'Ark1'!I322</f>
        <v>83</v>
      </c>
      <c r="D17" s="51" t="s">
        <v>7</v>
      </c>
      <c r="E17" s="51" t="s">
        <v>404</v>
      </c>
      <c r="F17" s="2">
        <f>+'Ark1'!Q322</f>
        <v>69</v>
      </c>
      <c r="G17" s="18">
        <f>+'Ark1'!R322</f>
        <v>3221</v>
      </c>
      <c r="H17" s="18">
        <f>+'Ark1'!S322</f>
        <v>3219</v>
      </c>
      <c r="I17" s="51">
        <f>+'Ark1'!T322</f>
        <v>18.199796587184995</v>
      </c>
      <c r="J17" s="51">
        <f>+'Ark1'!U322</f>
        <v>19.623229889426423</v>
      </c>
      <c r="K17" s="5">
        <f>+'Ark1'!W322</f>
        <v>59.923889406648016</v>
      </c>
      <c r="L17" s="18">
        <f>+'Ark1'!Y322</f>
        <v>148.94992238435276</v>
      </c>
      <c r="M17" s="18">
        <f>+'Ark1'!AA322</f>
        <v>32.962357609903094</v>
      </c>
      <c r="N17" s="5">
        <f>+'Ark1'!AB322</f>
        <v>4.3974756556295214</v>
      </c>
      <c r="O17" s="18">
        <f>+'Ark1'!AC322</f>
        <v>-64.26556132541225</v>
      </c>
      <c r="P17" s="18">
        <f t="shared" si="0"/>
        <v>46.681159420289852</v>
      </c>
      <c r="Q17" s="5">
        <f>+'Ark1'!V322</f>
        <v>4.6929524992238436</v>
      </c>
      <c r="R17" s="51">
        <f>+'Ark1'!X322</f>
        <v>161.50839073079143</v>
      </c>
      <c r="S17" s="39"/>
      <c r="T17" s="4"/>
      <c r="U17" s="11"/>
      <c r="V17" s="5"/>
      <c r="W17"/>
      <c r="X17" s="1"/>
      <c r="Y17" s="1"/>
      <c r="AA17" s="9"/>
      <c r="AB17" s="9"/>
    </row>
    <row r="18" spans="1:28" ht="15.6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4"/>
      <c r="U18" s="11"/>
      <c r="V18" s="5"/>
      <c r="W18"/>
      <c r="X18" s="1"/>
      <c r="Y18" s="1"/>
      <c r="AA18" s="9"/>
      <c r="AB18" s="9"/>
    </row>
    <row r="19" spans="1:28" ht="15.6">
      <c r="A19" s="39"/>
      <c r="B19" s="47">
        <f>+'Ark1'!C323</f>
        <v>2023</v>
      </c>
      <c r="C19" s="47">
        <f>+'Ark1'!I323</f>
        <v>6</v>
      </c>
      <c r="D19" s="86" t="s">
        <v>50</v>
      </c>
      <c r="E19" s="86" t="s">
        <v>375</v>
      </c>
      <c r="F19" s="47">
        <f>+'Ark1'!Q323</f>
        <v>5</v>
      </c>
      <c r="G19" s="64">
        <f>+'Ark1'!R323</f>
        <v>34</v>
      </c>
      <c r="H19" s="64">
        <f>+'Ark1'!S323</f>
        <v>34</v>
      </c>
      <c r="I19" s="99">
        <f>+'Ark1'!T323</f>
        <v>0.18823008359630181</v>
      </c>
      <c r="J19" s="99">
        <f>+'Ark1'!U323</f>
        <v>0.18828485065188172</v>
      </c>
      <c r="K19" s="49">
        <f>+'Ark1'!W323</f>
        <v>59.705882352941181</v>
      </c>
      <c r="L19" s="64">
        <f>+'Ark1'!Y323</f>
        <v>137.5617647058823</v>
      </c>
      <c r="M19" s="64">
        <f>+'Ark1'!AA323</f>
        <v>30.679606319909677</v>
      </c>
      <c r="N19" s="49">
        <f>+'Ark1'!AB323</f>
        <v>0.82352941176472094</v>
      </c>
      <c r="O19" s="64">
        <f>+'Ark1'!AC323</f>
        <v>-28.146006645493475</v>
      </c>
      <c r="P19" s="64">
        <f t="shared" si="0"/>
        <v>6.8</v>
      </c>
      <c r="Q19" s="49">
        <f>+'Ark1'!V323</f>
        <v>1.6470588235294121</v>
      </c>
      <c r="R19" s="99">
        <f>+'Ark1'!X323</f>
        <v>149.03766490344788</v>
      </c>
      <c r="S19" s="39"/>
      <c r="T19" s="4"/>
      <c r="U19" s="5"/>
      <c r="V19" s="5"/>
      <c r="W19"/>
      <c r="X19" s="1"/>
      <c r="Y19" s="1"/>
      <c r="AA19" s="9"/>
      <c r="AB19" s="9"/>
    </row>
    <row r="20" spans="1:28" ht="15.6">
      <c r="A20" s="39"/>
      <c r="B20" s="47">
        <f>+'Ark1'!C324</f>
        <v>2023</v>
      </c>
      <c r="C20" s="47">
        <f>+'Ark1'!I324</f>
        <v>24</v>
      </c>
      <c r="D20" s="86" t="s">
        <v>50</v>
      </c>
      <c r="E20" s="86" t="s">
        <v>65</v>
      </c>
      <c r="F20" s="47">
        <f>+'Ark1'!Q324</f>
        <v>10</v>
      </c>
      <c r="G20" s="64">
        <f>+'Ark1'!R324</f>
        <v>33</v>
      </c>
      <c r="H20" s="64">
        <f>+'Ark1'!S324</f>
        <v>33</v>
      </c>
      <c r="I20" s="99">
        <f>+'Ark1'!T324</f>
        <v>0.18269390466699889</v>
      </c>
      <c r="J20" s="99">
        <f>+'Ark1'!U324</f>
        <v>0.17394137022869949</v>
      </c>
      <c r="K20" s="49">
        <f>+'Ark1'!W324</f>
        <v>59.757575757575758</v>
      </c>
      <c r="L20" s="64">
        <f>+'Ark1'!Y324</f>
        <v>130.93333333333337</v>
      </c>
      <c r="M20" s="64">
        <f>+'Ark1'!AA324</f>
        <v>24.9845608892429</v>
      </c>
      <c r="N20" s="49">
        <f>+'Ark1'!AB324</f>
        <v>2.4124714227266955</v>
      </c>
      <c r="O20" s="64">
        <f>+'Ark1'!AC324</f>
        <v>-13.002793297618881</v>
      </c>
      <c r="P20" s="64">
        <f t="shared" si="0"/>
        <v>3.3</v>
      </c>
      <c r="Q20" s="49">
        <f>+'Ark1'!V324</f>
        <v>6.6969696969696972</v>
      </c>
      <c r="R20" s="99">
        <f>+'Ark1'!X324</f>
        <v>141.85626579992777</v>
      </c>
      <c r="S20" s="39"/>
      <c r="T20" s="4"/>
      <c r="U20" s="5"/>
      <c r="V20" s="5"/>
      <c r="W20"/>
      <c r="X20" s="1"/>
      <c r="Y20" s="1"/>
      <c r="AA20" s="9"/>
      <c r="AB20" s="9"/>
    </row>
    <row r="21" spans="1:28" ht="15.6">
      <c r="A21" s="39"/>
      <c r="B21" s="47">
        <f>+'Ark1'!C325</f>
        <v>2023</v>
      </c>
      <c r="C21" s="47">
        <f>+'Ark1'!I325</f>
        <v>49</v>
      </c>
      <c r="D21" s="86" t="s">
        <v>50</v>
      </c>
      <c r="E21" s="86" t="s">
        <v>66</v>
      </c>
      <c r="F21" s="47">
        <f>+'Ark1'!Q325</f>
        <v>121</v>
      </c>
      <c r="G21" s="64">
        <f>+'Ark1'!R325</f>
        <v>6204</v>
      </c>
      <c r="H21" s="64">
        <f>+'Ark1'!S325</f>
        <v>6187</v>
      </c>
      <c r="I21" s="99">
        <f>+'Ark1'!T325</f>
        <v>34.346454077395791</v>
      </c>
      <c r="J21" s="99">
        <f>+'Ark1'!U325</f>
        <v>34.492833774963323</v>
      </c>
      <c r="K21" s="49">
        <f>+'Ark1'!W325</f>
        <v>60.19961208986583</v>
      </c>
      <c r="L21" s="64">
        <f>+'Ark1'!Y325</f>
        <v>138.10784977433909</v>
      </c>
      <c r="M21" s="64">
        <f>+'Ark1'!AA325</f>
        <v>29.298379791975272</v>
      </c>
      <c r="N21" s="49">
        <f>+'Ark1'!AB325</f>
        <v>4.5390121362769937</v>
      </c>
      <c r="O21" s="64">
        <f>+'Ark1'!AC325</f>
        <v>-61.733462839655949</v>
      </c>
      <c r="P21" s="64">
        <f t="shared" si="0"/>
        <v>51.272727272727273</v>
      </c>
      <c r="Q21" s="49">
        <f>+'Ark1'!V325</f>
        <v>4.5802707930367506</v>
      </c>
      <c r="R21" s="99">
        <f>+'Ark1'!X325</f>
        <v>149.97731516311049</v>
      </c>
      <c r="S21" s="39"/>
      <c r="T21" s="4"/>
      <c r="U21" s="5"/>
      <c r="V21" s="5"/>
      <c r="W21"/>
      <c r="X21" s="1"/>
      <c r="Y21" s="1"/>
      <c r="AA21" s="9"/>
      <c r="AB21" s="9"/>
    </row>
    <row r="22" spans="1:28" ht="15.6">
      <c r="A22" s="39"/>
      <c r="B22" s="47">
        <f>+'Ark1'!C326</f>
        <v>2023</v>
      </c>
      <c r="C22" s="47">
        <f>+'Ark1'!I326</f>
        <v>80</v>
      </c>
      <c r="D22" s="86" t="s">
        <v>7</v>
      </c>
      <c r="E22" s="86" t="s">
        <v>6</v>
      </c>
      <c r="F22" s="47">
        <f>+'Ark1'!Q326</f>
        <v>72</v>
      </c>
      <c r="G22" s="64">
        <f>+'Ark1'!R326</f>
        <v>5857</v>
      </c>
      <c r="H22" s="64">
        <f>+'Ark1'!S326</f>
        <v>5852</v>
      </c>
      <c r="I22" s="99">
        <f>+'Ark1'!T326</f>
        <v>32.425399988927637</v>
      </c>
      <c r="J22" s="99">
        <f>+'Ark1'!U326</f>
        <v>32.039470617281737</v>
      </c>
      <c r="K22" s="49">
        <f>+'Ark1'!W326</f>
        <v>59.395420369104578</v>
      </c>
      <c r="L22" s="64">
        <f>+'Ark1'!Y326</f>
        <v>135.88495816971141</v>
      </c>
      <c r="M22" s="64">
        <f>+'Ark1'!AA326</f>
        <v>30.019144419634081</v>
      </c>
      <c r="N22" s="49">
        <f>+'Ark1'!AB326</f>
        <v>3.2586966892336076</v>
      </c>
      <c r="O22" s="64">
        <f>+'Ark1'!AC326</f>
        <v>-52.958924604925777</v>
      </c>
      <c r="P22" s="64">
        <f t="shared" si="0"/>
        <v>81.347222222222229</v>
      </c>
      <c r="Q22" s="49">
        <f>+'Ark1'!V326</f>
        <v>6.4860850264640613</v>
      </c>
      <c r="R22" s="99">
        <f>+'Ark1'!X326</f>
        <v>147.35425066652641</v>
      </c>
      <c r="S22" s="39"/>
      <c r="T22" s="4"/>
      <c r="U22" s="5"/>
      <c r="V22" s="5"/>
      <c r="W22"/>
      <c r="X22" s="1"/>
      <c r="Y22" s="1"/>
      <c r="AA22" s="9"/>
      <c r="AB22" s="9"/>
    </row>
    <row r="23" spans="1:28" ht="15.6">
      <c r="A23" s="39"/>
      <c r="B23" s="47">
        <f>+'Ark1'!C327</f>
        <v>2023</v>
      </c>
      <c r="C23" s="47">
        <f>+'Ark1'!I327</f>
        <v>81</v>
      </c>
      <c r="D23" s="86" t="s">
        <v>7</v>
      </c>
      <c r="E23" s="86" t="s">
        <v>54</v>
      </c>
      <c r="F23" s="47">
        <f>+'Ark1'!Q327</f>
        <v>34</v>
      </c>
      <c r="G23" s="64">
        <f>+'Ark1'!R327</f>
        <v>3138</v>
      </c>
      <c r="H23" s="64">
        <f>+'Ark1'!S327</f>
        <v>3097</v>
      </c>
      <c r="I23" s="99">
        <f>+'Ark1'!T327</f>
        <v>17.372529480152796</v>
      </c>
      <c r="J23" s="99">
        <f>+'Ark1'!U327</f>
        <v>16.371011693217451</v>
      </c>
      <c r="K23" s="49">
        <f>+'Ark1'!W327</f>
        <v>60.680981595092007</v>
      </c>
      <c r="L23" s="64">
        <f>+'Ark1'!Y327</f>
        <v>129.59369024856579</v>
      </c>
      <c r="M23" s="64">
        <f>+'Ark1'!AA327</f>
        <v>27.588723580729159</v>
      </c>
      <c r="N23" s="49">
        <f>+'Ark1'!AB327</f>
        <v>4.0657658554008824</v>
      </c>
      <c r="O23" s="64">
        <f>+'Ark1'!AC327</f>
        <v>-58.790403990124609</v>
      </c>
      <c r="P23" s="64">
        <f t="shared" si="0"/>
        <v>92.294117647058826</v>
      </c>
      <c r="Q23" s="49">
        <f>+'Ark1'!V327</f>
        <v>3.9493307839388128</v>
      </c>
      <c r="R23" s="99">
        <f>+'Ark1'!X327</f>
        <v>142.2986810405007</v>
      </c>
      <c r="S23" s="39"/>
      <c r="T23" s="4"/>
      <c r="U23" s="5"/>
      <c r="V23" s="5"/>
      <c r="W23"/>
      <c r="X23" s="1"/>
      <c r="Y23" s="1"/>
      <c r="AA23" s="9"/>
      <c r="AB23" s="9"/>
    </row>
    <row r="24" spans="1:28" ht="15.6">
      <c r="A24" s="39"/>
      <c r="B24" s="47">
        <f>+'Ark1'!C328</f>
        <v>2023</v>
      </c>
      <c r="C24" s="47">
        <f>+'Ark1'!I328</f>
        <v>83</v>
      </c>
      <c r="D24" s="86" t="s">
        <v>7</v>
      </c>
      <c r="E24" s="86" t="s">
        <v>404</v>
      </c>
      <c r="F24" s="47">
        <f>+'Ark1'!Q328</f>
        <v>76</v>
      </c>
      <c r="G24" s="64">
        <f>+'Ark1'!R328</f>
        <v>2797</v>
      </c>
      <c r="H24" s="64">
        <f>+'Ark1'!S328</f>
        <v>2796</v>
      </c>
      <c r="I24" s="99">
        <f>+'Ark1'!T328</f>
        <v>15.484692465260476</v>
      </c>
      <c r="J24" s="99">
        <f>+'Ark1'!U328</f>
        <v>16.734457693656896</v>
      </c>
      <c r="K24" s="49">
        <f>+'Ark1'!W328</f>
        <v>60.104792560801137</v>
      </c>
      <c r="L24" s="64">
        <f>+'Ark1'!Y328</f>
        <v>148.62109402931691</v>
      </c>
      <c r="M24" s="64">
        <f>+'Ark1'!AA328</f>
        <v>32.229062726608554</v>
      </c>
      <c r="N24" s="49">
        <f>+'Ark1'!AB328</f>
        <v>4.2108372250416286</v>
      </c>
      <c r="O24" s="64">
        <f>+'Ark1'!AC328</f>
        <v>-59.233708643234195</v>
      </c>
      <c r="P24" s="64">
        <f t="shared" si="0"/>
        <v>36.80263157894737</v>
      </c>
      <c r="Q24" s="49">
        <f>+'Ark1'!V328</f>
        <v>4.2695745441544508</v>
      </c>
      <c r="R24" s="99">
        <f>+'Ark1'!X328</f>
        <v>161.07662171704587</v>
      </c>
      <c r="S24" s="39"/>
      <c r="T24" s="4"/>
      <c r="U24" s="5"/>
      <c r="V24" s="5"/>
      <c r="W24"/>
      <c r="X24" s="1"/>
      <c r="Y24" s="1"/>
      <c r="AA24" s="9"/>
      <c r="AB24" s="9"/>
    </row>
    <row r="25" spans="1:28" s="281" customFormat="1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63"/>
      <c r="M25" s="63"/>
      <c r="N25" s="39"/>
      <c r="O25" s="39"/>
      <c r="P25" s="39"/>
      <c r="Q25" s="39"/>
      <c r="R25" s="39"/>
      <c r="S25" s="39"/>
      <c r="T25" s="11"/>
    </row>
    <row r="26" spans="1:28" ht="15.6">
      <c r="A26" s="39"/>
      <c r="B26">
        <f>+'Ark1'!C329</f>
        <v>2022</v>
      </c>
      <c r="C26">
        <f>+'Ark1'!I329</f>
        <v>6</v>
      </c>
      <c r="D26" s="52" t="s">
        <v>50</v>
      </c>
      <c r="E26" s="52" t="s">
        <v>375</v>
      </c>
      <c r="F26">
        <f>+'Ark1'!Q329</f>
        <v>5</v>
      </c>
      <c r="G26" s="9">
        <f>+'Ark1'!R329</f>
        <v>31</v>
      </c>
      <c r="H26" s="9">
        <f>+'Ark1'!S329</f>
        <v>31</v>
      </c>
      <c r="I26" s="94">
        <f>+'Ark1'!T329</f>
        <v>0.17122341894504278</v>
      </c>
      <c r="J26" s="94">
        <f>+'Ark1'!U329</f>
        <v>0.16473396518042779</v>
      </c>
      <c r="K26" s="1">
        <f>+'Ark1'!W329</f>
        <v>61.451612903225808</v>
      </c>
      <c r="L26" s="9">
        <f>+'Ark1'!Y329</f>
        <v>132.67096774193553</v>
      </c>
      <c r="M26" s="9">
        <f>+'Ark1'!AA329</f>
        <v>25.564809400983872</v>
      </c>
      <c r="N26" s="1">
        <f>+'Ark1'!AB329</f>
        <v>2.4865925600776126</v>
      </c>
      <c r="O26" s="9">
        <f>+'Ark1'!AC329</f>
        <v>-49.815793670937055</v>
      </c>
      <c r="P26" s="9">
        <f t="shared" si="0"/>
        <v>6.2</v>
      </c>
      <c r="Q26" s="1">
        <f>+'Ark1'!V329</f>
        <v>2.258064516129032</v>
      </c>
      <c r="R26" s="94">
        <f>+'Ark1'!X329</f>
        <v>143.73885995876</v>
      </c>
      <c r="S26" s="39"/>
      <c r="T26" s="4"/>
      <c r="U26" s="5"/>
      <c r="V26" s="5"/>
      <c r="W26"/>
      <c r="X26" s="11"/>
      <c r="Y26" s="11"/>
      <c r="AA26" s="9"/>
      <c r="AB26" s="9"/>
    </row>
    <row r="27" spans="1:28" ht="16.5" customHeight="1">
      <c r="A27" s="39"/>
      <c r="B27">
        <f>+'Ark1'!C330</f>
        <v>2022</v>
      </c>
      <c r="C27">
        <f>+'Ark1'!I330</f>
        <v>24</v>
      </c>
      <c r="D27" s="52" t="s">
        <v>50</v>
      </c>
      <c r="E27" s="52" t="s">
        <v>65</v>
      </c>
      <c r="F27">
        <f>+'Ark1'!Q330</f>
        <v>7</v>
      </c>
      <c r="G27" s="9">
        <f>+'Ark1'!R330</f>
        <v>13</v>
      </c>
      <c r="H27" s="9">
        <f>+'Ark1'!S330</f>
        <v>13</v>
      </c>
      <c r="I27" s="94">
        <f>+'Ark1'!T330</f>
        <v>7.1803369235017955E-2</v>
      </c>
      <c r="J27" s="94">
        <f>+'Ark1'!U330</f>
        <v>6.9217264449595708E-2</v>
      </c>
      <c r="K27" s="1">
        <f>+'Ark1'!W330</f>
        <v>59.230769230769241</v>
      </c>
      <c r="L27" s="9">
        <f>+'Ark1'!Y330</f>
        <v>132.93076923076924</v>
      </c>
      <c r="M27" s="9">
        <f>+'Ark1'!AA330</f>
        <v>21.301765351739995</v>
      </c>
      <c r="N27" s="1">
        <f>+'Ark1'!AB330</f>
        <v>1.8461538461537537</v>
      </c>
      <c r="O27" s="9">
        <f>+'Ark1'!AC330</f>
        <v>-24.448738095255475</v>
      </c>
      <c r="P27" s="9">
        <f t="shared" si="0"/>
        <v>1.8571428571428572</v>
      </c>
      <c r="Q27" s="1">
        <f>+'Ark1'!V330</f>
        <v>8.3846153846153886</v>
      </c>
      <c r="R27" s="94">
        <f>+'Ark1'!X330</f>
        <v>144.020335027919</v>
      </c>
      <c r="S27" s="39"/>
      <c r="T27" s="4"/>
      <c r="U27" s="5"/>
      <c r="V27" s="5"/>
      <c r="W27"/>
      <c r="X27" s="11"/>
      <c r="Y27" s="11"/>
      <c r="AA27" s="9"/>
      <c r="AB27" s="9"/>
    </row>
    <row r="28" spans="1:28" ht="16.5" customHeight="1">
      <c r="A28" s="39"/>
      <c r="B28">
        <f>+'Ark1'!C331</f>
        <v>2022</v>
      </c>
      <c r="C28">
        <f>+'Ark1'!I331</f>
        <v>49</v>
      </c>
      <c r="D28" s="52" t="s">
        <v>50</v>
      </c>
      <c r="E28" s="52" t="s">
        <v>66</v>
      </c>
      <c r="F28">
        <f>+'Ark1'!Q331</f>
        <v>127</v>
      </c>
      <c r="G28" s="9">
        <f>+'Ark1'!R331</f>
        <v>6007</v>
      </c>
      <c r="H28" s="9">
        <f>+'Ark1'!S331</f>
        <v>5967</v>
      </c>
      <c r="I28" s="94">
        <f>+'Ark1'!T331</f>
        <v>33.178679922673297</v>
      </c>
      <c r="J28" s="94">
        <f>+'Ark1'!U331</f>
        <v>33.571841636570582</v>
      </c>
      <c r="K28" s="1">
        <f>+'Ark1'!W331</f>
        <v>59.425171778112947</v>
      </c>
      <c r="L28" s="9">
        <f>+'Ark1'!Y331</f>
        <v>139.53140669219229</v>
      </c>
      <c r="M28" s="9">
        <f>+'Ark1'!AA331</f>
        <v>29.449172940418936</v>
      </c>
      <c r="N28" s="1">
        <f>+'Ark1'!AB331</f>
        <v>4.942985462132687</v>
      </c>
      <c r="O28" s="9">
        <f>+'Ark1'!AC331</f>
        <v>-61.550377074430514</v>
      </c>
      <c r="P28" s="9">
        <f t="shared" si="0"/>
        <v>47.2992125984252</v>
      </c>
      <c r="Q28" s="1">
        <f>+'Ark1'!V331</f>
        <v>5.2005993008157159</v>
      </c>
      <c r="R28" s="94">
        <f>+'Ark1'!X331</f>
        <v>151.99657099220252</v>
      </c>
      <c r="S28" s="39"/>
      <c r="T28" s="4"/>
      <c r="U28" s="5"/>
      <c r="V28" s="5"/>
      <c r="W28"/>
      <c r="X28" s="11"/>
      <c r="Y28" s="11"/>
      <c r="AA28" s="9"/>
      <c r="AB28" s="9"/>
    </row>
    <row r="29" spans="1:28">
      <c r="A29" s="39"/>
      <c r="B29">
        <f>+'Ark1'!C332</f>
        <v>2022</v>
      </c>
      <c r="C29">
        <f>+'Ark1'!I332</f>
        <v>80</v>
      </c>
      <c r="D29" s="52" t="s">
        <v>7</v>
      </c>
      <c r="E29" s="52" t="s">
        <v>6</v>
      </c>
      <c r="F29">
        <f>+'Ark1'!Q332</f>
        <v>68</v>
      </c>
      <c r="G29" s="9">
        <f>+'Ark1'!R332</f>
        <v>6053</v>
      </c>
      <c r="H29" s="9">
        <f>+'Ark1'!S332</f>
        <v>6044</v>
      </c>
      <c r="I29" s="94">
        <f>+'Ark1'!T332</f>
        <v>33.432753383043362</v>
      </c>
      <c r="J29" s="94">
        <f>+'Ark1'!U332</f>
        <v>32.683125766587871</v>
      </c>
      <c r="K29" s="1">
        <f>+'Ark1'!W332</f>
        <v>59.634513567174061</v>
      </c>
      <c r="L29" s="9">
        <f>+'Ark1'!Y332</f>
        <v>134.80541880059445</v>
      </c>
      <c r="M29" s="9">
        <f>+'Ark1'!AA332</f>
        <v>28.167583289164003</v>
      </c>
      <c r="N29" s="1">
        <f>+'Ark1'!AB332</f>
        <v>3.0153380373459959</v>
      </c>
      <c r="O29" s="9">
        <f>+'Ark1'!AC332</f>
        <v>-47.612230139023616</v>
      </c>
      <c r="P29" s="9">
        <f t="shared" si="0"/>
        <v>89.014705882352942</v>
      </c>
      <c r="Q29" s="1">
        <f>+'Ark1'!V332</f>
        <v>6.447711878407401</v>
      </c>
      <c r="R29" s="94">
        <f>+'Ark1'!X332</f>
        <v>146.27428820786528</v>
      </c>
      <c r="S29" s="39"/>
      <c r="T29" s="4"/>
      <c r="U29"/>
      <c r="V29"/>
      <c r="W29"/>
      <c r="X29" s="11"/>
      <c r="Y29" s="11"/>
      <c r="AA29" s="9"/>
      <c r="AB29" s="9"/>
    </row>
    <row r="30" spans="1:28" ht="17.25" customHeight="1">
      <c r="A30" s="39"/>
      <c r="B30">
        <f>+'Ark1'!C333</f>
        <v>2022</v>
      </c>
      <c r="C30">
        <f>+'Ark1'!I333</f>
        <v>81</v>
      </c>
      <c r="D30" s="52" t="s">
        <v>7</v>
      </c>
      <c r="E30" s="52" t="s">
        <v>54</v>
      </c>
      <c r="F30">
        <f>+'Ark1'!Q333</f>
        <v>30</v>
      </c>
      <c r="G30" s="9">
        <f>+'Ark1'!R333</f>
        <v>2786</v>
      </c>
      <c r="H30" s="9">
        <f>+'Ark1'!S333</f>
        <v>2775</v>
      </c>
      <c r="I30" s="94">
        <f>+'Ark1'!T333</f>
        <v>15.38801436067385</v>
      </c>
      <c r="J30" s="94">
        <f>+'Ark1'!U333</f>
        <v>14.647532319407723</v>
      </c>
      <c r="K30" s="1">
        <f>+'Ark1'!W333</f>
        <v>60.334054054054064</v>
      </c>
      <c r="L30" s="9">
        <f>+'Ark1'!Y333</f>
        <v>131.26162957645388</v>
      </c>
      <c r="M30" s="9">
        <f>+'Ark1'!AA333</f>
        <v>27.491206164762158</v>
      </c>
      <c r="N30" s="1">
        <f>+'Ark1'!AB333</f>
        <v>4.4809640167714155</v>
      </c>
      <c r="O30" s="9">
        <f>+'Ark1'!AC333</f>
        <v>-62.709401702801358</v>
      </c>
      <c r="P30" s="9">
        <f t="shared" si="0"/>
        <v>92.86666666666666</v>
      </c>
      <c r="Q30" s="1">
        <f>+'Ark1'!V333</f>
        <v>4.1051687006460877</v>
      </c>
      <c r="R30" s="94">
        <f>+'Ark1'!X333</f>
        <v>142.90050313477323</v>
      </c>
      <c r="S30" s="39"/>
      <c r="T30"/>
      <c r="U30"/>
      <c r="V30" s="5"/>
      <c r="W30"/>
      <c r="X30" s="11"/>
      <c r="Y30" s="11"/>
      <c r="AA30" s="9"/>
      <c r="AB30" s="9"/>
    </row>
    <row r="31" spans="1:28" ht="15.6">
      <c r="A31" s="39"/>
      <c r="B31">
        <f>+'Ark1'!C334</f>
        <v>2022</v>
      </c>
      <c r="C31">
        <f>+'Ark1'!I334</f>
        <v>83</v>
      </c>
      <c r="D31" s="52" t="s">
        <v>7</v>
      </c>
      <c r="E31" s="52" t="s">
        <v>404</v>
      </c>
      <c r="F31">
        <f>+'Ark1'!Q334</f>
        <v>78</v>
      </c>
      <c r="G31" s="9">
        <f>+'Ark1'!R334</f>
        <v>3215</v>
      </c>
      <c r="H31" s="9">
        <f>+'Ark1'!S334</f>
        <v>3214</v>
      </c>
      <c r="I31" s="94">
        <f>+'Ark1'!T334</f>
        <v>17.757525545429441</v>
      </c>
      <c r="J31" s="94">
        <f>+'Ark1'!U334</f>
        <v>18.863549047803797</v>
      </c>
      <c r="K31" s="1">
        <f>+'Ark1'!W334</f>
        <v>59.841941505911642</v>
      </c>
      <c r="L31" s="9">
        <f>+'Ark1'!Y334</f>
        <v>146.48625194401222</v>
      </c>
      <c r="M31" s="9">
        <f>+'Ark1'!AA334</f>
        <v>31.959840105050443</v>
      </c>
      <c r="N31" s="1">
        <f>+'Ark1'!AB334</f>
        <v>4.4269535039080088</v>
      </c>
      <c r="O31" s="9">
        <f>+'Ark1'!AC334</f>
        <v>-60.245349998240037</v>
      </c>
      <c r="P31" s="9">
        <f t="shared" si="0"/>
        <v>41.217948717948715</v>
      </c>
      <c r="Q31" s="1">
        <f>+'Ark1'!V334</f>
        <v>4.4625194401244155</v>
      </c>
      <c r="R31" s="94">
        <f>+'Ark1'!X334</f>
        <v>158.76439158939783</v>
      </c>
      <c r="S31" s="39"/>
      <c r="T31" s="2"/>
      <c r="U31"/>
      <c r="V31"/>
      <c r="W31"/>
      <c r="X31" s="11"/>
      <c r="Y31" s="11"/>
      <c r="AA31" s="9"/>
      <c r="AB31" s="9"/>
    </row>
    <row r="32" spans="1:28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63"/>
      <c r="M32" s="63"/>
      <c r="N32" s="39"/>
      <c r="O32" s="39"/>
      <c r="P32" s="39"/>
      <c r="Q32" s="39"/>
      <c r="R32" s="39"/>
      <c r="S32" s="39"/>
      <c r="T32" s="11"/>
      <c r="U32"/>
      <c r="V32"/>
      <c r="W32"/>
      <c r="Y32"/>
      <c r="Z32"/>
    </row>
    <row r="33" spans="1:26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63"/>
      <c r="M33" s="63"/>
      <c r="N33" s="39"/>
      <c r="O33" s="39"/>
      <c r="P33" s="39"/>
      <c r="Q33" s="39"/>
      <c r="R33" s="39"/>
      <c r="S33" s="39"/>
      <c r="T33" s="11"/>
      <c r="U33"/>
      <c r="V33"/>
      <c r="W33"/>
      <c r="Y33"/>
      <c r="Z33"/>
    </row>
    <row r="34" spans="1:26">
      <c r="D34" s="3"/>
      <c r="E34" s="3"/>
      <c r="G34" s="9"/>
      <c r="H34" s="76"/>
      <c r="I34" s="94"/>
      <c r="J34" s="94"/>
      <c r="K34" s="1"/>
      <c r="N34" s="94"/>
      <c r="O34" s="1"/>
      <c r="P34" s="9"/>
      <c r="Q34" s="9"/>
      <c r="R34" s="53"/>
      <c r="S34"/>
      <c r="T34" s="11"/>
      <c r="U34"/>
      <c r="V34"/>
      <c r="W34"/>
      <c r="Y34"/>
      <c r="Z34"/>
    </row>
    <row r="35" spans="1:26">
      <c r="D35" s="3"/>
      <c r="E35" s="3"/>
      <c r="G35" s="9"/>
      <c r="H35" s="76"/>
      <c r="I35" s="94"/>
      <c r="J35" s="94"/>
      <c r="K35" s="1"/>
      <c r="N35" s="94"/>
      <c r="O35" s="1"/>
      <c r="P35" s="9"/>
      <c r="Q35" s="9"/>
      <c r="R35" s="53"/>
      <c r="S35"/>
      <c r="T35" s="11"/>
      <c r="U35"/>
      <c r="V35"/>
      <c r="W35"/>
      <c r="Y35"/>
      <c r="Z35"/>
    </row>
    <row r="36" spans="1:26">
      <c r="D36" s="3"/>
      <c r="E36" s="3"/>
      <c r="G36" s="9"/>
      <c r="H36" s="76"/>
      <c r="I36" s="94"/>
      <c r="J36" s="94"/>
      <c r="K36" s="1"/>
      <c r="N36" s="94"/>
      <c r="O36" s="1"/>
      <c r="P36" s="9"/>
      <c r="Q36" s="9"/>
      <c r="R36" s="53"/>
      <c r="S36"/>
      <c r="T36" s="11"/>
      <c r="U36"/>
      <c r="V36"/>
      <c r="W36"/>
      <c r="Y36"/>
      <c r="Z36"/>
    </row>
    <row r="37" spans="1:26">
      <c r="D37" s="3"/>
      <c r="E37" s="3"/>
      <c r="G37" s="9"/>
      <c r="H37" s="76"/>
      <c r="I37" s="94"/>
      <c r="J37" s="94"/>
      <c r="K37" s="1"/>
      <c r="N37" s="94"/>
      <c r="O37" s="1"/>
      <c r="P37" s="9"/>
      <c r="Q37" s="9"/>
      <c r="R37" s="53"/>
      <c r="S37"/>
      <c r="T37" s="11"/>
      <c r="U37"/>
      <c r="V37"/>
      <c r="W37"/>
      <c r="Y37"/>
      <c r="Z37"/>
    </row>
    <row r="38" spans="1:26">
      <c r="D38" s="3"/>
      <c r="E38" s="3"/>
      <c r="G38" s="9"/>
      <c r="H38" s="76"/>
      <c r="I38" s="94"/>
      <c r="J38" s="94"/>
      <c r="K38" s="1"/>
      <c r="N38" s="94"/>
      <c r="O38" s="1"/>
      <c r="P38" s="9"/>
      <c r="Q38" s="9"/>
      <c r="R38" s="53"/>
      <c r="S38"/>
      <c r="T38" s="11"/>
      <c r="U38"/>
      <c r="V38"/>
      <c r="W38"/>
      <c r="Y38"/>
      <c r="Z38"/>
    </row>
    <row r="39" spans="1:26">
      <c r="D39" s="3"/>
      <c r="E39" s="3"/>
      <c r="G39" s="9"/>
      <c r="H39" s="76"/>
      <c r="I39" s="94"/>
      <c r="J39" s="94"/>
      <c r="K39" s="1"/>
      <c r="N39" s="94"/>
      <c r="O39" s="1"/>
      <c r="P39" s="9"/>
      <c r="Q39" s="9"/>
      <c r="R39" s="53"/>
      <c r="S39"/>
      <c r="T39" s="11"/>
      <c r="U39"/>
      <c r="V39"/>
      <c r="W39"/>
      <c r="Y39"/>
      <c r="Z39"/>
    </row>
    <row r="40" spans="1:26">
      <c r="D40" s="3"/>
      <c r="E40" s="3"/>
      <c r="G40" s="9"/>
      <c r="H40" s="76"/>
      <c r="I40" s="94"/>
      <c r="J40" s="94"/>
      <c r="K40" s="1"/>
      <c r="N40" s="94"/>
      <c r="O40" s="1"/>
      <c r="P40" s="9"/>
      <c r="Q40" s="9"/>
      <c r="R40" s="53"/>
      <c r="S40"/>
      <c r="T40" s="11"/>
      <c r="U40"/>
      <c r="V40"/>
      <c r="W40"/>
      <c r="Y40"/>
      <c r="Z40"/>
    </row>
    <row r="41" spans="1:26">
      <c r="D41" s="3"/>
      <c r="E41" s="3"/>
      <c r="G41" s="9"/>
      <c r="H41" s="76"/>
      <c r="I41" s="94"/>
      <c r="J41" s="94"/>
      <c r="K41" s="1"/>
      <c r="N41" s="94"/>
      <c r="O41" s="1"/>
      <c r="P41" s="9"/>
      <c r="Q41" s="9"/>
      <c r="R41" s="53"/>
      <c r="S41"/>
      <c r="T41" s="11"/>
      <c r="U41"/>
      <c r="V41"/>
      <c r="W41"/>
      <c r="Y41"/>
      <c r="Z41"/>
    </row>
    <row r="42" spans="1:26">
      <c r="D42" s="3"/>
      <c r="E42" s="3"/>
      <c r="G42" s="9"/>
      <c r="H42" s="76"/>
      <c r="I42" s="94"/>
      <c r="J42" s="94"/>
      <c r="K42" s="1"/>
      <c r="N42" s="94"/>
      <c r="O42" s="1"/>
      <c r="P42" s="9"/>
      <c r="Q42" s="9"/>
      <c r="R42" s="53"/>
      <c r="S42"/>
      <c r="T42" s="11"/>
      <c r="U42"/>
      <c r="V42"/>
      <c r="W42"/>
      <c r="Y42"/>
      <c r="Z42"/>
    </row>
    <row r="43" spans="1:26">
      <c r="D43" s="3"/>
      <c r="E43" s="3"/>
      <c r="G43" s="9"/>
      <c r="H43" s="76"/>
      <c r="I43" s="94"/>
      <c r="J43" s="94"/>
      <c r="K43" s="1"/>
      <c r="N43" s="94"/>
      <c r="O43" s="1"/>
      <c r="P43" s="9"/>
      <c r="Q43" s="9"/>
      <c r="R43" s="53"/>
      <c r="S43"/>
      <c r="T43" s="11"/>
      <c r="U43"/>
      <c r="V43"/>
      <c r="W43"/>
      <c r="Y43"/>
      <c r="Z43"/>
    </row>
    <row r="44" spans="1:26">
      <c r="D44" s="3"/>
      <c r="E44" s="3"/>
      <c r="G44" s="9"/>
      <c r="H44" s="76"/>
      <c r="I44" s="94"/>
      <c r="J44" s="94"/>
      <c r="K44" s="1"/>
      <c r="N44" s="94"/>
      <c r="O44" s="1"/>
      <c r="P44" s="9"/>
      <c r="Q44" s="9"/>
      <c r="R44" s="53"/>
      <c r="S44"/>
      <c r="T44" s="11"/>
      <c r="U44"/>
      <c r="V44"/>
      <c r="W44"/>
      <c r="Y44"/>
      <c r="Z44"/>
    </row>
    <row r="45" spans="1:26">
      <c r="D45" s="3"/>
      <c r="E45" s="3"/>
      <c r="G45" s="9"/>
      <c r="H45" s="76"/>
      <c r="I45" s="94"/>
      <c r="J45" s="94"/>
      <c r="K45" s="1"/>
      <c r="N45" s="94"/>
      <c r="O45" s="1"/>
      <c r="P45" s="9"/>
      <c r="Q45" s="9"/>
      <c r="R45" s="53"/>
      <c r="S45"/>
      <c r="T45" s="11"/>
      <c r="U45"/>
      <c r="V45"/>
      <c r="W45"/>
      <c r="Y45"/>
      <c r="Z45"/>
    </row>
    <row r="46" spans="1:26">
      <c r="D46" s="3"/>
      <c r="E46" s="3"/>
      <c r="G46" s="9"/>
      <c r="H46" s="76"/>
      <c r="I46" s="94"/>
      <c r="J46" s="94"/>
      <c r="K46" s="1"/>
      <c r="N46" s="94"/>
      <c r="O46" s="1"/>
      <c r="P46" s="9"/>
      <c r="Q46" s="9"/>
      <c r="R46" s="53"/>
      <c r="S46"/>
      <c r="T46" s="11"/>
      <c r="U46"/>
      <c r="V46"/>
      <c r="W46"/>
      <c r="Y46"/>
      <c r="Z46"/>
    </row>
    <row r="47" spans="1:26">
      <c r="D47" s="3"/>
      <c r="E47" s="3"/>
      <c r="G47" s="9"/>
      <c r="H47" s="76"/>
      <c r="I47" s="94"/>
      <c r="J47" s="94"/>
      <c r="K47" s="1"/>
      <c r="N47" s="94"/>
      <c r="O47" s="1"/>
      <c r="P47" s="9"/>
      <c r="Q47" s="9"/>
      <c r="R47" s="53"/>
      <c r="S47"/>
      <c r="T47" s="11"/>
      <c r="U47"/>
      <c r="V47"/>
      <c r="W47"/>
      <c r="Y47"/>
      <c r="Z47"/>
    </row>
    <row r="48" spans="1:26">
      <c r="D48" s="3"/>
      <c r="E48" s="3"/>
      <c r="G48" s="9"/>
      <c r="H48" s="76"/>
      <c r="I48" s="94"/>
      <c r="J48" s="94"/>
      <c r="K48" s="1"/>
      <c r="N48" s="94"/>
      <c r="O48" s="1"/>
      <c r="P48" s="9"/>
      <c r="Q48" s="9"/>
      <c r="R48" s="53"/>
      <c r="S48"/>
      <c r="T48"/>
      <c r="U48"/>
      <c r="V48"/>
      <c r="W48"/>
      <c r="Y48"/>
      <c r="Z48"/>
    </row>
    <row r="49" spans="4:27">
      <c r="D49" s="3"/>
      <c r="E49" s="3"/>
      <c r="G49" s="9"/>
      <c r="H49" s="76"/>
      <c r="I49" s="94"/>
      <c r="J49" s="94"/>
      <c r="K49" s="1"/>
      <c r="N49" s="94"/>
      <c r="O49" s="1"/>
      <c r="P49" s="9"/>
      <c r="Q49" s="9"/>
      <c r="R49" s="53"/>
      <c r="S49"/>
      <c r="T49"/>
      <c r="U49"/>
      <c r="V49"/>
      <c r="W49"/>
      <c r="Y49"/>
      <c r="Z49"/>
    </row>
    <row r="50" spans="4:27">
      <c r="G50" s="9"/>
      <c r="H50" s="9"/>
      <c r="I50" s="94"/>
      <c r="J50" s="94"/>
      <c r="N50" s="94"/>
      <c r="P50" s="9"/>
      <c r="Q50" s="9"/>
      <c r="R50"/>
      <c r="S50"/>
      <c r="T50"/>
      <c r="U50"/>
      <c r="V50"/>
      <c r="W50"/>
      <c r="Y50"/>
      <c r="Z50"/>
    </row>
    <row r="51" spans="4:27">
      <c r="G51" s="9"/>
      <c r="H51" s="9"/>
      <c r="I51" s="94"/>
      <c r="J51" s="94"/>
      <c r="N51" s="94"/>
      <c r="P51" s="9"/>
      <c r="Q51" s="9"/>
      <c r="R51"/>
      <c r="S51"/>
      <c r="T51"/>
      <c r="U51"/>
      <c r="V51"/>
      <c r="W51"/>
      <c r="Y51"/>
      <c r="Z51"/>
    </row>
    <row r="52" spans="4:27">
      <c r="D52" s="3"/>
      <c r="E52" s="3"/>
      <c r="G52" s="9"/>
      <c r="H52" s="76"/>
      <c r="I52" s="94"/>
      <c r="J52" s="94"/>
      <c r="K52" s="1"/>
      <c r="N52" s="94"/>
      <c r="O52" s="1"/>
      <c r="P52" s="9"/>
      <c r="Q52" s="9"/>
      <c r="R52" s="53"/>
      <c r="S52"/>
      <c r="T52"/>
      <c r="U52"/>
      <c r="V52"/>
      <c r="W52"/>
      <c r="Y52"/>
      <c r="Z52"/>
    </row>
    <row r="53" spans="4:27">
      <c r="D53" s="3"/>
      <c r="E53" s="3"/>
      <c r="G53" s="9"/>
      <c r="H53" s="76"/>
      <c r="I53" s="94"/>
      <c r="J53" s="94"/>
      <c r="K53" s="1"/>
      <c r="N53" s="94"/>
      <c r="O53" s="1"/>
      <c r="P53" s="9"/>
      <c r="Q53" s="9"/>
      <c r="R53" s="53"/>
      <c r="S53"/>
      <c r="T53"/>
      <c r="U53"/>
      <c r="V53"/>
      <c r="W53"/>
      <c r="Y53"/>
      <c r="Z53"/>
    </row>
    <row r="54" spans="4:27">
      <c r="D54" s="3"/>
      <c r="E54" s="3"/>
      <c r="G54" s="9"/>
      <c r="H54" s="76"/>
      <c r="I54" s="94"/>
      <c r="J54" s="94"/>
      <c r="K54" s="1"/>
      <c r="N54" s="94"/>
      <c r="O54" s="1"/>
      <c r="P54" s="9"/>
      <c r="Q54" s="9"/>
      <c r="R54" s="53"/>
      <c r="S54"/>
      <c r="T54"/>
      <c r="U54"/>
      <c r="V54"/>
      <c r="W54"/>
      <c r="Y54"/>
      <c r="Z54"/>
    </row>
    <row r="55" spans="4:27">
      <c r="D55" s="3"/>
      <c r="E55" s="3"/>
      <c r="G55" s="9"/>
      <c r="H55" s="76"/>
      <c r="I55" s="94"/>
      <c r="J55" s="94"/>
      <c r="K55" s="1"/>
      <c r="N55" s="94"/>
      <c r="O55" s="1"/>
      <c r="P55" s="9"/>
      <c r="Q55" s="9"/>
      <c r="R55" s="53"/>
      <c r="S55"/>
      <c r="T55"/>
      <c r="U55"/>
      <c r="V55"/>
      <c r="W55"/>
      <c r="Y55"/>
      <c r="Z55"/>
    </row>
    <row r="56" spans="4:27">
      <c r="D56" s="3"/>
      <c r="E56" s="3"/>
      <c r="G56" s="9"/>
      <c r="H56" s="76"/>
      <c r="I56" s="94"/>
      <c r="J56" s="94"/>
      <c r="K56" s="1"/>
      <c r="N56" s="94"/>
      <c r="O56" s="1"/>
      <c r="P56" s="9"/>
      <c r="Q56" s="9"/>
      <c r="R56" s="53"/>
      <c r="S56"/>
      <c r="T56"/>
      <c r="U56"/>
      <c r="V56"/>
      <c r="W56"/>
      <c r="Y56"/>
      <c r="Z56"/>
    </row>
    <row r="57" spans="4:27">
      <c r="D57" s="3"/>
      <c r="E57" s="3"/>
      <c r="G57" s="9"/>
      <c r="H57" s="76"/>
      <c r="I57" s="94"/>
      <c r="J57" s="94"/>
      <c r="K57" s="1"/>
      <c r="N57" s="94"/>
      <c r="O57" s="1"/>
      <c r="P57" s="9"/>
      <c r="Q57" s="9"/>
      <c r="R57" s="53"/>
      <c r="S57"/>
      <c r="T57"/>
      <c r="U57"/>
      <c r="V57"/>
      <c r="W57"/>
      <c r="Y57"/>
      <c r="Z57"/>
    </row>
    <row r="58" spans="4:27">
      <c r="D58" s="3"/>
      <c r="E58" s="3"/>
      <c r="G58" s="9"/>
      <c r="H58" s="76"/>
      <c r="I58" s="94"/>
      <c r="J58" s="94"/>
      <c r="K58" s="1"/>
      <c r="N58" s="94"/>
      <c r="O58" s="1"/>
      <c r="P58" s="9"/>
      <c r="Q58" s="9"/>
      <c r="R58" s="53"/>
      <c r="S58"/>
      <c r="T58"/>
      <c r="U58"/>
      <c r="V58"/>
      <c r="W58"/>
      <c r="Y58"/>
      <c r="Z58"/>
    </row>
    <row r="59" spans="4:27">
      <c r="D59" s="3"/>
      <c r="E59" s="3"/>
      <c r="G59" s="9"/>
      <c r="H59" s="76"/>
      <c r="I59" s="94"/>
      <c r="J59" s="94"/>
      <c r="K59" s="1"/>
      <c r="N59" s="94"/>
      <c r="O59" s="1"/>
      <c r="P59" s="9"/>
      <c r="Q59" s="9"/>
      <c r="R59" s="53"/>
      <c r="S59"/>
      <c r="T59"/>
      <c r="U59"/>
      <c r="V59"/>
      <c r="W59"/>
      <c r="Y59"/>
      <c r="Z59"/>
    </row>
    <row r="60" spans="4:27">
      <c r="D60" s="3"/>
      <c r="E60" s="3"/>
      <c r="G60" s="9"/>
      <c r="H60" s="76"/>
      <c r="I60" s="94"/>
      <c r="J60" s="94"/>
      <c r="K60" s="1"/>
      <c r="N60" s="94"/>
      <c r="O60" s="1"/>
      <c r="P60" s="9"/>
      <c r="Q60" s="9"/>
      <c r="R60" s="53"/>
      <c r="S60"/>
      <c r="T60"/>
      <c r="U60"/>
      <c r="V60"/>
      <c r="W60"/>
      <c r="Y60"/>
      <c r="Z60"/>
    </row>
    <row r="61" spans="4:27">
      <c r="D61" s="3"/>
      <c r="E61" s="3"/>
      <c r="G61" s="9"/>
      <c r="H61" s="76"/>
      <c r="I61" s="94"/>
      <c r="J61" s="94"/>
      <c r="K61" s="1"/>
      <c r="N61" s="94"/>
      <c r="O61" s="1"/>
      <c r="P61" s="9"/>
      <c r="Q61" s="9"/>
      <c r="R61" s="53"/>
      <c r="S61"/>
      <c r="T61"/>
      <c r="U61"/>
      <c r="V61"/>
      <c r="W61"/>
      <c r="Y61"/>
      <c r="Z61"/>
    </row>
    <row r="62" spans="4:27">
      <c r="O62" s="3"/>
      <c r="P62" s="3"/>
      <c r="S62" s="76"/>
      <c r="X62" s="1"/>
      <c r="AA62" s="53"/>
    </row>
    <row r="63" spans="4:27">
      <c r="O63" s="3"/>
      <c r="P63" s="3"/>
      <c r="S63" s="76"/>
      <c r="X63" s="1"/>
      <c r="AA63" s="53"/>
    </row>
    <row r="64" spans="4:27">
      <c r="O64" s="3"/>
      <c r="P64" s="3"/>
      <c r="S64" s="76"/>
      <c r="X64" s="1"/>
      <c r="AA64" s="53"/>
    </row>
    <row r="65" spans="7:28">
      <c r="O65" s="3"/>
      <c r="P65" s="3"/>
      <c r="S65" s="76"/>
      <c r="X65" s="1"/>
      <c r="AA65" s="53"/>
    </row>
    <row r="66" spans="7:28">
      <c r="O66" s="3"/>
      <c r="P66" s="3"/>
      <c r="S66" s="76"/>
      <c r="X66" s="1"/>
      <c r="AA66" s="53"/>
    </row>
    <row r="67" spans="7:28">
      <c r="O67" s="3"/>
      <c r="P67" s="3"/>
      <c r="S67" s="76"/>
      <c r="X67" s="1"/>
      <c r="AA67" s="53"/>
    </row>
    <row r="68" spans="7:28">
      <c r="G68" s="12"/>
      <c r="H68" s="12"/>
      <c r="I68" s="12"/>
      <c r="J68" s="12"/>
      <c r="K68" s="12"/>
      <c r="O68" s="3"/>
      <c r="P68" s="3"/>
      <c r="S68" s="76"/>
      <c r="X68" s="1"/>
      <c r="AA68" s="53"/>
    </row>
    <row r="69" spans="7:28">
      <c r="G69" s="12"/>
      <c r="H69" s="12"/>
      <c r="I69" s="12"/>
      <c r="J69" s="12"/>
      <c r="K69" s="12"/>
      <c r="O69" s="3"/>
      <c r="P69" s="3"/>
      <c r="S69" s="76"/>
      <c r="X69" s="1"/>
      <c r="AA69" s="53"/>
    </row>
    <row r="70" spans="7:28">
      <c r="G70" s="12"/>
      <c r="H70" s="12"/>
      <c r="I70" s="12"/>
      <c r="J70" s="12"/>
      <c r="K70" s="12"/>
      <c r="L70" s="65"/>
      <c r="O70" s="3"/>
      <c r="P70" s="3"/>
      <c r="S70" s="76"/>
      <c r="X70" s="1"/>
      <c r="AA70" s="53"/>
    </row>
    <row r="71" spans="7:28">
      <c r="G71" s="12"/>
      <c r="H71" s="12"/>
      <c r="I71" s="12"/>
      <c r="J71" s="12"/>
      <c r="K71" s="12"/>
      <c r="L71" s="65"/>
      <c r="O71" s="3"/>
      <c r="P71" s="3"/>
      <c r="S71" s="76"/>
      <c r="X71" s="1"/>
      <c r="AA71" s="53"/>
      <c r="AB71" s="12"/>
    </row>
    <row r="72" spans="7:28">
      <c r="G72" s="12"/>
      <c r="H72" s="12"/>
      <c r="I72" s="12"/>
      <c r="J72" s="12"/>
      <c r="K72" s="12"/>
      <c r="L72" s="65"/>
      <c r="O72" s="3"/>
      <c r="P72" s="3"/>
      <c r="S72" s="76"/>
      <c r="X72" s="1"/>
      <c r="AA72" s="53"/>
      <c r="AB72" s="12"/>
    </row>
    <row r="73" spans="7:28">
      <c r="G73" s="12"/>
      <c r="H73" s="12"/>
      <c r="I73" s="12"/>
      <c r="J73" s="12"/>
      <c r="K73" s="12"/>
      <c r="L73" s="65"/>
      <c r="O73" s="3"/>
      <c r="P73" s="3"/>
      <c r="S73" s="76"/>
      <c r="X73" s="1"/>
      <c r="AA73" s="53"/>
      <c r="AB73" s="12"/>
    </row>
    <row r="74" spans="7:28">
      <c r="G74" s="12"/>
      <c r="H74" s="12"/>
      <c r="I74" s="12"/>
      <c r="J74" s="12"/>
      <c r="K74" s="12"/>
      <c r="L74" s="65"/>
      <c r="O74" s="3"/>
      <c r="P74" s="3"/>
      <c r="S74" s="76"/>
      <c r="X74" s="1"/>
      <c r="AA74" s="53"/>
      <c r="AB74" s="12"/>
    </row>
    <row r="75" spans="7:28">
      <c r="G75" s="12"/>
      <c r="H75" s="12"/>
      <c r="I75" s="12"/>
      <c r="J75" s="12"/>
      <c r="K75" s="12"/>
      <c r="L75" s="65"/>
      <c r="O75" s="3"/>
      <c r="P75" s="3"/>
      <c r="S75" s="76"/>
      <c r="X75" s="1"/>
      <c r="AA75" s="53"/>
      <c r="AB75" s="12"/>
    </row>
    <row r="76" spans="7:28">
      <c r="G76" s="12"/>
      <c r="H76" s="12"/>
      <c r="I76" s="12"/>
      <c r="J76" s="12"/>
      <c r="K76" s="12"/>
      <c r="L76" s="65"/>
      <c r="O76" s="3"/>
      <c r="P76" s="3"/>
      <c r="S76" s="76"/>
      <c r="X76" s="1"/>
      <c r="AA76" s="53"/>
      <c r="AB76" s="12"/>
    </row>
    <row r="77" spans="7:28">
      <c r="G77" s="12"/>
      <c r="H77" s="12"/>
      <c r="I77" s="12"/>
      <c r="J77" s="12"/>
      <c r="K77" s="12"/>
      <c r="L77" s="65"/>
      <c r="O77" s="3"/>
      <c r="P77" s="3"/>
      <c r="S77" s="76"/>
      <c r="X77" s="1"/>
      <c r="AA77" s="53"/>
      <c r="AB77" s="12"/>
    </row>
    <row r="78" spans="7:28">
      <c r="G78" s="12"/>
      <c r="H78" s="12"/>
      <c r="I78" s="12"/>
      <c r="J78" s="12"/>
      <c r="K78" s="12"/>
      <c r="L78" s="65"/>
      <c r="O78" s="3"/>
      <c r="P78" s="3"/>
      <c r="S78" s="76"/>
      <c r="X78" s="1"/>
      <c r="AA78" s="53"/>
      <c r="AB78" s="12"/>
    </row>
    <row r="79" spans="7:28">
      <c r="G79" s="12"/>
      <c r="H79" s="12"/>
      <c r="I79" s="12"/>
      <c r="J79" s="12"/>
      <c r="K79" s="12"/>
      <c r="L79" s="65"/>
      <c r="O79" s="3"/>
      <c r="P79" s="3"/>
      <c r="S79" s="76"/>
      <c r="X79" s="1"/>
      <c r="AA79" s="53"/>
      <c r="AB79" s="12"/>
    </row>
    <row r="80" spans="7:28">
      <c r="G80" s="12"/>
      <c r="H80" s="12"/>
      <c r="I80" s="12"/>
      <c r="J80" s="12"/>
      <c r="K80" s="12"/>
      <c r="L80" s="65"/>
      <c r="O80" s="3"/>
      <c r="P80" s="3"/>
      <c r="S80" s="76"/>
      <c r="X80" s="1"/>
      <c r="AA80" s="53"/>
      <c r="AB80" s="12"/>
    </row>
    <row r="81" spans="7:28">
      <c r="G81" s="12"/>
      <c r="H81" s="12"/>
      <c r="I81" s="12"/>
      <c r="J81" s="12"/>
      <c r="K81" s="12"/>
      <c r="L81" s="65"/>
      <c r="O81" s="3"/>
      <c r="P81" s="3"/>
      <c r="S81" s="76"/>
      <c r="X81" s="1"/>
      <c r="AA81" s="53"/>
      <c r="AB81" s="12"/>
    </row>
    <row r="82" spans="7:28">
      <c r="G82" s="12"/>
      <c r="H82" s="12"/>
      <c r="I82" s="12"/>
      <c r="J82" s="12"/>
      <c r="K82" s="12"/>
      <c r="L82" s="65"/>
      <c r="O82" s="3"/>
      <c r="P82" s="3"/>
      <c r="S82" s="76"/>
      <c r="X82" s="1"/>
      <c r="AA82" s="53"/>
      <c r="AB82" s="12"/>
    </row>
    <row r="83" spans="7:28">
      <c r="G83" s="12"/>
      <c r="H83" s="12"/>
      <c r="I83" s="12"/>
      <c r="J83" s="12"/>
      <c r="K83" s="12"/>
      <c r="L83" s="65"/>
      <c r="O83" s="3"/>
      <c r="P83" s="3"/>
      <c r="S83" s="76"/>
      <c r="X83" s="1"/>
      <c r="AA83" s="53"/>
      <c r="AB83" s="12"/>
    </row>
    <row r="84" spans="7:28">
      <c r="G84" s="12"/>
      <c r="H84" s="12"/>
      <c r="I84" s="12"/>
      <c r="J84" s="12"/>
      <c r="K84" s="12"/>
      <c r="L84" s="65"/>
      <c r="O84" s="3"/>
      <c r="P84" s="3"/>
      <c r="S84" s="76"/>
      <c r="X84" s="1"/>
      <c r="AA84" s="53"/>
      <c r="AB84" s="12"/>
    </row>
    <row r="85" spans="7:28">
      <c r="G85" s="12"/>
      <c r="H85" s="12"/>
      <c r="I85" s="12"/>
      <c r="J85" s="12"/>
      <c r="K85" s="12"/>
      <c r="L85" s="65"/>
      <c r="O85" s="3"/>
      <c r="P85" s="3"/>
      <c r="S85" s="76"/>
      <c r="X85" s="1"/>
      <c r="AA85" s="53"/>
      <c r="AB85" s="12"/>
    </row>
    <row r="86" spans="7:28">
      <c r="G86" s="12"/>
      <c r="H86" s="12"/>
      <c r="I86" s="12"/>
      <c r="J86" s="12"/>
      <c r="K86" s="12"/>
      <c r="L86" s="65"/>
      <c r="O86" s="3"/>
      <c r="P86" s="3"/>
      <c r="S86" s="76"/>
      <c r="X86" s="1"/>
      <c r="AA86" s="53"/>
      <c r="AB86" s="12"/>
    </row>
    <row r="87" spans="7:28">
      <c r="G87" s="12"/>
      <c r="H87" s="12"/>
      <c r="I87" s="12"/>
      <c r="J87" s="12"/>
      <c r="K87" s="12"/>
      <c r="L87" s="65"/>
      <c r="O87" s="3"/>
      <c r="P87" s="3"/>
      <c r="S87" s="76"/>
      <c r="X87" s="1"/>
      <c r="AA87" s="53"/>
      <c r="AB87" s="12"/>
    </row>
    <row r="88" spans="7:28">
      <c r="G88" s="12"/>
      <c r="H88" s="12"/>
      <c r="I88" s="12"/>
      <c r="J88" s="12"/>
      <c r="K88" s="12"/>
      <c r="L88" s="65"/>
      <c r="O88" s="3"/>
      <c r="P88" s="3"/>
      <c r="S88" s="76"/>
      <c r="X88" s="1"/>
      <c r="AA88" s="53"/>
      <c r="AB88" s="12"/>
    </row>
    <row r="89" spans="7:28">
      <c r="G89" s="12"/>
      <c r="H89" s="12"/>
      <c r="I89" s="12"/>
      <c r="J89" s="12"/>
      <c r="K89" s="12"/>
      <c r="L89" s="65"/>
      <c r="O89" s="3"/>
      <c r="P89" s="3"/>
      <c r="S89" s="76"/>
      <c r="X89" s="1"/>
      <c r="AA89" s="53"/>
      <c r="AB89" s="12"/>
    </row>
    <row r="90" spans="7:28">
      <c r="G90" s="12"/>
      <c r="H90" s="12"/>
      <c r="I90" s="12"/>
      <c r="J90" s="12"/>
      <c r="K90" s="12"/>
      <c r="L90" s="65"/>
      <c r="O90" s="3"/>
      <c r="P90" s="3"/>
      <c r="S90" s="76"/>
      <c r="X90" s="1"/>
      <c r="AA90" s="53"/>
      <c r="AB90" s="12"/>
    </row>
    <row r="91" spans="7:28">
      <c r="G91" s="12"/>
      <c r="H91" s="12"/>
      <c r="I91" s="12"/>
      <c r="J91" s="12"/>
      <c r="K91" s="12"/>
      <c r="L91" s="65"/>
      <c r="O91" s="3"/>
      <c r="P91" s="3"/>
      <c r="S91" s="76"/>
      <c r="X91" s="1"/>
      <c r="AA91" s="53"/>
      <c r="AB91" s="12"/>
    </row>
    <row r="92" spans="7:28">
      <c r="G92" s="12"/>
      <c r="H92" s="12"/>
      <c r="I92" s="12"/>
      <c r="J92" s="12"/>
      <c r="K92" s="12"/>
      <c r="L92" s="65"/>
      <c r="O92" s="3"/>
      <c r="P92" s="3"/>
      <c r="S92" s="76"/>
      <c r="X92" s="1"/>
      <c r="AA92" s="53"/>
      <c r="AB92" s="12"/>
    </row>
    <row r="93" spans="7:28">
      <c r="G93" s="12"/>
      <c r="H93" s="12"/>
      <c r="I93" s="12"/>
      <c r="J93" s="12"/>
      <c r="K93" s="12"/>
      <c r="L93" s="65"/>
      <c r="O93" s="3"/>
      <c r="P93" s="3"/>
      <c r="S93" s="76"/>
      <c r="X93" s="1"/>
      <c r="AA93" s="53"/>
      <c r="AB93" s="12"/>
    </row>
    <row r="94" spans="7:28">
      <c r="G94" s="12"/>
      <c r="H94" s="12"/>
      <c r="I94" s="12"/>
      <c r="J94" s="12"/>
      <c r="K94" s="12"/>
      <c r="L94" s="65"/>
      <c r="O94" s="3"/>
      <c r="P94" s="3"/>
      <c r="S94" s="76"/>
      <c r="X94" s="1"/>
      <c r="AA94" s="53"/>
      <c r="AB94" s="12"/>
    </row>
    <row r="95" spans="7:28">
      <c r="G95" s="12"/>
      <c r="H95" s="12"/>
      <c r="I95" s="12"/>
      <c r="J95" s="12"/>
      <c r="K95" s="12"/>
      <c r="L95" s="65"/>
      <c r="O95" s="3"/>
      <c r="P95" s="3"/>
      <c r="S95" s="76"/>
      <c r="X95" s="1"/>
      <c r="AA95" s="53"/>
      <c r="AB95" s="12"/>
    </row>
    <row r="96" spans="7:28">
      <c r="G96" s="12"/>
      <c r="H96" s="12"/>
      <c r="I96" s="12"/>
      <c r="J96" s="12"/>
      <c r="K96" s="12"/>
      <c r="L96" s="65"/>
      <c r="O96" s="3"/>
      <c r="P96" s="3"/>
      <c r="S96" s="76"/>
      <c r="X96" s="1"/>
      <c r="AA96" s="53"/>
      <c r="AB96" s="12"/>
    </row>
    <row r="97" spans="7:28">
      <c r="G97" s="12"/>
      <c r="H97" s="12"/>
      <c r="I97" s="12"/>
      <c r="J97" s="12"/>
      <c r="K97" s="12"/>
      <c r="L97" s="65"/>
      <c r="O97" s="3"/>
      <c r="P97" s="3"/>
      <c r="S97" s="76"/>
      <c r="X97" s="1"/>
      <c r="AA97" s="53"/>
      <c r="AB97" s="12"/>
    </row>
    <row r="98" spans="7:28">
      <c r="G98" s="12"/>
      <c r="H98" s="12"/>
      <c r="I98" s="12"/>
      <c r="J98" s="12"/>
      <c r="K98" s="12"/>
      <c r="L98" s="65"/>
      <c r="O98" s="3"/>
      <c r="P98" s="3"/>
      <c r="S98" s="76"/>
      <c r="X98" s="1"/>
      <c r="AA98" s="53"/>
      <c r="AB98" s="12"/>
    </row>
    <row r="99" spans="7:28">
      <c r="G99" s="12"/>
      <c r="H99" s="12"/>
      <c r="I99" s="12"/>
      <c r="J99" s="12"/>
      <c r="K99" s="12"/>
      <c r="L99" s="65"/>
      <c r="O99" s="3"/>
      <c r="P99" s="3"/>
      <c r="S99" s="76"/>
      <c r="X99" s="1"/>
      <c r="AA99" s="53"/>
      <c r="AB99" s="12"/>
    </row>
    <row r="100" spans="7:28">
      <c r="G100" s="12"/>
      <c r="H100" s="12"/>
      <c r="I100" s="12"/>
      <c r="J100" s="12"/>
      <c r="K100" s="12"/>
      <c r="L100" s="65"/>
      <c r="O100" s="3"/>
      <c r="P100" s="3"/>
      <c r="S100" s="76"/>
      <c r="X100" s="1"/>
      <c r="AA100" s="53"/>
      <c r="AB100" s="12"/>
    </row>
    <row r="101" spans="7:28">
      <c r="G101" s="12"/>
      <c r="H101" s="12"/>
      <c r="I101" s="12"/>
      <c r="J101" s="12"/>
      <c r="K101" s="12"/>
      <c r="L101" s="65"/>
      <c r="O101" s="3"/>
      <c r="P101" s="3"/>
      <c r="S101" s="76"/>
      <c r="X101" s="1"/>
      <c r="AA101" s="53"/>
      <c r="AB101" s="12"/>
    </row>
    <row r="102" spans="7:28">
      <c r="G102" s="12"/>
      <c r="H102" s="12"/>
      <c r="I102" s="12"/>
      <c r="J102" s="12"/>
      <c r="K102" s="12"/>
      <c r="L102" s="65"/>
      <c r="O102" s="3"/>
      <c r="P102" s="3"/>
      <c r="S102" s="76"/>
      <c r="X102" s="1"/>
      <c r="AA102" s="53"/>
      <c r="AB102" s="12"/>
    </row>
    <row r="103" spans="7:28">
      <c r="G103" s="12"/>
      <c r="H103" s="12"/>
      <c r="I103" s="12"/>
      <c r="J103" s="12"/>
      <c r="K103" s="12"/>
      <c r="L103" s="65"/>
      <c r="O103" s="3"/>
      <c r="P103" s="3"/>
      <c r="S103" s="76"/>
      <c r="X103" s="1"/>
      <c r="AA103" s="53"/>
      <c r="AB103" s="12"/>
    </row>
    <row r="104" spans="7:28">
      <c r="G104" s="12"/>
      <c r="H104" s="12"/>
      <c r="I104" s="12"/>
      <c r="J104" s="12"/>
      <c r="K104" s="12"/>
      <c r="L104" s="65"/>
      <c r="O104" s="3"/>
      <c r="P104" s="3"/>
      <c r="S104" s="76"/>
      <c r="X104" s="1"/>
      <c r="AA104" s="53"/>
      <c r="AB104" s="12"/>
    </row>
    <row r="105" spans="7:28">
      <c r="G105" s="12"/>
      <c r="H105" s="12"/>
      <c r="I105" s="12"/>
      <c r="J105" s="12"/>
      <c r="K105" s="12"/>
      <c r="L105" s="65"/>
      <c r="O105" s="3"/>
      <c r="P105" s="3"/>
      <c r="S105" s="76"/>
      <c r="X105" s="1"/>
      <c r="AA105" s="53"/>
      <c r="AB105" s="12"/>
    </row>
    <row r="106" spans="7:28">
      <c r="G106" s="12"/>
      <c r="H106" s="12"/>
      <c r="I106" s="12"/>
      <c r="J106" s="12"/>
      <c r="K106" s="12"/>
      <c r="L106" s="65"/>
      <c r="O106" s="3"/>
      <c r="P106" s="3"/>
      <c r="S106" s="76"/>
      <c r="X106" s="1"/>
      <c r="AA106" s="53"/>
      <c r="AB106" s="12"/>
    </row>
    <row r="107" spans="7:28">
      <c r="G107" s="12"/>
      <c r="H107" s="12"/>
      <c r="I107" s="12"/>
      <c r="J107" s="12"/>
      <c r="K107" s="12"/>
      <c r="L107" s="65"/>
      <c r="O107" s="3"/>
      <c r="P107" s="3"/>
      <c r="S107" s="76"/>
      <c r="X107" s="1"/>
      <c r="AA107" s="53"/>
      <c r="AB107" s="12"/>
    </row>
    <row r="108" spans="7:28">
      <c r="G108" s="12"/>
      <c r="H108" s="12"/>
      <c r="I108" s="12"/>
      <c r="J108" s="12"/>
      <c r="K108" s="12"/>
      <c r="L108" s="65"/>
      <c r="O108" s="3"/>
      <c r="P108" s="3"/>
      <c r="S108" s="76"/>
      <c r="X108" s="1"/>
      <c r="AA108" s="53"/>
      <c r="AB108" s="12"/>
    </row>
    <row r="109" spans="7:28">
      <c r="G109" s="12"/>
      <c r="H109" s="12"/>
      <c r="I109" s="12"/>
      <c r="J109" s="12"/>
      <c r="K109" s="12"/>
      <c r="L109" s="65"/>
      <c r="O109" s="3"/>
      <c r="P109" s="3"/>
      <c r="S109" s="76"/>
      <c r="X109" s="1"/>
      <c r="AA109" s="53"/>
      <c r="AB109" s="12"/>
    </row>
    <row r="110" spans="7:28">
      <c r="G110" s="12"/>
      <c r="H110" s="12"/>
      <c r="I110" s="12"/>
      <c r="J110" s="12"/>
      <c r="K110" s="12"/>
      <c r="L110" s="65"/>
      <c r="O110" s="3"/>
      <c r="P110" s="3"/>
      <c r="S110" s="76"/>
      <c r="X110" s="1"/>
      <c r="AA110" s="53"/>
      <c r="AB110" s="12"/>
    </row>
    <row r="111" spans="7:28">
      <c r="G111" s="12"/>
      <c r="H111" s="12"/>
      <c r="I111" s="12"/>
      <c r="J111" s="12"/>
      <c r="K111" s="12"/>
      <c r="L111" s="65"/>
      <c r="O111" s="3"/>
      <c r="P111" s="3"/>
      <c r="S111" s="76"/>
      <c r="X111" s="1"/>
      <c r="AA111" s="53"/>
      <c r="AB111" s="12"/>
    </row>
    <row r="112" spans="7:28">
      <c r="G112" s="12"/>
      <c r="H112" s="12"/>
      <c r="I112" s="12"/>
      <c r="J112" s="12"/>
      <c r="K112" s="12"/>
      <c r="L112" s="65"/>
      <c r="O112" s="3"/>
      <c r="P112" s="3"/>
      <c r="S112" s="76"/>
      <c r="X112" s="1"/>
      <c r="AA112" s="53"/>
      <c r="AB112" s="12"/>
    </row>
    <row r="113" spans="7:28">
      <c r="G113" s="12"/>
      <c r="H113" s="12"/>
      <c r="I113" s="12"/>
      <c r="J113" s="12"/>
      <c r="K113" s="12"/>
      <c r="L113" s="65"/>
      <c r="M113" s="65"/>
      <c r="N113" s="12"/>
      <c r="O113" s="12"/>
      <c r="P113" s="12"/>
      <c r="Q113" s="12"/>
      <c r="R113" s="65"/>
      <c r="S113" s="65"/>
      <c r="T113" s="146"/>
      <c r="U113" s="146"/>
      <c r="V113" s="146"/>
      <c r="W113" s="146"/>
      <c r="X113" s="12"/>
      <c r="Y113" s="65"/>
      <c r="Z113" s="65"/>
      <c r="AA113" s="12"/>
      <c r="AB113" s="12"/>
    </row>
    <row r="114" spans="7:28">
      <c r="G114" s="12"/>
      <c r="H114" s="12"/>
      <c r="I114" s="12"/>
      <c r="J114" s="12"/>
      <c r="K114" s="12"/>
      <c r="L114" s="65"/>
      <c r="M114" s="65"/>
      <c r="N114" s="12"/>
      <c r="O114" s="12"/>
      <c r="P114" s="12"/>
      <c r="Q114" s="12"/>
      <c r="R114" s="65"/>
      <c r="S114" s="65"/>
      <c r="T114" s="146"/>
      <c r="U114" s="146"/>
      <c r="V114" s="146"/>
      <c r="W114" s="146"/>
      <c r="X114" s="12"/>
      <c r="Y114" s="65"/>
      <c r="Z114" s="65"/>
      <c r="AA114" s="12"/>
      <c r="AB114" s="12"/>
    </row>
    <row r="115" spans="7:28">
      <c r="G115" s="12"/>
      <c r="H115" s="12"/>
      <c r="I115" s="12"/>
      <c r="J115" s="12"/>
      <c r="K115" s="12"/>
      <c r="L115" s="65"/>
      <c r="M115" s="65"/>
      <c r="N115" s="12"/>
      <c r="O115" s="12"/>
      <c r="P115" s="12"/>
      <c r="Q115" s="12"/>
      <c r="R115" s="65"/>
      <c r="S115" s="65"/>
      <c r="T115" s="146"/>
      <c r="U115" s="146"/>
      <c r="V115" s="146"/>
      <c r="W115" s="146"/>
      <c r="X115" s="12"/>
      <c r="Y115" s="65"/>
      <c r="Z115" s="65"/>
      <c r="AA115" s="12"/>
      <c r="AB115" s="12"/>
    </row>
    <row r="116" spans="7:28">
      <c r="G116" s="12"/>
      <c r="H116" s="12"/>
      <c r="I116" s="12"/>
      <c r="J116" s="12"/>
      <c r="K116" s="12"/>
      <c r="L116" s="65"/>
      <c r="M116" s="65"/>
      <c r="N116" s="12"/>
      <c r="O116" s="12"/>
      <c r="P116" s="12"/>
      <c r="Q116" s="12"/>
      <c r="R116" s="65"/>
      <c r="S116" s="65"/>
      <c r="T116" s="146"/>
      <c r="U116" s="146"/>
      <c r="V116" s="146"/>
      <c r="W116" s="146"/>
      <c r="X116" s="12"/>
      <c r="Y116" s="65"/>
      <c r="Z116" s="65"/>
      <c r="AA116" s="12"/>
      <c r="AB116" s="12"/>
    </row>
    <row r="117" spans="7:28">
      <c r="G117" s="12"/>
      <c r="H117" s="12"/>
      <c r="I117" s="12"/>
      <c r="J117" s="12"/>
      <c r="K117" s="12"/>
      <c r="L117" s="65"/>
      <c r="M117" s="65"/>
      <c r="N117" s="12"/>
      <c r="O117" s="12"/>
      <c r="P117" s="12"/>
      <c r="Q117" s="12"/>
      <c r="R117" s="65"/>
      <c r="S117" s="65"/>
      <c r="T117" s="146"/>
      <c r="U117" s="146"/>
      <c r="V117" s="146"/>
      <c r="W117" s="146"/>
      <c r="X117" s="12"/>
      <c r="Y117" s="65"/>
      <c r="Z117" s="65"/>
      <c r="AA117" s="12"/>
      <c r="AB117" s="12"/>
    </row>
    <row r="118" spans="7:28">
      <c r="G118" s="12"/>
      <c r="H118" s="12"/>
      <c r="I118" s="12"/>
      <c r="J118" s="12"/>
      <c r="K118" s="12"/>
      <c r="L118" s="65"/>
      <c r="M118" s="65"/>
      <c r="N118" s="12"/>
      <c r="O118" s="12"/>
      <c r="P118" s="12"/>
      <c r="Q118" s="12"/>
      <c r="R118" s="65"/>
      <c r="S118" s="65"/>
      <c r="T118" s="146"/>
      <c r="U118" s="146"/>
      <c r="V118" s="146"/>
      <c r="W118" s="146"/>
      <c r="X118" s="12"/>
      <c r="Y118" s="65"/>
      <c r="Z118" s="65"/>
      <c r="AA118" s="12"/>
      <c r="AB118" s="12"/>
    </row>
    <row r="119" spans="7:28">
      <c r="G119" s="12"/>
      <c r="H119" s="12"/>
      <c r="I119" s="12"/>
      <c r="J119" s="12"/>
      <c r="K119" s="12"/>
      <c r="L119" s="65"/>
      <c r="M119" s="65"/>
      <c r="N119" s="12"/>
      <c r="O119" s="12"/>
      <c r="P119" s="12"/>
      <c r="Q119" s="12"/>
      <c r="R119" s="65"/>
      <c r="S119" s="65"/>
      <c r="T119" s="146"/>
      <c r="U119" s="146"/>
      <c r="V119" s="146"/>
      <c r="W119" s="146"/>
      <c r="X119" s="12"/>
      <c r="Y119" s="65"/>
      <c r="Z119" s="65"/>
      <c r="AA119" s="12"/>
      <c r="AB119" s="12"/>
    </row>
    <row r="120" spans="7:28">
      <c r="G120" s="12"/>
      <c r="H120" s="12"/>
      <c r="I120" s="12"/>
      <c r="J120" s="12"/>
      <c r="K120" s="12"/>
      <c r="L120" s="65"/>
      <c r="M120" s="65"/>
      <c r="N120" s="12"/>
      <c r="O120" s="12"/>
      <c r="P120" s="12"/>
      <c r="Q120" s="12"/>
      <c r="R120" s="65"/>
      <c r="S120" s="65"/>
      <c r="T120" s="146"/>
      <c r="U120" s="146"/>
      <c r="V120" s="146"/>
      <c r="W120" s="146"/>
      <c r="X120" s="12"/>
      <c r="Y120" s="65"/>
      <c r="Z120" s="65"/>
      <c r="AA120" s="12"/>
      <c r="AB120" s="12"/>
    </row>
    <row r="121" spans="7:28">
      <c r="G121" s="12"/>
      <c r="H121" s="12"/>
      <c r="I121" s="12"/>
      <c r="J121" s="12"/>
      <c r="K121" s="12"/>
      <c r="L121" s="65"/>
      <c r="M121" s="65"/>
      <c r="N121" s="12"/>
      <c r="O121" s="12"/>
      <c r="P121" s="12"/>
      <c r="Q121" s="12"/>
      <c r="R121" s="65"/>
      <c r="S121" s="65"/>
      <c r="T121" s="146"/>
      <c r="U121" s="146"/>
      <c r="V121" s="146"/>
      <c r="W121" s="146"/>
      <c r="X121" s="12"/>
      <c r="Y121" s="65"/>
      <c r="Z121" s="65"/>
      <c r="AA121" s="12"/>
      <c r="AB121" s="12"/>
    </row>
    <row r="122" spans="7:28">
      <c r="G122" s="12"/>
      <c r="H122" s="12"/>
      <c r="I122" s="12"/>
      <c r="J122" s="12"/>
      <c r="K122" s="12"/>
      <c r="L122" s="65"/>
      <c r="M122" s="65"/>
      <c r="N122" s="12"/>
      <c r="O122" s="12"/>
      <c r="P122" s="12"/>
      <c r="Q122" s="12"/>
      <c r="R122" s="65"/>
      <c r="S122" s="65"/>
      <c r="T122" s="146"/>
      <c r="U122" s="146"/>
      <c r="V122" s="146"/>
      <c r="W122" s="146"/>
      <c r="X122" s="12"/>
      <c r="Y122" s="65"/>
      <c r="Z122" s="65"/>
      <c r="AA122" s="12"/>
      <c r="AB122" s="12"/>
    </row>
    <row r="123" spans="7:28">
      <c r="G123" s="12"/>
      <c r="H123" s="12"/>
      <c r="I123" s="12"/>
      <c r="J123" s="12"/>
      <c r="K123" s="12"/>
      <c r="L123" s="65"/>
      <c r="M123" s="65"/>
      <c r="N123" s="12"/>
      <c r="O123" s="12"/>
      <c r="P123" s="12"/>
      <c r="Q123" s="12"/>
      <c r="R123" s="65"/>
      <c r="S123" s="65"/>
      <c r="T123" s="146"/>
      <c r="U123" s="146"/>
      <c r="V123" s="146"/>
      <c r="W123" s="146"/>
      <c r="X123" s="12"/>
      <c r="Y123" s="65"/>
      <c r="Z123" s="65"/>
      <c r="AA123" s="12"/>
      <c r="AB123" s="12"/>
    </row>
    <row r="124" spans="7:28">
      <c r="G124" s="12"/>
      <c r="H124" s="12"/>
      <c r="I124" s="12"/>
      <c r="J124" s="12"/>
      <c r="K124" s="12"/>
      <c r="L124" s="65"/>
      <c r="M124" s="65"/>
      <c r="N124" s="12"/>
      <c r="O124" s="12"/>
      <c r="P124" s="12"/>
      <c r="Q124" s="12"/>
      <c r="R124" s="65"/>
      <c r="S124" s="65"/>
      <c r="T124" s="146"/>
      <c r="U124" s="146"/>
      <c r="V124" s="146"/>
      <c r="W124" s="146"/>
      <c r="X124" s="12"/>
      <c r="Y124" s="65"/>
      <c r="Z124" s="65"/>
      <c r="AA124" s="12"/>
      <c r="AB124" s="12"/>
    </row>
    <row r="125" spans="7:28">
      <c r="G125" s="12"/>
      <c r="H125" s="12"/>
      <c r="I125" s="12"/>
      <c r="J125" s="12"/>
      <c r="K125" s="12"/>
      <c r="L125" s="65"/>
      <c r="M125" s="65"/>
      <c r="N125" s="12"/>
      <c r="O125" s="12"/>
      <c r="P125" s="12"/>
      <c r="Q125" s="12"/>
      <c r="R125" s="65"/>
      <c r="S125" s="65"/>
      <c r="T125" s="146"/>
      <c r="U125" s="146"/>
      <c r="V125" s="146"/>
      <c r="W125" s="146"/>
      <c r="X125" s="12"/>
      <c r="Y125" s="65"/>
      <c r="Z125" s="65"/>
      <c r="AA125" s="12"/>
      <c r="AB125" s="12"/>
    </row>
    <row r="126" spans="7:28">
      <c r="G126" s="12"/>
      <c r="H126" s="12"/>
      <c r="I126" s="12"/>
      <c r="J126" s="12"/>
      <c r="K126" s="12"/>
      <c r="L126" s="65"/>
      <c r="M126" s="65"/>
      <c r="N126" s="12"/>
      <c r="O126" s="12"/>
      <c r="P126" s="12"/>
      <c r="Q126" s="12"/>
      <c r="R126" s="65"/>
      <c r="S126" s="65"/>
      <c r="T126" s="146"/>
      <c r="U126" s="146"/>
      <c r="V126" s="146"/>
      <c r="W126" s="146"/>
      <c r="X126" s="12"/>
      <c r="Y126" s="65"/>
      <c r="Z126" s="65"/>
      <c r="AA126" s="12"/>
      <c r="AB126" s="12"/>
    </row>
    <row r="127" spans="7:28">
      <c r="G127" s="12"/>
      <c r="H127" s="12"/>
      <c r="I127" s="12"/>
      <c r="J127" s="12"/>
      <c r="K127" s="12"/>
      <c r="L127" s="65"/>
      <c r="M127" s="65"/>
      <c r="N127" s="12"/>
      <c r="O127" s="12"/>
      <c r="P127" s="12"/>
      <c r="Q127" s="12"/>
      <c r="R127" s="65"/>
      <c r="S127" s="65"/>
      <c r="T127" s="146"/>
      <c r="U127" s="146"/>
      <c r="V127" s="146"/>
      <c r="W127" s="146"/>
      <c r="X127" s="12"/>
      <c r="Y127" s="65"/>
      <c r="Z127" s="65"/>
      <c r="AA127" s="12"/>
      <c r="AB127" s="12"/>
    </row>
    <row r="128" spans="7:28">
      <c r="G128" s="12"/>
      <c r="H128" s="12"/>
      <c r="I128" s="12"/>
      <c r="J128" s="12"/>
      <c r="K128" s="12"/>
      <c r="L128" s="65"/>
      <c r="M128" s="65"/>
      <c r="N128" s="12"/>
      <c r="O128" s="12"/>
      <c r="P128" s="12"/>
      <c r="Q128" s="12"/>
      <c r="R128" s="65"/>
      <c r="S128" s="65"/>
      <c r="T128" s="146"/>
      <c r="U128" s="146"/>
      <c r="V128" s="146"/>
      <c r="W128" s="146"/>
      <c r="X128" s="12"/>
      <c r="Y128" s="65"/>
      <c r="Z128" s="65"/>
      <c r="AA128" s="12"/>
      <c r="AB128" s="12"/>
    </row>
    <row r="129" spans="7:28">
      <c r="G129" s="12"/>
      <c r="H129" s="12"/>
      <c r="I129" s="12"/>
      <c r="J129" s="12"/>
      <c r="K129" s="12"/>
      <c r="L129" s="65"/>
      <c r="M129" s="65"/>
      <c r="N129" s="12"/>
      <c r="O129" s="12"/>
      <c r="P129" s="12"/>
      <c r="Q129" s="12"/>
      <c r="R129" s="65"/>
      <c r="S129" s="65"/>
      <c r="T129" s="146"/>
      <c r="U129" s="146"/>
      <c r="V129" s="146"/>
      <c r="W129" s="146"/>
      <c r="X129" s="12"/>
      <c r="Y129" s="65"/>
      <c r="Z129" s="65"/>
      <c r="AA129" s="12"/>
      <c r="AB129" s="12"/>
    </row>
    <row r="130" spans="7:28">
      <c r="G130" s="12"/>
      <c r="H130" s="12"/>
      <c r="I130" s="12"/>
      <c r="J130" s="12"/>
      <c r="K130" s="12"/>
      <c r="L130" s="65"/>
      <c r="M130" s="65"/>
      <c r="N130" s="12"/>
      <c r="O130" s="12"/>
      <c r="P130" s="12"/>
      <c r="Q130" s="12"/>
      <c r="R130" s="65"/>
      <c r="S130" s="65"/>
      <c r="T130" s="146"/>
      <c r="U130" s="146"/>
      <c r="V130" s="146"/>
      <c r="W130" s="146"/>
      <c r="X130" s="12"/>
      <c r="Y130" s="65"/>
      <c r="Z130" s="65"/>
      <c r="AA130" s="12"/>
      <c r="AB130" s="12"/>
    </row>
    <row r="131" spans="7:28">
      <c r="G131" s="12"/>
      <c r="H131" s="12"/>
      <c r="I131" s="12"/>
      <c r="J131" s="12"/>
      <c r="K131" s="12"/>
      <c r="L131" s="65"/>
      <c r="M131" s="65"/>
      <c r="N131" s="12"/>
      <c r="O131" s="12"/>
      <c r="P131" s="12"/>
      <c r="Q131" s="12"/>
      <c r="R131" s="65"/>
      <c r="S131" s="65"/>
      <c r="T131" s="146"/>
      <c r="U131" s="146"/>
      <c r="V131" s="146"/>
      <c r="W131" s="146"/>
      <c r="X131" s="12"/>
      <c r="Y131" s="65"/>
      <c r="Z131" s="65"/>
      <c r="AA131" s="12"/>
      <c r="AB131" s="12"/>
    </row>
    <row r="132" spans="7:28">
      <c r="G132" s="12"/>
      <c r="H132" s="12"/>
      <c r="I132" s="12"/>
      <c r="J132" s="12"/>
      <c r="K132" s="12"/>
      <c r="L132" s="65"/>
      <c r="M132" s="65"/>
      <c r="N132" s="12"/>
      <c r="O132" s="12"/>
      <c r="P132" s="12"/>
      <c r="Q132" s="12"/>
      <c r="R132" s="65"/>
      <c r="S132" s="65"/>
      <c r="T132" s="146"/>
      <c r="U132" s="146"/>
      <c r="V132" s="146"/>
      <c r="W132" s="146"/>
      <c r="X132" s="12"/>
      <c r="Y132" s="65"/>
      <c r="Z132" s="65"/>
      <c r="AA132" s="12"/>
      <c r="AB132" s="12"/>
    </row>
    <row r="133" spans="7:28">
      <c r="G133" s="12"/>
      <c r="H133" s="12"/>
      <c r="I133" s="12"/>
      <c r="J133" s="12"/>
      <c r="K133" s="12"/>
      <c r="L133" s="65"/>
      <c r="M133" s="65"/>
      <c r="N133" s="12"/>
      <c r="O133" s="12"/>
      <c r="P133" s="12"/>
      <c r="Q133" s="12"/>
      <c r="R133" s="65"/>
      <c r="S133" s="65"/>
      <c r="T133" s="146"/>
      <c r="U133" s="146"/>
      <c r="V133" s="146"/>
      <c r="W133" s="146"/>
      <c r="X133" s="12"/>
      <c r="Y133" s="65"/>
      <c r="Z133" s="65"/>
      <c r="AA133" s="12"/>
      <c r="AB133" s="12"/>
    </row>
    <row r="134" spans="7:28">
      <c r="G134" s="12"/>
      <c r="H134" s="12"/>
      <c r="I134" s="12"/>
      <c r="J134" s="12"/>
      <c r="K134" s="12"/>
      <c r="L134" s="65"/>
      <c r="M134" s="65"/>
      <c r="N134" s="12"/>
      <c r="O134" s="12"/>
      <c r="P134" s="12"/>
      <c r="Q134" s="12"/>
      <c r="R134" s="65"/>
      <c r="S134" s="65"/>
      <c r="T134" s="146"/>
      <c r="U134" s="146"/>
      <c r="V134" s="146"/>
      <c r="W134" s="146"/>
      <c r="X134" s="12"/>
      <c r="Y134" s="65"/>
      <c r="Z134" s="65"/>
      <c r="AA134" s="12"/>
      <c r="AB134" s="12"/>
    </row>
    <row r="135" spans="7:28">
      <c r="G135" s="12"/>
      <c r="H135" s="12"/>
      <c r="I135" s="12"/>
      <c r="J135" s="12"/>
      <c r="K135" s="12"/>
      <c r="L135" s="65"/>
      <c r="M135" s="65"/>
      <c r="N135" s="12"/>
      <c r="O135" s="12"/>
      <c r="P135" s="12"/>
      <c r="Q135" s="12"/>
      <c r="R135" s="65"/>
      <c r="S135" s="65"/>
      <c r="T135" s="146"/>
      <c r="U135" s="146"/>
      <c r="V135" s="146"/>
      <c r="W135" s="146"/>
      <c r="X135" s="12"/>
      <c r="Y135" s="65"/>
      <c r="Z135" s="65"/>
      <c r="AA135" s="12"/>
      <c r="AB135" s="12"/>
    </row>
    <row r="136" spans="7:28">
      <c r="G136" s="12"/>
      <c r="H136" s="12"/>
      <c r="I136" s="12"/>
      <c r="J136" s="12"/>
      <c r="K136" s="12"/>
      <c r="L136" s="65"/>
      <c r="M136" s="65"/>
      <c r="N136" s="12"/>
      <c r="O136" s="12"/>
      <c r="P136" s="12"/>
      <c r="Q136" s="12"/>
      <c r="R136" s="65"/>
      <c r="S136" s="65"/>
      <c r="T136" s="146"/>
      <c r="U136" s="146"/>
      <c r="V136" s="146"/>
      <c r="W136" s="146"/>
      <c r="X136" s="12"/>
      <c r="Y136" s="65"/>
      <c r="Z136" s="65"/>
      <c r="AA136" s="12"/>
      <c r="AB136" s="12"/>
    </row>
    <row r="137" spans="7:28">
      <c r="G137" s="12"/>
      <c r="H137" s="12"/>
      <c r="I137" s="12"/>
      <c r="J137" s="12"/>
      <c r="K137" s="12"/>
      <c r="L137" s="65"/>
      <c r="M137" s="65"/>
      <c r="N137" s="12"/>
      <c r="O137" s="12"/>
      <c r="P137" s="12"/>
      <c r="Q137" s="12"/>
      <c r="R137" s="65"/>
      <c r="S137" s="65"/>
      <c r="T137" s="146"/>
      <c r="U137" s="146"/>
      <c r="V137" s="146"/>
      <c r="W137" s="146"/>
      <c r="X137" s="12"/>
      <c r="Y137" s="65"/>
      <c r="Z137" s="65"/>
      <c r="AA137" s="12"/>
      <c r="AB137" s="12"/>
    </row>
    <row r="138" spans="7:28">
      <c r="G138" s="12"/>
      <c r="H138" s="12"/>
      <c r="I138" s="12"/>
      <c r="J138" s="12"/>
      <c r="K138" s="12"/>
      <c r="L138" s="65"/>
      <c r="M138" s="65"/>
      <c r="N138" s="12"/>
      <c r="O138" s="12"/>
      <c r="P138" s="12"/>
      <c r="Q138" s="12"/>
      <c r="R138" s="65"/>
      <c r="S138" s="65"/>
      <c r="T138" s="146"/>
      <c r="U138" s="146"/>
      <c r="V138" s="146"/>
      <c r="W138" s="146"/>
      <c r="X138" s="12"/>
      <c r="Y138" s="65"/>
      <c r="Z138" s="65"/>
      <c r="AA138" s="12"/>
      <c r="AB138" s="12"/>
    </row>
    <row r="139" spans="7:28">
      <c r="G139" s="12"/>
      <c r="H139" s="12"/>
      <c r="I139" s="12"/>
      <c r="J139" s="12"/>
      <c r="K139" s="12"/>
      <c r="L139" s="65"/>
      <c r="M139" s="65"/>
      <c r="N139" s="12"/>
      <c r="O139" s="12"/>
      <c r="P139" s="12"/>
      <c r="Q139" s="12"/>
      <c r="R139" s="65"/>
      <c r="S139" s="65"/>
      <c r="T139" s="146"/>
      <c r="U139" s="146"/>
      <c r="V139" s="146"/>
      <c r="W139" s="146"/>
      <c r="X139" s="12"/>
      <c r="Y139" s="65"/>
      <c r="Z139" s="65"/>
      <c r="AA139" s="12"/>
      <c r="AB139" s="12"/>
    </row>
    <row r="140" spans="7:28">
      <c r="G140" s="12"/>
      <c r="H140" s="12"/>
      <c r="I140" s="12"/>
      <c r="J140" s="12"/>
      <c r="K140" s="12"/>
      <c r="L140" s="65"/>
      <c r="M140" s="65"/>
      <c r="N140" s="12"/>
      <c r="O140" s="12"/>
      <c r="P140" s="12"/>
      <c r="Q140" s="12"/>
      <c r="R140" s="65"/>
      <c r="S140" s="65"/>
      <c r="T140" s="146"/>
      <c r="U140" s="146"/>
      <c r="V140" s="146"/>
      <c r="W140" s="146"/>
      <c r="X140" s="12"/>
      <c r="Y140" s="65"/>
      <c r="Z140" s="65"/>
      <c r="AA140" s="12"/>
      <c r="AB140" s="12"/>
    </row>
    <row r="141" spans="7:28">
      <c r="G141" s="12"/>
      <c r="H141" s="12"/>
      <c r="I141" s="12"/>
      <c r="J141" s="12"/>
      <c r="K141" s="12"/>
      <c r="L141" s="65"/>
      <c r="M141" s="65"/>
      <c r="N141" s="12"/>
      <c r="O141" s="12"/>
      <c r="P141" s="12"/>
      <c r="Q141" s="12"/>
      <c r="R141" s="65"/>
      <c r="S141" s="65"/>
      <c r="T141" s="146"/>
      <c r="U141" s="146"/>
      <c r="V141" s="146"/>
      <c r="W141" s="146"/>
      <c r="X141" s="12"/>
      <c r="Y141" s="65"/>
      <c r="Z141" s="65"/>
      <c r="AA141" s="12"/>
      <c r="AB141" s="12"/>
    </row>
    <row r="142" spans="7:28">
      <c r="G142" s="12"/>
      <c r="H142" s="12"/>
      <c r="I142" s="12"/>
      <c r="J142" s="12"/>
      <c r="K142" s="12"/>
      <c r="L142" s="65"/>
      <c r="M142" s="65"/>
      <c r="N142" s="12"/>
      <c r="O142" s="12"/>
      <c r="P142" s="12"/>
      <c r="Q142" s="12"/>
      <c r="R142" s="65"/>
      <c r="S142" s="65"/>
      <c r="T142" s="146"/>
      <c r="U142" s="146"/>
      <c r="V142" s="146"/>
      <c r="W142" s="146"/>
      <c r="X142" s="12"/>
      <c r="Y142" s="65"/>
      <c r="Z142" s="65"/>
      <c r="AA142" s="12"/>
      <c r="AB142" s="12"/>
    </row>
    <row r="143" spans="7:28">
      <c r="G143" s="12"/>
      <c r="H143" s="12"/>
      <c r="I143" s="12"/>
      <c r="J143" s="12"/>
      <c r="K143" s="12"/>
      <c r="L143" s="65"/>
      <c r="M143" s="65"/>
      <c r="N143" s="12"/>
      <c r="O143" s="12"/>
      <c r="P143" s="12"/>
      <c r="Q143" s="12"/>
      <c r="R143" s="65"/>
      <c r="S143" s="65"/>
      <c r="T143" s="146"/>
      <c r="U143" s="146"/>
      <c r="V143" s="146"/>
      <c r="W143" s="146"/>
      <c r="X143" s="12"/>
      <c r="Y143" s="65"/>
      <c r="Z143" s="65"/>
      <c r="AA143" s="12"/>
      <c r="AB143" s="12"/>
    </row>
    <row r="144" spans="7:28">
      <c r="G144" s="12"/>
      <c r="H144" s="12"/>
      <c r="I144" s="12"/>
      <c r="J144" s="12"/>
      <c r="K144" s="12"/>
      <c r="L144" s="65"/>
      <c r="M144" s="65"/>
      <c r="N144" s="12"/>
      <c r="O144" s="12"/>
      <c r="P144" s="12"/>
      <c r="Q144" s="12"/>
      <c r="R144" s="65"/>
      <c r="S144" s="65"/>
      <c r="T144" s="146"/>
      <c r="U144" s="146"/>
      <c r="V144" s="146"/>
      <c r="W144" s="146"/>
      <c r="X144" s="12"/>
      <c r="Y144" s="65"/>
      <c r="Z144" s="65"/>
      <c r="AA144" s="12"/>
      <c r="AB144" s="12"/>
    </row>
    <row r="145" spans="7:28">
      <c r="G145" s="12"/>
      <c r="H145" s="12"/>
      <c r="I145" s="12"/>
      <c r="J145" s="12"/>
      <c r="K145" s="12"/>
      <c r="L145" s="65"/>
      <c r="M145" s="65"/>
      <c r="N145" s="12"/>
      <c r="O145" s="12"/>
      <c r="P145" s="12"/>
      <c r="Q145" s="12"/>
      <c r="R145" s="65"/>
      <c r="S145" s="65"/>
      <c r="T145" s="146"/>
      <c r="U145" s="146"/>
      <c r="V145" s="146"/>
      <c r="W145" s="146"/>
      <c r="X145" s="12"/>
      <c r="Y145" s="65"/>
      <c r="Z145" s="65"/>
      <c r="AA145" s="12"/>
      <c r="AB145" s="12"/>
    </row>
    <row r="146" spans="7:28">
      <c r="G146" s="12"/>
      <c r="H146" s="12"/>
      <c r="I146" s="12"/>
      <c r="J146" s="12"/>
      <c r="K146" s="12"/>
      <c r="L146" s="65"/>
      <c r="M146" s="65"/>
      <c r="N146" s="12"/>
      <c r="O146" s="12"/>
      <c r="P146" s="12"/>
      <c r="Q146" s="12"/>
      <c r="R146" s="65"/>
      <c r="S146" s="65"/>
      <c r="T146" s="146"/>
      <c r="U146" s="146"/>
      <c r="V146" s="146"/>
      <c r="W146" s="146"/>
      <c r="X146" s="12"/>
      <c r="Y146" s="65"/>
      <c r="Z146" s="65"/>
      <c r="AA146" s="12"/>
      <c r="AB146" s="12"/>
    </row>
    <row r="147" spans="7:28">
      <c r="G147" s="12"/>
      <c r="H147" s="12"/>
      <c r="I147" s="12"/>
      <c r="J147" s="12"/>
      <c r="K147" s="12"/>
      <c r="L147" s="65"/>
      <c r="M147" s="65"/>
      <c r="N147" s="12"/>
      <c r="O147" s="12"/>
      <c r="P147" s="12"/>
      <c r="Q147" s="12"/>
      <c r="R147" s="65"/>
      <c r="S147" s="65"/>
      <c r="T147" s="146"/>
      <c r="U147" s="146"/>
      <c r="V147" s="146"/>
      <c r="W147" s="146"/>
      <c r="X147" s="12"/>
      <c r="Y147" s="65"/>
      <c r="Z147" s="65"/>
      <c r="AA147" s="12"/>
      <c r="AB147" s="12"/>
    </row>
    <row r="148" spans="7:28">
      <c r="G148" s="12"/>
      <c r="H148" s="12"/>
      <c r="I148" s="12"/>
      <c r="J148" s="12"/>
      <c r="K148" s="12"/>
      <c r="L148" s="65"/>
      <c r="M148" s="65"/>
      <c r="N148" s="12"/>
      <c r="O148" s="12"/>
      <c r="P148" s="12"/>
      <c r="Q148" s="12"/>
      <c r="R148" s="65"/>
      <c r="S148" s="65"/>
      <c r="T148" s="146"/>
      <c r="U148" s="146"/>
      <c r="V148" s="146"/>
      <c r="W148" s="146"/>
      <c r="X148" s="12"/>
      <c r="Y148" s="65"/>
      <c r="Z148" s="65"/>
      <c r="AA148" s="12"/>
      <c r="AB148" s="12"/>
    </row>
    <row r="149" spans="7:28">
      <c r="G149" s="12"/>
      <c r="H149" s="12"/>
      <c r="I149" s="12"/>
      <c r="J149" s="12"/>
      <c r="K149" s="12"/>
      <c r="L149" s="65"/>
      <c r="M149" s="65"/>
      <c r="N149" s="12"/>
      <c r="O149" s="12"/>
      <c r="P149" s="12"/>
      <c r="Q149" s="12"/>
      <c r="R149" s="65"/>
      <c r="S149" s="65"/>
      <c r="T149" s="146"/>
      <c r="U149" s="146"/>
      <c r="V149" s="146"/>
      <c r="W149" s="146"/>
      <c r="X149" s="12"/>
      <c r="Y149" s="65"/>
      <c r="Z149" s="65"/>
      <c r="AA149" s="12"/>
      <c r="AB149" s="12"/>
    </row>
    <row r="150" spans="7:28">
      <c r="G150" s="12"/>
      <c r="H150" s="12"/>
      <c r="I150" s="12"/>
      <c r="J150" s="12"/>
      <c r="K150" s="12"/>
      <c r="L150" s="65"/>
      <c r="M150" s="65"/>
      <c r="N150" s="12"/>
      <c r="O150" s="12"/>
      <c r="P150" s="12"/>
      <c r="Q150" s="12"/>
      <c r="R150" s="65"/>
      <c r="S150" s="65"/>
      <c r="T150" s="146"/>
      <c r="U150" s="146"/>
      <c r="V150" s="146"/>
      <c r="W150" s="146"/>
      <c r="X150" s="12"/>
      <c r="Y150" s="65"/>
      <c r="Z150" s="65"/>
      <c r="AA150" s="12"/>
      <c r="AB150" s="12"/>
    </row>
    <row r="151" spans="7:28">
      <c r="G151" s="12"/>
      <c r="H151" s="12"/>
      <c r="I151" s="12"/>
      <c r="J151" s="12"/>
      <c r="K151" s="12"/>
      <c r="L151" s="65"/>
      <c r="M151" s="65"/>
      <c r="N151" s="12"/>
      <c r="O151" s="12"/>
      <c r="P151" s="12"/>
      <c r="Q151" s="12"/>
      <c r="R151" s="65"/>
      <c r="S151" s="65"/>
      <c r="T151" s="146"/>
      <c r="U151" s="146"/>
      <c r="V151" s="146"/>
      <c r="W151" s="146"/>
      <c r="X151" s="12"/>
      <c r="Y151" s="65"/>
      <c r="Z151" s="65"/>
      <c r="AA151" s="12"/>
      <c r="AB151" s="12"/>
    </row>
    <row r="152" spans="7:28">
      <c r="G152" s="12"/>
      <c r="H152" s="12"/>
      <c r="I152" s="12"/>
      <c r="J152" s="12"/>
      <c r="K152" s="12"/>
      <c r="L152" s="65"/>
      <c r="M152" s="65"/>
      <c r="N152" s="12"/>
      <c r="O152" s="12"/>
      <c r="P152" s="12"/>
      <c r="Q152" s="12"/>
      <c r="R152" s="65"/>
      <c r="S152" s="65"/>
      <c r="T152" s="146"/>
      <c r="U152" s="146"/>
      <c r="V152" s="146"/>
      <c r="W152" s="146"/>
      <c r="X152" s="12"/>
      <c r="Y152" s="65"/>
      <c r="Z152" s="65"/>
      <c r="AA152" s="12"/>
      <c r="AB152" s="12"/>
    </row>
    <row r="153" spans="7:28">
      <c r="G153" s="12"/>
      <c r="H153" s="12"/>
      <c r="I153" s="12"/>
      <c r="J153" s="12"/>
      <c r="K153" s="12"/>
      <c r="L153" s="65"/>
      <c r="M153" s="65"/>
      <c r="N153" s="12"/>
      <c r="O153" s="12"/>
      <c r="P153" s="12"/>
      <c r="Q153" s="12"/>
      <c r="R153" s="65"/>
      <c r="S153" s="65"/>
      <c r="T153" s="146"/>
      <c r="U153" s="146"/>
      <c r="V153" s="146"/>
      <c r="W153" s="146"/>
      <c r="X153" s="12"/>
      <c r="Y153" s="65"/>
      <c r="Z153" s="65"/>
      <c r="AA153" s="12"/>
      <c r="AB153" s="12"/>
    </row>
    <row r="154" spans="7:28">
      <c r="G154" s="12"/>
      <c r="H154" s="12"/>
      <c r="I154" s="12"/>
      <c r="J154" s="12"/>
      <c r="K154" s="12"/>
      <c r="L154" s="65"/>
      <c r="M154" s="65"/>
      <c r="N154" s="12"/>
      <c r="O154" s="12"/>
      <c r="P154" s="12"/>
      <c r="Q154" s="12"/>
      <c r="R154" s="65"/>
      <c r="S154" s="65"/>
      <c r="T154" s="146"/>
      <c r="U154" s="146"/>
      <c r="V154" s="146"/>
      <c r="W154" s="146"/>
      <c r="X154" s="12"/>
      <c r="Y154" s="65"/>
      <c r="Z154" s="65"/>
      <c r="AA154" s="12"/>
      <c r="AB154" s="12"/>
    </row>
    <row r="155" spans="7:28">
      <c r="G155" s="12"/>
      <c r="H155" s="12"/>
      <c r="I155" s="12"/>
      <c r="J155" s="12"/>
      <c r="K155" s="12"/>
      <c r="L155" s="65"/>
      <c r="M155" s="65"/>
      <c r="N155" s="12"/>
      <c r="O155" s="12"/>
      <c r="P155" s="12"/>
      <c r="Q155" s="12"/>
      <c r="R155" s="65"/>
      <c r="S155" s="65"/>
      <c r="T155" s="146"/>
      <c r="U155" s="146"/>
      <c r="V155" s="146"/>
      <c r="W155" s="146"/>
      <c r="X155" s="12"/>
      <c r="Y155" s="65"/>
      <c r="Z155" s="65"/>
      <c r="AA155" s="12"/>
      <c r="AB155" s="12"/>
    </row>
    <row r="156" spans="7:28">
      <c r="G156" s="12"/>
      <c r="H156" s="12"/>
      <c r="I156" s="12"/>
      <c r="J156" s="12"/>
      <c r="K156" s="12"/>
      <c r="L156" s="65"/>
      <c r="M156" s="65"/>
      <c r="N156" s="12"/>
      <c r="O156" s="12"/>
      <c r="P156" s="12"/>
      <c r="Q156" s="12"/>
      <c r="R156" s="65"/>
      <c r="S156" s="65"/>
      <c r="T156" s="146"/>
      <c r="U156" s="146"/>
      <c r="V156" s="146"/>
      <c r="W156" s="146"/>
      <c r="X156" s="12"/>
      <c r="Y156" s="65"/>
      <c r="Z156" s="65"/>
      <c r="AA156" s="12"/>
      <c r="AB156" s="12"/>
    </row>
    <row r="157" spans="7:28">
      <c r="G157" s="12"/>
      <c r="H157" s="12"/>
      <c r="I157" s="12"/>
      <c r="J157" s="12"/>
      <c r="K157" s="12"/>
      <c r="L157" s="65"/>
      <c r="M157" s="65"/>
      <c r="N157" s="12"/>
      <c r="O157" s="12"/>
      <c r="P157" s="12"/>
      <c r="Q157" s="12"/>
      <c r="R157" s="65"/>
      <c r="S157" s="65"/>
      <c r="T157" s="146"/>
      <c r="U157" s="146"/>
      <c r="V157" s="146"/>
      <c r="W157" s="146"/>
      <c r="X157" s="12"/>
      <c r="Y157" s="65"/>
      <c r="Z157" s="65"/>
      <c r="AA157" s="12"/>
      <c r="AB157" s="12"/>
    </row>
    <row r="158" spans="7:28">
      <c r="G158" s="12"/>
      <c r="H158" s="12"/>
      <c r="I158" s="12"/>
      <c r="J158" s="12"/>
      <c r="K158" s="12"/>
      <c r="L158" s="65"/>
      <c r="M158" s="65"/>
      <c r="N158" s="12"/>
      <c r="O158" s="12"/>
      <c r="P158" s="12"/>
      <c r="Q158" s="12"/>
      <c r="R158" s="65"/>
      <c r="S158" s="65"/>
      <c r="T158" s="146"/>
      <c r="U158" s="146"/>
      <c r="V158" s="146"/>
      <c r="W158" s="146"/>
      <c r="X158" s="12"/>
      <c r="Y158" s="65"/>
      <c r="Z158" s="65"/>
      <c r="AA158" s="12"/>
      <c r="AB158" s="12"/>
    </row>
    <row r="159" spans="7:28">
      <c r="G159" s="12"/>
      <c r="H159" s="12"/>
      <c r="I159" s="12"/>
      <c r="J159" s="12"/>
      <c r="K159" s="12"/>
      <c r="L159" s="65"/>
      <c r="M159" s="65"/>
      <c r="N159" s="12"/>
      <c r="O159" s="12"/>
      <c r="P159" s="12"/>
      <c r="Q159" s="12"/>
      <c r="R159" s="65"/>
      <c r="S159" s="65"/>
      <c r="T159" s="146"/>
      <c r="U159" s="146"/>
      <c r="V159" s="146"/>
      <c r="W159" s="146"/>
      <c r="X159" s="12"/>
      <c r="Y159" s="65"/>
      <c r="Z159" s="65"/>
      <c r="AA159" s="12"/>
      <c r="AB159" s="12"/>
    </row>
    <row r="160" spans="7:28">
      <c r="G160" s="12"/>
      <c r="H160" s="12"/>
      <c r="I160" s="12"/>
      <c r="J160" s="12"/>
      <c r="K160" s="12"/>
      <c r="L160" s="65"/>
      <c r="M160" s="65"/>
      <c r="N160" s="12"/>
      <c r="O160" s="12"/>
      <c r="P160" s="12"/>
      <c r="Q160" s="12"/>
      <c r="R160" s="65"/>
      <c r="S160" s="65"/>
      <c r="T160" s="146"/>
      <c r="U160" s="146"/>
      <c r="V160" s="146"/>
      <c r="W160" s="146"/>
      <c r="X160" s="12"/>
      <c r="Y160" s="65"/>
      <c r="Z160" s="65"/>
      <c r="AA160" s="12"/>
      <c r="AB160" s="12"/>
    </row>
    <row r="161" spans="1:28">
      <c r="G161" s="12"/>
      <c r="H161" s="12"/>
      <c r="I161" s="12"/>
      <c r="J161" s="12"/>
      <c r="K161" s="12"/>
      <c r="L161" s="65"/>
      <c r="M161" s="65"/>
      <c r="N161" s="12"/>
      <c r="O161" s="12"/>
      <c r="P161" s="12"/>
      <c r="Q161" s="12"/>
      <c r="R161" s="65"/>
      <c r="S161" s="65"/>
      <c r="T161" s="146"/>
      <c r="U161" s="146"/>
      <c r="V161" s="146"/>
      <c r="W161" s="146"/>
      <c r="X161" s="12"/>
      <c r="Y161" s="65"/>
      <c r="Z161" s="65"/>
      <c r="AA161" s="12"/>
      <c r="AB161" s="12"/>
    </row>
    <row r="162" spans="1:28">
      <c r="G162" s="12"/>
      <c r="H162" s="12"/>
      <c r="I162" s="12"/>
      <c r="J162" s="12"/>
      <c r="K162" s="12"/>
      <c r="L162" s="65"/>
      <c r="M162" s="65"/>
      <c r="N162" s="12"/>
      <c r="O162" s="12"/>
      <c r="P162" s="12"/>
      <c r="Q162" s="12"/>
      <c r="R162" s="65"/>
      <c r="S162" s="65"/>
      <c r="T162" s="146"/>
      <c r="U162" s="146"/>
      <c r="V162" s="146"/>
      <c r="W162" s="146"/>
      <c r="X162" s="12"/>
      <c r="Y162" s="65"/>
      <c r="Z162" s="65"/>
      <c r="AA162" s="12"/>
      <c r="AB162" s="12"/>
    </row>
    <row r="163" spans="1:28">
      <c r="G163" s="12"/>
      <c r="H163" s="12"/>
      <c r="I163" s="12"/>
      <c r="J163" s="12"/>
      <c r="K163" s="12"/>
      <c r="L163" s="65"/>
      <c r="M163" s="65"/>
      <c r="N163" s="12"/>
      <c r="O163" s="12"/>
      <c r="P163" s="12"/>
      <c r="Q163" s="12"/>
      <c r="R163" s="65"/>
      <c r="S163" s="65"/>
      <c r="T163" s="146"/>
      <c r="U163" s="146"/>
      <c r="V163" s="146"/>
      <c r="W163" s="146"/>
      <c r="X163" s="12"/>
      <c r="Y163" s="65"/>
      <c r="Z163" s="65"/>
      <c r="AA163" s="12"/>
      <c r="AB163" s="12"/>
    </row>
    <row r="164" spans="1:28">
      <c r="G164" s="12"/>
      <c r="H164" s="12"/>
      <c r="I164" s="12"/>
      <c r="J164" s="12"/>
      <c r="K164" s="12"/>
      <c r="L164" s="65"/>
      <c r="M164" s="65"/>
      <c r="N164" s="12"/>
      <c r="O164" s="12"/>
      <c r="P164" s="12"/>
      <c r="Q164" s="12"/>
      <c r="R164" s="65"/>
      <c r="S164" s="65"/>
      <c r="T164" s="146"/>
      <c r="U164" s="146"/>
      <c r="V164" s="146"/>
      <c r="W164" s="146"/>
      <c r="X164" s="12"/>
      <c r="Y164" s="65"/>
      <c r="Z164" s="65"/>
      <c r="AA164" s="12"/>
      <c r="AB164" s="12"/>
    </row>
    <row r="165" spans="1:28">
      <c r="G165" s="12"/>
      <c r="H165" s="12"/>
      <c r="I165" s="12"/>
      <c r="J165" s="12"/>
      <c r="K165" s="12"/>
      <c r="L165" s="65"/>
      <c r="M165" s="65"/>
      <c r="N165" s="12"/>
      <c r="O165" s="12"/>
      <c r="P165" s="12"/>
      <c r="Q165" s="12"/>
      <c r="R165" s="65"/>
      <c r="S165" s="65"/>
      <c r="T165" s="146"/>
      <c r="U165" s="146"/>
      <c r="V165" s="146"/>
      <c r="W165" s="146"/>
      <c r="X165" s="12"/>
      <c r="Y165" s="65"/>
      <c r="Z165" s="65"/>
      <c r="AA165" s="12"/>
      <c r="AB165" s="12"/>
    </row>
    <row r="166" spans="1:28">
      <c r="G166" s="12"/>
      <c r="H166" s="12"/>
      <c r="I166" s="12"/>
      <c r="J166" s="12"/>
      <c r="K166" s="12"/>
      <c r="L166" s="65"/>
      <c r="M166" s="65"/>
      <c r="N166" s="12"/>
      <c r="O166" s="12"/>
      <c r="P166" s="12"/>
      <c r="Q166" s="12"/>
      <c r="R166" s="65"/>
      <c r="S166" s="65"/>
      <c r="T166" s="146"/>
      <c r="U166" s="146"/>
      <c r="V166" s="146"/>
      <c r="W166" s="146"/>
      <c r="X166" s="12"/>
      <c r="Y166" s="65"/>
      <c r="Z166" s="65"/>
      <c r="AA166" s="12"/>
      <c r="AB166" s="12"/>
    </row>
    <row r="167" spans="1:28">
      <c r="G167" s="12"/>
      <c r="H167" s="12"/>
      <c r="I167" s="12"/>
      <c r="J167" s="12"/>
      <c r="K167" s="12"/>
      <c r="L167" s="65"/>
      <c r="M167" s="65"/>
      <c r="N167" s="12"/>
      <c r="O167" s="12"/>
      <c r="P167" s="12"/>
      <c r="Q167" s="12"/>
      <c r="R167" s="65"/>
      <c r="S167" s="65"/>
      <c r="T167" s="146"/>
      <c r="U167" s="146"/>
      <c r="V167" s="146"/>
      <c r="W167" s="146"/>
      <c r="X167" s="12"/>
      <c r="Y167" s="65"/>
      <c r="Z167" s="65"/>
      <c r="AA167" s="12"/>
      <c r="AB167" s="12"/>
    </row>
    <row r="168" spans="1:28">
      <c r="G168" s="12"/>
      <c r="H168" s="12"/>
      <c r="I168" s="12"/>
      <c r="J168" s="12"/>
      <c r="K168" s="12"/>
      <c r="L168" s="65"/>
      <c r="M168" s="65"/>
      <c r="N168" s="12"/>
      <c r="O168" s="12"/>
      <c r="P168" s="12"/>
      <c r="Q168" s="12"/>
      <c r="R168" s="65"/>
      <c r="S168" s="65"/>
      <c r="T168" s="146"/>
      <c r="U168" s="146"/>
      <c r="V168" s="146"/>
      <c r="W168" s="146"/>
      <c r="X168" s="12"/>
      <c r="Y168" s="65"/>
      <c r="Z168" s="65"/>
      <c r="AA168" s="12"/>
      <c r="AB168" s="12"/>
    </row>
    <row r="169" spans="1:28">
      <c r="G169" s="12"/>
      <c r="H169" s="12"/>
      <c r="I169" s="12"/>
      <c r="J169" s="12"/>
      <c r="K169" s="12"/>
      <c r="L169" s="65"/>
      <c r="M169" s="65"/>
      <c r="N169" s="12"/>
      <c r="O169" s="12"/>
      <c r="P169" s="12"/>
      <c r="Q169" s="12"/>
      <c r="R169" s="65"/>
      <c r="S169" s="65"/>
      <c r="T169" s="146"/>
      <c r="U169" s="146"/>
      <c r="V169" s="146"/>
      <c r="W169" s="146"/>
      <c r="X169" s="12"/>
      <c r="Y169" s="65"/>
      <c r="Z169" s="65"/>
      <c r="AA169" s="12"/>
      <c r="AB169" s="12"/>
    </row>
    <row r="170" spans="1:28">
      <c r="G170" s="12"/>
      <c r="H170" s="12"/>
      <c r="I170" s="12"/>
      <c r="J170" s="12"/>
      <c r="K170" s="12"/>
      <c r="L170" s="65"/>
      <c r="M170" s="65"/>
      <c r="N170" s="12"/>
      <c r="O170" s="12"/>
      <c r="P170" s="12"/>
      <c r="Q170" s="12"/>
      <c r="R170" s="65"/>
      <c r="S170" s="65"/>
      <c r="T170" s="146"/>
      <c r="U170" s="146"/>
      <c r="V170" s="146"/>
      <c r="W170" s="146"/>
      <c r="X170" s="12"/>
      <c r="Y170" s="65"/>
      <c r="Z170" s="65"/>
      <c r="AA170" s="12"/>
      <c r="AB170" s="12"/>
    </row>
    <row r="171" spans="1:28">
      <c r="G171" s="12"/>
      <c r="H171" s="12"/>
      <c r="I171" s="12"/>
      <c r="J171" s="12"/>
      <c r="K171" s="12"/>
      <c r="L171" s="65"/>
      <c r="M171" s="65"/>
      <c r="N171" s="12"/>
      <c r="O171" s="12"/>
      <c r="P171" s="12"/>
      <c r="Q171" s="12"/>
      <c r="R171" s="65"/>
      <c r="S171" s="65"/>
      <c r="T171" s="146"/>
      <c r="U171" s="146"/>
      <c r="V171" s="146"/>
      <c r="W171" s="146"/>
      <c r="X171" s="12"/>
      <c r="Y171" s="65"/>
      <c r="Z171" s="65"/>
      <c r="AA171" s="12"/>
      <c r="AB171" s="12"/>
    </row>
    <row r="172" spans="1:28">
      <c r="G172" s="12"/>
      <c r="H172" s="12"/>
      <c r="I172" s="12"/>
      <c r="J172" s="12"/>
      <c r="K172" s="12"/>
      <c r="L172" s="65"/>
      <c r="M172" s="65"/>
      <c r="N172" s="12"/>
      <c r="O172" s="12"/>
      <c r="P172" s="12"/>
      <c r="Q172" s="12"/>
      <c r="R172" s="65"/>
      <c r="S172" s="65"/>
      <c r="T172" s="146"/>
      <c r="U172" s="146"/>
      <c r="V172" s="146"/>
      <c r="W172" s="146"/>
      <c r="X172" s="12"/>
      <c r="Y172" s="65"/>
      <c r="Z172" s="65"/>
      <c r="AA172" s="12"/>
      <c r="AB172" s="12"/>
    </row>
    <row r="173" spans="1:28">
      <c r="G173" s="12"/>
      <c r="H173" s="12"/>
      <c r="I173" s="12"/>
      <c r="J173" s="12"/>
      <c r="K173" s="12"/>
      <c r="L173" s="65"/>
      <c r="M173" s="65"/>
      <c r="N173" s="12"/>
      <c r="O173" s="12"/>
      <c r="P173" s="12"/>
      <c r="Q173" s="12"/>
      <c r="R173" s="65"/>
      <c r="S173" s="65"/>
      <c r="T173" s="146"/>
      <c r="U173" s="146"/>
      <c r="V173" s="146"/>
      <c r="W173" s="146"/>
      <c r="X173" s="12"/>
      <c r="Y173" s="65"/>
      <c r="Z173" s="65"/>
      <c r="AA173" s="12"/>
      <c r="AB173" s="12"/>
    </row>
    <row r="174" spans="1:28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65"/>
      <c r="M174" s="65"/>
      <c r="N174" s="12"/>
      <c r="O174" s="12"/>
      <c r="P174" s="12"/>
      <c r="Q174" s="12"/>
      <c r="R174" s="65"/>
      <c r="S174" s="65"/>
      <c r="T174" s="146"/>
      <c r="U174" s="146"/>
      <c r="V174" s="146"/>
      <c r="W174" s="146"/>
      <c r="X174" s="12"/>
      <c r="Y174" s="65"/>
      <c r="Z174" s="65"/>
      <c r="AA174" s="12"/>
      <c r="AB174" s="12"/>
    </row>
    <row r="175" spans="1:28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65"/>
      <c r="M175" s="65"/>
      <c r="N175" s="12"/>
      <c r="O175" s="12"/>
      <c r="P175" s="12"/>
      <c r="Q175" s="12"/>
      <c r="R175" s="65"/>
      <c r="S175" s="65"/>
      <c r="T175" s="146"/>
      <c r="U175" s="146"/>
      <c r="V175" s="146"/>
      <c r="W175" s="146"/>
      <c r="X175" s="12"/>
      <c r="Y175" s="65"/>
      <c r="Z175" s="65"/>
      <c r="AA175" s="12"/>
      <c r="AB175" s="12"/>
    </row>
    <row r="176" spans="1:28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66"/>
      <c r="M176" s="65"/>
      <c r="N176" s="12"/>
      <c r="O176" s="12"/>
      <c r="P176" s="12"/>
      <c r="Q176" s="12"/>
      <c r="R176" s="65"/>
      <c r="S176" s="65"/>
      <c r="T176" s="146"/>
      <c r="U176" s="146"/>
      <c r="V176" s="146"/>
      <c r="W176" s="146"/>
      <c r="X176" s="12"/>
      <c r="Y176" s="65"/>
      <c r="Z176" s="65"/>
      <c r="AA176" s="12"/>
      <c r="AB176" s="12"/>
    </row>
    <row r="177" spans="1:27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67"/>
      <c r="M177" s="65"/>
      <c r="N177" s="12"/>
      <c r="O177" s="12"/>
      <c r="P177" s="12"/>
      <c r="Q177" s="12"/>
      <c r="R177" s="65"/>
      <c r="S177" s="65"/>
      <c r="T177" s="146"/>
      <c r="U177" s="146"/>
      <c r="V177" s="146"/>
      <c r="W177" s="146"/>
      <c r="X177" s="12"/>
      <c r="Y177" s="65"/>
      <c r="Z177" s="65"/>
      <c r="AA177" s="12"/>
    </row>
    <row r="178" spans="1:27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67"/>
      <c r="M178" s="65"/>
      <c r="N178" s="12"/>
      <c r="O178" s="12"/>
      <c r="P178" s="12"/>
      <c r="Q178" s="12"/>
      <c r="R178" s="65"/>
      <c r="S178" s="65"/>
      <c r="T178" s="146"/>
      <c r="U178" s="146"/>
      <c r="V178" s="146"/>
      <c r="W178" s="146"/>
      <c r="X178" s="12"/>
      <c r="Y178" s="65"/>
      <c r="Z178" s="65"/>
      <c r="AA178" s="12"/>
    </row>
    <row r="179" spans="1:27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67"/>
      <c r="M179" s="65"/>
      <c r="N179" s="12"/>
      <c r="O179" s="12"/>
      <c r="P179" s="12"/>
      <c r="Q179" s="12"/>
      <c r="R179" s="65"/>
      <c r="S179" s="65"/>
      <c r="T179" s="146"/>
      <c r="U179" s="146"/>
      <c r="V179" s="146"/>
      <c r="W179" s="146"/>
      <c r="X179" s="12"/>
      <c r="Y179" s="65"/>
      <c r="Z179" s="65"/>
      <c r="AA179" s="12"/>
    </row>
    <row r="180" spans="1:27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67"/>
      <c r="M180" s="65"/>
      <c r="N180" s="12"/>
      <c r="O180" s="12"/>
      <c r="P180" s="12"/>
      <c r="Q180" s="12"/>
      <c r="R180" s="65"/>
      <c r="S180" s="65"/>
      <c r="T180" s="146"/>
      <c r="U180" s="146"/>
      <c r="V180" s="146"/>
      <c r="W180" s="146"/>
      <c r="X180" s="12"/>
      <c r="Y180" s="65"/>
      <c r="Z180" s="65"/>
      <c r="AA180" s="12"/>
    </row>
    <row r="181" spans="1:27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67"/>
      <c r="M181" s="65"/>
      <c r="N181" s="12"/>
      <c r="O181" s="12"/>
      <c r="P181" s="12"/>
      <c r="Q181" s="12"/>
      <c r="R181" s="65"/>
      <c r="S181" s="65"/>
      <c r="T181" s="146"/>
      <c r="U181" s="146"/>
      <c r="V181" s="146"/>
      <c r="W181" s="146"/>
      <c r="X181" s="12"/>
      <c r="Y181" s="65"/>
      <c r="Z181" s="65"/>
      <c r="AA181" s="12"/>
    </row>
    <row r="182" spans="1:27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67"/>
      <c r="M182" s="65"/>
      <c r="N182" s="12"/>
      <c r="O182" s="12"/>
      <c r="P182" s="12"/>
      <c r="Q182" s="12"/>
      <c r="R182" s="65"/>
      <c r="S182" s="65"/>
      <c r="T182" s="146"/>
      <c r="U182" s="146"/>
      <c r="V182" s="146"/>
      <c r="W182" s="146"/>
      <c r="X182" s="12"/>
      <c r="Y182" s="65"/>
      <c r="Z182" s="65"/>
      <c r="AA182" s="12"/>
    </row>
    <row r="183" spans="1:27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67"/>
      <c r="M183" s="66"/>
      <c r="N183" s="30"/>
      <c r="O183" s="30"/>
      <c r="P183" s="30"/>
      <c r="Q183" s="30"/>
      <c r="R183" s="66"/>
      <c r="S183" s="66"/>
      <c r="U183" s="147"/>
      <c r="AA183" s="30"/>
    </row>
    <row r="184" spans="1:27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67"/>
      <c r="M184" s="67"/>
      <c r="N184" s="32"/>
      <c r="O184" s="32"/>
      <c r="P184" s="32"/>
      <c r="Q184" s="32"/>
      <c r="R184" s="67"/>
      <c r="S184" s="67"/>
      <c r="U184" s="148"/>
      <c r="AA184" s="32"/>
    </row>
    <row r="185" spans="1:27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67"/>
      <c r="M185" s="67"/>
      <c r="N185" s="32"/>
      <c r="O185" s="32"/>
      <c r="P185" s="32"/>
      <c r="Q185" s="32"/>
      <c r="R185" s="67"/>
      <c r="S185" s="67"/>
      <c r="U185" s="148"/>
      <c r="AA185" s="32"/>
    </row>
    <row r="186" spans="1:27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67"/>
      <c r="M186" s="67"/>
      <c r="N186" s="32"/>
      <c r="O186" s="32"/>
      <c r="P186" s="32"/>
      <c r="Q186" s="32"/>
      <c r="R186" s="67"/>
      <c r="S186" s="67"/>
      <c r="U186" s="148"/>
      <c r="AA186" s="32"/>
    </row>
    <row r="187" spans="1:27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67"/>
      <c r="M187" s="67"/>
      <c r="N187" s="32"/>
      <c r="O187" s="32"/>
      <c r="P187" s="32"/>
      <c r="Q187" s="32"/>
      <c r="R187" s="67"/>
      <c r="S187" s="67"/>
      <c r="U187" s="148"/>
      <c r="AA187" s="32"/>
    </row>
    <row r="188" spans="1:27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67"/>
      <c r="M188" s="67"/>
      <c r="N188" s="32"/>
      <c r="O188" s="32"/>
      <c r="P188" s="32"/>
      <c r="Q188" s="32"/>
      <c r="R188" s="67"/>
      <c r="S188" s="67"/>
      <c r="U188" s="148"/>
      <c r="AA188" s="32"/>
    </row>
    <row r="189" spans="1:27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67"/>
      <c r="M189" s="67"/>
      <c r="N189" s="32"/>
      <c r="O189" s="32"/>
      <c r="P189" s="32"/>
      <c r="Q189" s="32"/>
      <c r="R189" s="67"/>
      <c r="S189" s="67"/>
      <c r="U189" s="148"/>
      <c r="AA189" s="32"/>
    </row>
    <row r="190" spans="1:27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67"/>
      <c r="M190" s="67"/>
      <c r="N190" s="32"/>
      <c r="O190" s="32"/>
      <c r="P190" s="32"/>
      <c r="Q190" s="32"/>
      <c r="R190" s="67"/>
      <c r="S190" s="67"/>
      <c r="U190" s="148"/>
      <c r="AA190" s="32"/>
    </row>
    <row r="191" spans="1:27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67"/>
      <c r="M191" s="67"/>
      <c r="N191" s="32"/>
      <c r="O191" s="32"/>
      <c r="P191" s="32"/>
      <c r="Q191" s="32"/>
      <c r="R191" s="67"/>
      <c r="S191" s="67"/>
      <c r="U191" s="148"/>
      <c r="AA191" s="32"/>
    </row>
    <row r="192" spans="1:27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67"/>
      <c r="M192" s="67"/>
      <c r="N192" s="32"/>
      <c r="O192" s="32"/>
      <c r="P192" s="32"/>
      <c r="Q192" s="32"/>
      <c r="R192" s="67"/>
      <c r="S192" s="67"/>
      <c r="U192" s="148"/>
      <c r="AA192" s="32"/>
    </row>
    <row r="193" spans="1:27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67"/>
      <c r="M193" s="67"/>
      <c r="N193" s="32"/>
      <c r="O193" s="32"/>
      <c r="P193" s="32"/>
      <c r="Q193" s="32"/>
      <c r="R193" s="67"/>
      <c r="S193" s="67"/>
      <c r="U193" s="148"/>
      <c r="AA193" s="32"/>
    </row>
    <row r="194" spans="1:27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67"/>
      <c r="M194" s="67"/>
      <c r="N194" s="32"/>
      <c r="O194" s="32"/>
      <c r="P194" s="32"/>
      <c r="Q194" s="32"/>
      <c r="R194" s="67"/>
      <c r="S194" s="67"/>
      <c r="U194" s="148"/>
      <c r="AA194" s="32"/>
    </row>
    <row r="195" spans="1:27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67"/>
      <c r="M195" s="67"/>
      <c r="N195" s="32"/>
      <c r="O195" s="32"/>
      <c r="P195" s="32"/>
      <c r="Q195" s="32"/>
      <c r="R195" s="67"/>
      <c r="S195" s="67"/>
      <c r="U195" s="148"/>
      <c r="AA195" s="32"/>
    </row>
    <row r="196" spans="1:27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67"/>
      <c r="M196" s="67"/>
      <c r="N196" s="32"/>
      <c r="O196" s="32"/>
      <c r="P196" s="32"/>
      <c r="Q196" s="32"/>
      <c r="R196" s="67"/>
      <c r="S196" s="67"/>
      <c r="U196" s="148"/>
      <c r="AA196" s="32"/>
    </row>
    <row r="197" spans="1:27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67"/>
      <c r="M197" s="67"/>
      <c r="N197" s="32"/>
      <c r="O197" s="32"/>
      <c r="P197" s="32"/>
      <c r="Q197" s="32"/>
      <c r="R197" s="67"/>
      <c r="S197" s="67"/>
      <c r="U197" s="148"/>
      <c r="AA197" s="32"/>
    </row>
    <row r="198" spans="1:27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67"/>
      <c r="M198" s="67"/>
      <c r="N198" s="32"/>
      <c r="O198" s="32"/>
      <c r="P198" s="32"/>
      <c r="Q198" s="32"/>
      <c r="R198" s="67"/>
      <c r="S198" s="67"/>
      <c r="U198" s="148"/>
      <c r="AA198" s="32"/>
    </row>
    <row r="199" spans="1:27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67"/>
      <c r="M199" s="67"/>
      <c r="N199" s="32"/>
      <c r="O199" s="32"/>
      <c r="P199" s="32"/>
      <c r="Q199" s="32"/>
      <c r="R199" s="67"/>
      <c r="S199" s="67"/>
      <c r="U199" s="148"/>
      <c r="AA199" s="32"/>
    </row>
    <row r="200" spans="1:27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67"/>
      <c r="M200" s="67"/>
      <c r="N200" s="32"/>
      <c r="O200" s="32"/>
      <c r="P200" s="32"/>
      <c r="Q200" s="32"/>
      <c r="R200" s="67"/>
      <c r="S200" s="67"/>
      <c r="U200" s="148"/>
      <c r="AA200" s="32"/>
    </row>
    <row r="201" spans="1:27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67"/>
      <c r="M201" s="67"/>
      <c r="N201" s="32"/>
      <c r="O201" s="32"/>
      <c r="P201" s="32"/>
      <c r="Q201" s="32"/>
      <c r="R201" s="67"/>
      <c r="S201" s="67"/>
      <c r="U201" s="148"/>
      <c r="AA201" s="32"/>
    </row>
    <row r="202" spans="1:27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67"/>
      <c r="M202" s="67"/>
      <c r="N202" s="32"/>
      <c r="O202" s="32"/>
      <c r="P202" s="32"/>
      <c r="Q202" s="32"/>
      <c r="R202" s="67"/>
      <c r="S202" s="67"/>
      <c r="U202" s="148"/>
      <c r="AA202" s="32"/>
    </row>
    <row r="203" spans="1:27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67"/>
      <c r="M203" s="67"/>
      <c r="N203" s="32"/>
      <c r="O203" s="32"/>
      <c r="P203" s="32"/>
      <c r="Q203" s="32"/>
      <c r="R203" s="67"/>
      <c r="S203" s="67"/>
      <c r="U203" s="148"/>
      <c r="AA203" s="32"/>
    </row>
    <row r="204" spans="1:27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67"/>
      <c r="M204" s="67"/>
      <c r="N204" s="32"/>
      <c r="O204" s="32"/>
      <c r="P204" s="32"/>
      <c r="Q204" s="32"/>
      <c r="R204" s="67"/>
      <c r="S204" s="67"/>
      <c r="U204" s="148"/>
      <c r="AA204" s="32"/>
    </row>
    <row r="205" spans="1:27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67"/>
      <c r="M205" s="67"/>
      <c r="N205" s="32"/>
      <c r="O205" s="32"/>
      <c r="P205" s="32"/>
      <c r="Q205" s="32"/>
      <c r="R205" s="67"/>
      <c r="S205" s="67"/>
      <c r="U205" s="148"/>
      <c r="AA205" s="32"/>
    </row>
    <row r="206" spans="1:27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67"/>
      <c r="M206" s="67"/>
      <c r="N206" s="32"/>
      <c r="O206" s="32"/>
      <c r="P206" s="32"/>
      <c r="Q206" s="32"/>
      <c r="R206" s="67"/>
      <c r="S206" s="67"/>
      <c r="U206" s="148"/>
      <c r="AA206" s="32"/>
    </row>
    <row r="207" spans="1:27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67"/>
      <c r="M207" s="67"/>
      <c r="N207" s="32"/>
      <c r="O207" s="32"/>
      <c r="P207" s="32"/>
      <c r="Q207" s="32"/>
      <c r="R207" s="67"/>
      <c r="S207" s="67"/>
      <c r="U207" s="148"/>
      <c r="AA207" s="32"/>
    </row>
    <row r="208" spans="1:27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67"/>
      <c r="M208" s="67"/>
      <c r="N208" s="32"/>
      <c r="O208" s="32"/>
      <c r="P208" s="32"/>
      <c r="Q208" s="32"/>
      <c r="R208" s="67"/>
      <c r="S208" s="67"/>
      <c r="U208" s="148"/>
      <c r="AA208" s="32"/>
    </row>
    <row r="209" spans="12:27">
      <c r="L209" s="67"/>
      <c r="M209" s="67"/>
      <c r="N209" s="32"/>
      <c r="O209" s="32"/>
      <c r="P209" s="32"/>
      <c r="Q209" s="32"/>
      <c r="R209" s="67"/>
      <c r="S209" s="67"/>
      <c r="U209" s="148"/>
      <c r="AA209" s="32"/>
    </row>
    <row r="210" spans="12:27">
      <c r="L210" s="67"/>
      <c r="M210" s="67"/>
      <c r="N210" s="32"/>
      <c r="O210" s="32"/>
      <c r="P210" s="32"/>
      <c r="Q210" s="32"/>
      <c r="R210" s="67"/>
      <c r="S210" s="67"/>
      <c r="U210" s="148"/>
      <c r="AA210" s="32"/>
    </row>
    <row r="211" spans="12:27">
      <c r="L211" s="67"/>
      <c r="M211" s="67"/>
      <c r="N211" s="32"/>
      <c r="O211" s="32"/>
      <c r="P211" s="32"/>
      <c r="Q211" s="32"/>
      <c r="R211" s="67"/>
      <c r="S211" s="67"/>
      <c r="U211" s="148"/>
      <c r="AA211" s="32"/>
    </row>
    <row r="212" spans="12:27">
      <c r="L212" s="67"/>
      <c r="M212" s="67"/>
      <c r="N212" s="32"/>
      <c r="O212" s="32"/>
      <c r="P212" s="32"/>
      <c r="Q212" s="32"/>
      <c r="R212" s="67"/>
      <c r="S212" s="67"/>
      <c r="U212" s="148"/>
      <c r="AA212" s="32"/>
    </row>
    <row r="213" spans="12:27">
      <c r="L213" s="67"/>
      <c r="M213" s="67"/>
      <c r="N213" s="32"/>
      <c r="O213" s="32"/>
      <c r="P213" s="32"/>
      <c r="Q213" s="32"/>
      <c r="R213" s="67"/>
      <c r="S213" s="67"/>
      <c r="U213" s="148"/>
      <c r="AA213" s="32"/>
    </row>
    <row r="214" spans="12:27">
      <c r="L214" s="67"/>
      <c r="M214" s="67"/>
      <c r="N214" s="32"/>
      <c r="O214" s="32"/>
      <c r="P214" s="32"/>
      <c r="Q214" s="32"/>
      <c r="R214" s="67"/>
      <c r="S214" s="67"/>
      <c r="U214" s="148"/>
      <c r="AA214" s="32"/>
    </row>
    <row r="215" spans="12:27">
      <c r="L215" s="67"/>
      <c r="M215" s="67"/>
      <c r="N215" s="32"/>
      <c r="O215" s="32"/>
      <c r="P215" s="32"/>
      <c r="Q215" s="32"/>
      <c r="R215" s="67"/>
      <c r="S215" s="67"/>
      <c r="U215" s="148"/>
      <c r="AA215" s="32"/>
    </row>
    <row r="216" spans="12:27">
      <c r="L216" s="67"/>
      <c r="M216" s="67"/>
      <c r="N216" s="32"/>
      <c r="O216" s="32"/>
      <c r="P216" s="32"/>
      <c r="Q216" s="32"/>
      <c r="R216" s="67"/>
      <c r="S216" s="67"/>
      <c r="U216" s="148"/>
      <c r="AA216" s="32"/>
    </row>
    <row r="217" spans="12:27">
      <c r="L217" s="67"/>
      <c r="M217" s="67"/>
      <c r="N217" s="32"/>
      <c r="O217" s="32"/>
      <c r="P217" s="32"/>
      <c r="Q217" s="32"/>
      <c r="R217" s="67"/>
      <c r="S217" s="67"/>
      <c r="U217" s="148"/>
      <c r="AA217" s="32"/>
    </row>
    <row r="218" spans="12:27">
      <c r="L218" s="67"/>
      <c r="M218" s="67"/>
      <c r="N218" s="32"/>
      <c r="O218" s="32"/>
      <c r="P218" s="32"/>
      <c r="Q218" s="32"/>
      <c r="R218" s="67"/>
    </row>
    <row r="219" spans="12:27">
      <c r="L219" s="67"/>
      <c r="M219" s="67"/>
      <c r="N219" s="32"/>
      <c r="O219" s="32"/>
      <c r="P219" s="32"/>
      <c r="Q219" s="32"/>
      <c r="R219" s="67"/>
    </row>
    <row r="220" spans="12:27">
      <c r="L220" s="67"/>
      <c r="M220" s="67"/>
      <c r="N220" s="32"/>
      <c r="O220" s="32"/>
      <c r="P220" s="32"/>
      <c r="Q220" s="32"/>
      <c r="R220" s="67"/>
    </row>
    <row r="221" spans="12:27">
      <c r="L221" s="67"/>
      <c r="M221" s="67"/>
      <c r="N221" s="32"/>
      <c r="O221" s="32"/>
      <c r="P221" s="32"/>
      <c r="Q221" s="32"/>
      <c r="R221" s="67"/>
    </row>
    <row r="222" spans="12:27">
      <c r="L222" s="67"/>
      <c r="M222" s="67"/>
      <c r="N222" s="32"/>
      <c r="O222" s="32"/>
      <c r="P222" s="32"/>
      <c r="Q222" s="32"/>
      <c r="R222" s="67"/>
    </row>
    <row r="223" spans="12:27">
      <c r="L223" s="67"/>
      <c r="M223" s="67"/>
      <c r="N223" s="32"/>
      <c r="O223" s="32"/>
      <c r="P223" s="32"/>
      <c r="Q223" s="32"/>
      <c r="R223" s="67"/>
    </row>
    <row r="224" spans="12:27">
      <c r="L224" s="67"/>
      <c r="M224" s="67"/>
      <c r="N224" s="32"/>
      <c r="O224" s="32"/>
      <c r="P224" s="32"/>
      <c r="Q224" s="32"/>
      <c r="R224" s="67"/>
    </row>
    <row r="225" spans="12:18">
      <c r="L225" s="67"/>
      <c r="M225" s="67"/>
      <c r="N225" s="32"/>
      <c r="O225" s="32"/>
      <c r="P225" s="32"/>
      <c r="Q225" s="32"/>
      <c r="R225" s="67"/>
    </row>
    <row r="226" spans="12:18">
      <c r="L226" s="67"/>
      <c r="M226" s="67"/>
      <c r="N226" s="32"/>
      <c r="O226" s="32"/>
      <c r="P226" s="32"/>
      <c r="Q226" s="32"/>
      <c r="R226" s="67"/>
    </row>
    <row r="227" spans="12:18">
      <c r="L227" s="67"/>
      <c r="M227" s="67"/>
      <c r="N227" s="32"/>
      <c r="O227" s="32"/>
      <c r="P227" s="32"/>
      <c r="Q227" s="32"/>
      <c r="R227" s="67"/>
    </row>
    <row r="228" spans="12:18">
      <c r="L228" s="67"/>
      <c r="M228" s="67"/>
      <c r="N228" s="32"/>
      <c r="O228" s="32"/>
      <c r="P228" s="32"/>
      <c r="Q228" s="32"/>
      <c r="R228" s="67"/>
    </row>
    <row r="229" spans="12:18">
      <c r="L229" s="67"/>
      <c r="M229" s="67"/>
      <c r="N229" s="32"/>
      <c r="O229" s="32"/>
      <c r="P229" s="32"/>
      <c r="Q229" s="32"/>
      <c r="R229" s="67"/>
    </row>
    <row r="230" spans="12:18">
      <c r="L230" s="67"/>
      <c r="M230" s="67"/>
      <c r="N230" s="32"/>
      <c r="O230" s="32"/>
      <c r="P230" s="32"/>
      <c r="Q230" s="32"/>
      <c r="R230" s="67"/>
    </row>
    <row r="231" spans="12:18">
      <c r="L231" s="67"/>
      <c r="M231" s="67"/>
      <c r="N231" s="32"/>
      <c r="O231" s="32"/>
      <c r="P231" s="32"/>
      <c r="Q231" s="32"/>
      <c r="R231" s="67"/>
    </row>
    <row r="232" spans="12:18">
      <c r="L232" s="67"/>
      <c r="M232" s="67"/>
      <c r="N232" s="32"/>
      <c r="O232" s="32"/>
      <c r="P232" s="32"/>
      <c r="Q232" s="32"/>
      <c r="R232" s="67"/>
    </row>
    <row r="233" spans="12:18">
      <c r="L233" s="67"/>
      <c r="M233" s="67"/>
      <c r="N233" s="32"/>
      <c r="O233" s="32"/>
      <c r="P233" s="32"/>
      <c r="Q233" s="32"/>
      <c r="R233" s="67"/>
    </row>
    <row r="234" spans="12:18">
      <c r="M234" s="67"/>
      <c r="N234" s="32"/>
      <c r="O234" s="32"/>
      <c r="P234" s="32"/>
      <c r="Q234" s="32"/>
      <c r="R234" s="67"/>
    </row>
    <row r="235" spans="12:18">
      <c r="M235" s="67"/>
      <c r="N235" s="32"/>
      <c r="O235" s="32"/>
      <c r="P235" s="32"/>
      <c r="Q235" s="32"/>
      <c r="R235" s="67"/>
    </row>
    <row r="236" spans="12:18">
      <c r="M236" s="67"/>
      <c r="N236" s="32"/>
      <c r="O236" s="32"/>
      <c r="P236" s="32"/>
      <c r="Q236" s="32"/>
      <c r="R236" s="67"/>
    </row>
    <row r="237" spans="12:18">
      <c r="M237" s="67"/>
      <c r="N237" s="32"/>
      <c r="O237" s="32"/>
      <c r="P237" s="32"/>
      <c r="Q237" s="32"/>
      <c r="R237" s="67"/>
    </row>
    <row r="238" spans="12:18">
      <c r="M238" s="67"/>
      <c r="N238" s="32"/>
      <c r="O238" s="32"/>
      <c r="P238" s="32"/>
      <c r="Q238" s="32"/>
      <c r="R238" s="67"/>
    </row>
    <row r="239" spans="12:18">
      <c r="M239" s="67"/>
      <c r="N239" s="32"/>
      <c r="O239" s="32"/>
      <c r="P239" s="32"/>
      <c r="Q239" s="32"/>
      <c r="R239" s="67"/>
    </row>
    <row r="240" spans="12:18">
      <c r="M240" s="67"/>
      <c r="N240" s="32"/>
      <c r="O240" s="32"/>
      <c r="P240" s="32"/>
      <c r="Q240" s="32"/>
      <c r="R240" s="67"/>
    </row>
  </sheetData>
  <mergeCells count="2">
    <mergeCell ref="K3:N3"/>
    <mergeCell ref="I7:J7"/>
  </mergeCells>
  <pageMargins left="0.75" right="0.75" top="1" bottom="1" header="0.5" footer="0.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D748F-E15D-4DAE-849C-C75528864218}">
  <dimension ref="O145"/>
  <sheetViews>
    <sheetView workbookViewId="0"/>
  </sheetViews>
  <sheetFormatPr baseColWidth="10" defaultRowHeight="15"/>
  <sheetData>
    <row r="145" spans="15:15">
      <c r="O145" s="3" t="s">
        <v>552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T1811"/>
  <sheetViews>
    <sheetView zoomScale="89" zoomScaleNormal="89" workbookViewId="0">
      <pane xSplit="9" ySplit="9" topLeftCell="J10" activePane="bottomRight" state="frozen"/>
      <selection pane="topRight" activeCell="I1" sqref="I1"/>
      <selection pane="bottomLeft" activeCell="A10" sqref="A10"/>
      <selection pane="bottomRight" activeCell="B10" sqref="B10"/>
    </sheetView>
  </sheetViews>
  <sheetFormatPr baseColWidth="10" defaultRowHeight="15"/>
  <cols>
    <col min="1" max="1" width="2.81640625" customWidth="1"/>
    <col min="2" max="2" width="5.90625" customWidth="1"/>
    <col min="3" max="3" width="3.08984375" customWidth="1"/>
    <col min="4" max="4" width="4.453125" customWidth="1"/>
    <col min="6" max="7" width="7" customWidth="1"/>
    <col min="8" max="8" width="6.54296875" style="212" customWidth="1"/>
    <col min="9" max="9" width="5.453125" customWidth="1"/>
    <col min="10" max="10" width="6.1796875" style="94" customWidth="1"/>
    <col min="11" max="11" width="6" style="94" customWidth="1"/>
    <col min="12" max="12" width="2.453125" style="94" customWidth="1"/>
    <col min="13" max="13" width="6.36328125" customWidth="1"/>
    <col min="14" max="14" width="5.90625" customWidth="1"/>
    <col min="15" max="15" width="2.1796875" customWidth="1"/>
    <col min="16" max="16" width="6.81640625" style="9" customWidth="1"/>
    <col min="17" max="17" width="5.81640625" style="9" customWidth="1"/>
    <col min="18" max="18" width="6.81640625" style="9" customWidth="1"/>
    <col min="19" max="19" width="7" style="94" customWidth="1"/>
    <col min="20" max="20" width="7.453125" customWidth="1"/>
    <col min="21" max="21" width="7.1796875" style="9" customWidth="1"/>
    <col min="22" max="22" width="7.08984375" style="94" customWidth="1"/>
    <col min="23" max="23" width="9.453125" style="9" customWidth="1"/>
    <col min="24" max="24" width="8.453125" customWidth="1"/>
    <col min="25" max="25" width="11" customWidth="1"/>
    <col min="26" max="26" width="8.90625" customWidth="1"/>
    <col min="27" max="27" width="9.36328125" customWidth="1"/>
    <col min="28" max="28" width="9.54296875" customWidth="1"/>
    <col min="29" max="29" width="8.453125" customWidth="1"/>
    <col min="31" max="31" width="9.453125" customWidth="1"/>
    <col min="32" max="32" width="8.90625" customWidth="1"/>
    <col min="33" max="33" width="12.36328125" customWidth="1"/>
    <col min="34" max="34" width="14.54296875" customWidth="1"/>
    <col min="42" max="42" width="14" customWidth="1"/>
    <col min="43" max="43" width="12.54296875" customWidth="1"/>
    <col min="44" max="44" width="10.90625" customWidth="1"/>
  </cols>
  <sheetData>
    <row r="1" spans="1:39">
      <c r="A1" s="39"/>
      <c r="B1" s="39"/>
      <c r="C1" s="39"/>
      <c r="D1" s="39"/>
      <c r="E1" s="39"/>
      <c r="F1" s="42"/>
      <c r="G1" s="42"/>
      <c r="H1" s="253"/>
      <c r="I1" s="42"/>
      <c r="J1" s="159"/>
      <c r="K1" s="159"/>
      <c r="L1" s="159"/>
      <c r="M1" s="42"/>
      <c r="N1" s="42"/>
      <c r="O1" s="42"/>
      <c r="P1" s="158"/>
      <c r="Q1" s="158"/>
      <c r="R1" s="158"/>
      <c r="S1" s="159"/>
      <c r="T1" s="42"/>
      <c r="U1" s="158"/>
      <c r="V1" s="159"/>
      <c r="W1" s="42"/>
      <c r="X1" s="4"/>
      <c r="Y1" s="4"/>
      <c r="Z1" s="4"/>
      <c r="AA1" s="4"/>
      <c r="AB1" s="4"/>
    </row>
    <row r="2" spans="1:39" s="120" customFormat="1" ht="31.8">
      <c r="A2" s="138"/>
      <c r="B2" s="138"/>
      <c r="C2" s="139" t="s">
        <v>25</v>
      </c>
      <c r="D2" s="138"/>
      <c r="E2" s="138"/>
      <c r="F2" s="138"/>
      <c r="G2" s="138"/>
      <c r="H2" s="254"/>
      <c r="I2" s="144"/>
      <c r="J2" s="141" t="s">
        <v>413</v>
      </c>
      <c r="K2" s="160"/>
      <c r="L2" s="160"/>
      <c r="M2" s="160"/>
      <c r="N2" s="160"/>
      <c r="O2" s="160"/>
      <c r="P2" s="139" t="str">
        <f>+År!B2</f>
        <v>Flådd purke</v>
      </c>
      <c r="Q2" s="139"/>
      <c r="R2" s="145"/>
      <c r="S2" s="145"/>
      <c r="T2" s="138"/>
      <c r="U2" s="138"/>
      <c r="V2" s="159"/>
      <c r="W2" s="42"/>
      <c r="X2" s="4"/>
      <c r="Y2" s="4"/>
      <c r="Z2" s="4"/>
      <c r="AA2" s="4"/>
      <c r="AB2" s="4"/>
      <c r="AC2" s="4"/>
      <c r="AD2" s="4"/>
      <c r="AE2"/>
      <c r="AF2"/>
      <c r="AG2"/>
      <c r="AH2"/>
      <c r="AI2"/>
      <c r="AJ2"/>
      <c r="AK2"/>
    </row>
    <row r="3" spans="1:39">
      <c r="A3" s="39"/>
      <c r="B3" s="39"/>
      <c r="C3" s="39"/>
      <c r="D3" s="39"/>
      <c r="E3" s="39"/>
      <c r="F3" s="42"/>
      <c r="G3" s="42"/>
      <c r="H3" s="253"/>
      <c r="I3" s="42"/>
      <c r="J3" s="159"/>
      <c r="K3" s="159"/>
      <c r="L3" s="159"/>
      <c r="M3" s="42"/>
      <c r="N3" s="42"/>
      <c r="O3" s="42"/>
      <c r="P3" s="158"/>
      <c r="Q3" s="158"/>
      <c r="R3" s="158"/>
      <c r="S3" s="159"/>
      <c r="T3" s="42"/>
      <c r="U3" s="158"/>
      <c r="V3" s="159"/>
      <c r="W3" s="42"/>
      <c r="X3" s="53"/>
      <c r="Y3" s="4"/>
      <c r="Z3" s="4"/>
      <c r="AA3" s="4"/>
      <c r="AB3" s="4"/>
    </row>
    <row r="4" spans="1:39" s="118" customFormat="1" ht="19.8">
      <c r="A4" s="135"/>
      <c r="B4" s="135"/>
      <c r="C4" s="135"/>
      <c r="D4" s="135"/>
      <c r="E4" s="135"/>
      <c r="F4" s="180" t="s">
        <v>5</v>
      </c>
      <c r="G4" s="180"/>
      <c r="H4" s="255"/>
      <c r="I4" s="130">
        <f>+År!Q2</f>
        <v>52</v>
      </c>
      <c r="J4" s="149"/>
      <c r="K4" s="149"/>
      <c r="L4" s="149"/>
      <c r="M4" s="135"/>
      <c r="N4" s="180" t="s">
        <v>369</v>
      </c>
      <c r="O4" s="173"/>
      <c r="P4" s="149"/>
      <c r="Q4" s="149"/>
      <c r="R4" s="288">
        <f>SUM(H10:H27)</f>
        <v>17698</v>
      </c>
      <c r="S4" s="287"/>
      <c r="T4" s="135"/>
      <c r="U4" s="135"/>
      <c r="V4" s="135"/>
      <c r="W4" s="135"/>
      <c r="X4" s="137"/>
      <c r="Y4" s="137"/>
      <c r="Z4" s="137"/>
      <c r="AA4" s="137"/>
      <c r="AB4" s="137"/>
      <c r="AJ4" s="174"/>
      <c r="AK4" s="174"/>
    </row>
    <row r="5" spans="1:39" ht="15.6">
      <c r="A5" s="39"/>
      <c r="B5" s="39"/>
      <c r="C5" s="39"/>
      <c r="D5" s="39"/>
      <c r="E5" s="39"/>
      <c r="F5" s="39"/>
      <c r="G5" s="39"/>
      <c r="H5" s="256"/>
      <c r="I5" s="45"/>
      <c r="J5" s="142"/>
      <c r="K5" s="159"/>
      <c r="L5" s="159"/>
      <c r="M5" s="45"/>
      <c r="N5" s="45"/>
      <c r="O5" s="45"/>
      <c r="P5" s="81"/>
      <c r="Q5" s="81"/>
      <c r="R5" s="81"/>
      <c r="S5" s="142"/>
      <c r="T5" s="45"/>
      <c r="U5" s="81"/>
      <c r="V5" s="159"/>
      <c r="W5" s="42"/>
      <c r="X5" s="53"/>
      <c r="Y5" s="4"/>
      <c r="Z5" s="4"/>
      <c r="AA5" s="4"/>
      <c r="AB5" s="4"/>
      <c r="AC5" s="4"/>
      <c r="AD5" s="4"/>
      <c r="AL5" s="5"/>
      <c r="AM5" s="5"/>
    </row>
    <row r="6" spans="1:39" ht="17.399999999999999">
      <c r="A6" s="45"/>
      <c r="B6" s="39"/>
      <c r="C6" s="39"/>
      <c r="D6" s="39"/>
      <c r="E6" s="39"/>
      <c r="F6" s="39"/>
      <c r="G6" s="39"/>
      <c r="H6" s="257"/>
      <c r="I6" s="54"/>
      <c r="J6" s="159"/>
      <c r="K6" s="159"/>
      <c r="L6" s="159"/>
      <c r="M6" s="45"/>
      <c r="N6" s="45"/>
      <c r="O6" s="45"/>
      <c r="P6" s="63"/>
      <c r="Q6" s="63"/>
      <c r="R6" s="63"/>
      <c r="S6" s="39"/>
      <c r="T6" s="81" t="s">
        <v>457</v>
      </c>
      <c r="U6" s="81" t="s">
        <v>3</v>
      </c>
      <c r="V6" s="98"/>
      <c r="W6" s="42"/>
      <c r="X6" s="53"/>
      <c r="Y6" s="4"/>
      <c r="Z6" s="4"/>
      <c r="AA6" s="4"/>
      <c r="AI6" s="5"/>
      <c r="AJ6" s="5"/>
    </row>
    <row r="7" spans="1:39" ht="17.399999999999999">
      <c r="A7" s="45"/>
      <c r="B7" s="39"/>
      <c r="C7" s="39"/>
      <c r="D7" s="39"/>
      <c r="E7" s="39"/>
      <c r="F7" s="45" t="s">
        <v>3</v>
      </c>
      <c r="G7" s="45"/>
      <c r="H7" s="256" t="s">
        <v>3</v>
      </c>
      <c r="I7" s="54"/>
      <c r="J7" s="159"/>
      <c r="K7" s="159"/>
      <c r="L7" s="159"/>
      <c r="M7" s="34" t="s">
        <v>15</v>
      </c>
      <c r="N7" s="45"/>
      <c r="O7" s="45"/>
      <c r="P7" s="63"/>
      <c r="Q7" s="63"/>
      <c r="R7" s="63"/>
      <c r="S7" s="39"/>
      <c r="T7" s="81" t="s">
        <v>458</v>
      </c>
      <c r="U7" s="81" t="s">
        <v>8</v>
      </c>
      <c r="V7" s="98"/>
      <c r="W7" s="42"/>
      <c r="X7" s="53"/>
      <c r="Y7" s="4"/>
      <c r="Z7" s="4"/>
      <c r="AA7" s="4"/>
      <c r="AI7" s="5"/>
      <c r="AJ7" s="5"/>
    </row>
    <row r="8" spans="1:39" ht="15.6">
      <c r="A8" s="39"/>
      <c r="B8" s="39"/>
      <c r="C8" s="39"/>
      <c r="D8" s="39"/>
      <c r="E8" s="39"/>
      <c r="F8" s="45" t="s">
        <v>437</v>
      </c>
      <c r="G8" s="45"/>
      <c r="H8" s="258" t="s">
        <v>8</v>
      </c>
      <c r="I8" s="71"/>
      <c r="J8" s="93" t="s">
        <v>3</v>
      </c>
      <c r="K8" s="142" t="s">
        <v>1</v>
      </c>
      <c r="L8" s="142"/>
      <c r="M8" s="34" t="s">
        <v>394</v>
      </c>
      <c r="N8" s="34"/>
      <c r="O8" s="34"/>
      <c r="P8" s="71" t="s">
        <v>15</v>
      </c>
      <c r="Q8" s="71"/>
      <c r="R8" s="71" t="s">
        <v>392</v>
      </c>
      <c r="S8" s="34" t="s">
        <v>392</v>
      </c>
      <c r="T8" s="71" t="s">
        <v>459</v>
      </c>
      <c r="U8" s="71" t="s">
        <v>444</v>
      </c>
      <c r="V8" s="93" t="s">
        <v>15</v>
      </c>
      <c r="W8" s="42"/>
      <c r="X8" s="53"/>
      <c r="Y8" s="4"/>
      <c r="Z8" s="4"/>
      <c r="AA8" s="4"/>
    </row>
    <row r="9" spans="1:39" ht="15.6">
      <c r="A9" s="39"/>
      <c r="B9" s="45" t="s">
        <v>60</v>
      </c>
      <c r="C9" s="45" t="s">
        <v>456</v>
      </c>
      <c r="D9" s="42"/>
      <c r="E9" s="39"/>
      <c r="F9" s="34" t="s">
        <v>416</v>
      </c>
      <c r="G9" s="113" t="s">
        <v>443</v>
      </c>
      <c r="H9" s="258"/>
      <c r="I9" s="110" t="s">
        <v>443</v>
      </c>
      <c r="J9" s="93" t="s">
        <v>360</v>
      </c>
      <c r="K9" s="93" t="s">
        <v>360</v>
      </c>
      <c r="L9" s="93"/>
      <c r="M9" s="34"/>
      <c r="N9" s="113" t="s">
        <v>443</v>
      </c>
      <c r="O9" s="113"/>
      <c r="P9" s="71" t="s">
        <v>396</v>
      </c>
      <c r="Q9" s="110" t="s">
        <v>443</v>
      </c>
      <c r="R9" s="71" t="s">
        <v>396</v>
      </c>
      <c r="S9" s="34" t="s">
        <v>394</v>
      </c>
      <c r="T9" s="71" t="s">
        <v>391</v>
      </c>
      <c r="U9" s="71" t="s">
        <v>451</v>
      </c>
      <c r="V9" s="93" t="s">
        <v>27</v>
      </c>
      <c r="W9" s="42"/>
      <c r="X9" s="53"/>
      <c r="Y9" s="4"/>
      <c r="Z9" s="1"/>
      <c r="AA9" s="5"/>
    </row>
    <row r="10" spans="1:39" ht="15.6">
      <c r="A10" s="39">
        <v>1</v>
      </c>
      <c r="B10" s="47">
        <f>+'Ark1'!C335</f>
        <v>2024</v>
      </c>
      <c r="C10" s="58">
        <f>+'Ark1'!H335</f>
        <v>1</v>
      </c>
      <c r="D10" s="47">
        <f>+'Ark1'!J335</f>
        <v>103</v>
      </c>
      <c r="E10" s="58" t="str">
        <f>VLOOKUP(D10,RNR!$A$1:$B$29,2)</f>
        <v>Rudshøgda</v>
      </c>
      <c r="F10" s="47">
        <f>+'Ark1'!Q335</f>
        <v>2</v>
      </c>
      <c r="G10" s="252">
        <f>+F10-F29</f>
        <v>-3</v>
      </c>
      <c r="H10" s="259">
        <f>+'Ark1'!R335</f>
        <v>4</v>
      </c>
      <c r="I10" s="64">
        <f t="shared" ref="I10:I27" si="0">+IF(H10=0,"",H10-H29)</f>
        <v>-30</v>
      </c>
      <c r="J10" s="96">
        <f>+IF(H10=0,"",'Ark1'!T335)</f>
        <v>2.2601423889705055E-2</v>
      </c>
      <c r="K10" s="99">
        <f>+IF(H10=0,"",'Ark1'!U335)</f>
        <v>2.4176890581921101E-2</v>
      </c>
      <c r="L10" s="93"/>
      <c r="M10" s="49" t="str">
        <f>+IF(H10&lt;5,"",'Ark1'!W335)</f>
        <v/>
      </c>
      <c r="N10" s="49" t="str">
        <f t="shared" ref="N10" si="1">+IF(H10&lt;5,"",M10-M29)</f>
        <v/>
      </c>
      <c r="O10" s="113"/>
      <c r="P10" s="91">
        <f>+IF(H10=0,"",'Ark1'!Y335)</f>
        <v>147.77500000000001</v>
      </c>
      <c r="Q10" s="91">
        <f t="shared" ref="Q10" si="2">+IF(H10=0,"",P10-P29)</f>
        <v>10.213235294117709</v>
      </c>
      <c r="R10" s="64">
        <f>+IF(H10=0,"",'Ark1'!AA335)</f>
        <v>21.073250223921406</v>
      </c>
      <c r="S10" s="49">
        <f>+IF(H10=0,"",'Ark1'!AB335)</f>
        <v>0</v>
      </c>
      <c r="T10" s="64">
        <f>+IF(H10=0,"",'Ark1'!AC335)</f>
        <v>0</v>
      </c>
      <c r="U10" s="64">
        <f t="shared" ref="U10:U27" si="3">+IF(H10=0,"",H10/F10)</f>
        <v>2</v>
      </c>
      <c r="V10" s="99">
        <f>+IF(H10=0,"",'Ark1'!V335)</f>
        <v>0</v>
      </c>
      <c r="W10" s="42"/>
      <c r="X10" s="53"/>
      <c r="Y10" s="4"/>
      <c r="Z10" s="1"/>
      <c r="AA10" s="5"/>
    </row>
    <row r="11" spans="1:39" ht="15.6">
      <c r="A11" s="39">
        <f>1+A10</f>
        <v>2</v>
      </c>
      <c r="B11" s="193">
        <f>+'Ark1'!C336</f>
        <v>2024</v>
      </c>
      <c r="C11" s="204">
        <f>+'Ark1'!H336</f>
        <v>2</v>
      </c>
      <c r="D11" s="193">
        <f>+'Ark1'!J336</f>
        <v>106</v>
      </c>
      <c r="E11" s="58" t="str">
        <f>VLOOKUP(D11,RNR!$A$1:$B$29,2)</f>
        <v>Furuseth</v>
      </c>
      <c r="F11" s="47">
        <f>+'Ark1'!Q336</f>
        <v>48</v>
      </c>
      <c r="G11" s="252">
        <f t="shared" ref="G11:G26" si="4">+F11-F31</f>
        <v>48</v>
      </c>
      <c r="H11" s="259">
        <f>+'Ark1'!R336</f>
        <v>2700</v>
      </c>
      <c r="I11" s="64">
        <f t="shared" si="0"/>
        <v>394</v>
      </c>
      <c r="J11" s="96">
        <f>+IF(H11=0,"",'Ark1'!T336)</f>
        <v>15.255961125550908</v>
      </c>
      <c r="K11" s="99">
        <f>+IF(H11=0,"",'Ark1'!U336)</f>
        <v>16.104974905483768</v>
      </c>
      <c r="L11" s="93"/>
      <c r="M11" s="92">
        <f>+IF(H11&lt;5,"",'Ark1'!W336)</f>
        <v>60.174944403261676</v>
      </c>
      <c r="N11" s="49">
        <f t="shared" ref="N11:N26" si="5">+IF(H11&lt;5,"",M11-M31)</f>
        <v>60.174944403261676</v>
      </c>
      <c r="O11" s="113"/>
      <c r="P11" s="91">
        <f>+IF(H11=0,"",'Ark1'!Y336)</f>
        <v>145.83333333333371</v>
      </c>
      <c r="Q11" s="91">
        <f t="shared" ref="Q11:Q26" si="6">+IF(H11=0,"",P11-P31)</f>
        <v>145.83333333333371</v>
      </c>
      <c r="R11" s="64">
        <f>+IF(H11=0,"",'Ark1'!AA336)</f>
        <v>29.889424877426073</v>
      </c>
      <c r="S11" s="49">
        <f>+IF(H11=0,"",'Ark1'!AB336)</f>
        <v>3.8275185868733392</v>
      </c>
      <c r="T11" s="64">
        <f>+IF(H11=0,"",'Ark1'!AC336)</f>
        <v>-60.673260253986243</v>
      </c>
      <c r="U11" s="64">
        <f t="shared" si="3"/>
        <v>56.25</v>
      </c>
      <c r="V11" s="99">
        <f>+IF(H11=0,"",'Ark1'!V336)</f>
        <v>4.8351851851851855</v>
      </c>
      <c r="W11" s="42"/>
      <c r="X11" s="53"/>
      <c r="Y11" s="4"/>
      <c r="Z11" s="1"/>
      <c r="AA11" s="5"/>
      <c r="AC11" s="2"/>
      <c r="AD11" s="2"/>
      <c r="AE11" s="2"/>
    </row>
    <row r="12" spans="1:39" ht="15.6">
      <c r="A12" s="39">
        <f t="shared" ref="A12:A27" si="7">1+A11</f>
        <v>3</v>
      </c>
      <c r="B12" s="47">
        <f>+'Ark1'!C337</f>
        <v>2024</v>
      </c>
      <c r="C12" s="58">
        <f>+'Ark1'!H337</f>
        <v>1</v>
      </c>
      <c r="D12" s="47">
        <f>+'Ark1'!J337</f>
        <v>109</v>
      </c>
      <c r="E12" s="58" t="str">
        <f>VLOOKUP(D12,RNR!$A$1:$B$29,2)</f>
        <v>Tønsberg</v>
      </c>
      <c r="F12" s="47">
        <f>+'Ark1'!Q337</f>
        <v>0</v>
      </c>
      <c r="G12" s="252">
        <f t="shared" si="4"/>
        <v>0</v>
      </c>
      <c r="H12" s="259">
        <f>+'Ark1'!R337</f>
        <v>0</v>
      </c>
      <c r="I12" s="64" t="str">
        <f t="shared" si="0"/>
        <v/>
      </c>
      <c r="J12" s="96" t="str">
        <f>+IF(H12=0,"",'Ark1'!T337)</f>
        <v/>
      </c>
      <c r="K12" s="99" t="str">
        <f>+IF(H12=0,"",'Ark1'!U337)</f>
        <v/>
      </c>
      <c r="L12" s="93"/>
      <c r="M12" s="49" t="str">
        <f>+IF(H12&lt;5,"",'Ark1'!W337)</f>
        <v/>
      </c>
      <c r="N12" s="49" t="str">
        <f t="shared" si="5"/>
        <v/>
      </c>
      <c r="O12" s="113"/>
      <c r="P12" s="91" t="str">
        <f>+IF(H12=0,"",'Ark1'!Y337)</f>
        <v/>
      </c>
      <c r="Q12" s="91" t="str">
        <f t="shared" si="6"/>
        <v/>
      </c>
      <c r="R12" s="64" t="str">
        <f>+IF(H12=0,"",'Ark1'!AA337)</f>
        <v/>
      </c>
      <c r="S12" s="49" t="str">
        <f>+IF(H12=0,"",'Ark1'!AB337)</f>
        <v/>
      </c>
      <c r="T12" s="64" t="str">
        <f>+IF(H12=0,"",'Ark1'!AC337)</f>
        <v/>
      </c>
      <c r="U12" s="64" t="str">
        <f t="shared" si="3"/>
        <v/>
      </c>
      <c r="V12" s="99" t="str">
        <f>+IF(H12=0,"",'Ark1'!V337)</f>
        <v/>
      </c>
      <c r="W12" s="42"/>
      <c r="X12" s="53"/>
      <c r="Y12" s="4"/>
      <c r="Z12" s="11"/>
      <c r="AA12" s="5"/>
      <c r="AC12" s="2"/>
      <c r="AD12" s="2"/>
      <c r="AE12" s="4"/>
      <c r="AF12" s="4"/>
      <c r="AG12" s="4"/>
    </row>
    <row r="13" spans="1:39" ht="15.6">
      <c r="A13" s="39">
        <f t="shared" si="7"/>
        <v>4</v>
      </c>
      <c r="B13" s="47">
        <f>+'Ark1'!C338</f>
        <v>2024</v>
      </c>
      <c r="C13" s="58">
        <f>+'Ark1'!H338</f>
        <v>1</v>
      </c>
      <c r="D13" s="47">
        <f>+'Ark1'!J338</f>
        <v>111</v>
      </c>
      <c r="E13" s="58" t="str">
        <f>VLOOKUP(D13,RNR!$A$1:$B$29,2)</f>
        <v>Forus</v>
      </c>
      <c r="F13" s="47">
        <f>+'Ark1'!Q338</f>
        <v>0</v>
      </c>
      <c r="G13" s="252">
        <f t="shared" si="4"/>
        <v>-5</v>
      </c>
      <c r="H13" s="259">
        <f>+'Ark1'!R338</f>
        <v>0</v>
      </c>
      <c r="I13" s="64" t="str">
        <f t="shared" si="0"/>
        <v/>
      </c>
      <c r="J13" s="96" t="str">
        <f>+IF(H13=0,"",'Ark1'!T338)</f>
        <v/>
      </c>
      <c r="K13" s="99" t="str">
        <f>+IF(H13=0,"",'Ark1'!U338)</f>
        <v/>
      </c>
      <c r="L13" s="93"/>
      <c r="M13" s="49" t="str">
        <f>+IF(H13&lt;5,"",'Ark1'!W338)</f>
        <v/>
      </c>
      <c r="N13" s="49" t="str">
        <f t="shared" si="5"/>
        <v/>
      </c>
      <c r="O13" s="113"/>
      <c r="P13" s="91" t="str">
        <f>+IF(H13=0,"",'Ark1'!Y338)</f>
        <v/>
      </c>
      <c r="Q13" s="91" t="str">
        <f t="shared" si="6"/>
        <v/>
      </c>
      <c r="R13" s="64" t="str">
        <f>+IF(H13=0,"",'Ark1'!AA338)</f>
        <v/>
      </c>
      <c r="S13" s="49" t="str">
        <f>+IF(H13=0,"",'Ark1'!AB338)</f>
        <v/>
      </c>
      <c r="T13" s="64" t="str">
        <f>+IF(H13=0,"",'Ark1'!AC338)</f>
        <v/>
      </c>
      <c r="U13" s="64" t="str">
        <f t="shared" si="3"/>
        <v/>
      </c>
      <c r="V13" s="99" t="str">
        <f>+IF(H13=0,"",'Ark1'!V338)</f>
        <v/>
      </c>
      <c r="W13" s="42"/>
      <c r="X13" s="53"/>
      <c r="Y13" s="4"/>
      <c r="Z13" s="11"/>
      <c r="AA13" s="5"/>
      <c r="AC13" s="1"/>
      <c r="AD13" s="1"/>
      <c r="AE13" s="9"/>
      <c r="AF13" s="9"/>
      <c r="AG13" s="9"/>
    </row>
    <row r="14" spans="1:39" ht="15.6">
      <c r="A14" s="39">
        <f t="shared" si="7"/>
        <v>5</v>
      </c>
      <c r="B14" s="47">
        <f>+'Ark1'!C339</f>
        <v>2024</v>
      </c>
      <c r="C14" s="58">
        <f>+'Ark1'!H339</f>
        <v>1</v>
      </c>
      <c r="D14" s="47">
        <f>+'Ark1'!J339</f>
        <v>113</v>
      </c>
      <c r="E14" s="58" t="str">
        <f>VLOOKUP(D14,RNR!$A$1:$B$29,2)</f>
        <v>Egersund</v>
      </c>
      <c r="F14" s="47">
        <f>+'Ark1'!Q339</f>
        <v>1</v>
      </c>
      <c r="G14" s="252">
        <f t="shared" si="4"/>
        <v>-2</v>
      </c>
      <c r="H14" s="259">
        <f>+'Ark1'!R339</f>
        <v>2</v>
      </c>
      <c r="I14" s="64">
        <f t="shared" si="0"/>
        <v>-11</v>
      </c>
      <c r="J14" s="96">
        <f>+IF(H14=0,"",'Ark1'!T339)</f>
        <v>1.1300711944852528E-2</v>
      </c>
      <c r="K14" s="99">
        <f>+IF(H14=0,"",'Ark1'!U339)</f>
        <v>1.2041408538855648E-2</v>
      </c>
      <c r="L14" s="93"/>
      <c r="M14" s="49" t="str">
        <f>+IF(H14&lt;5,"",'Ark1'!W339)</f>
        <v/>
      </c>
      <c r="N14" s="49" t="str">
        <f t="shared" si="5"/>
        <v/>
      </c>
      <c r="O14" s="113"/>
      <c r="P14" s="91">
        <f>+IF(H14=0,"",'Ark1'!Y339)</f>
        <v>147.19999999999999</v>
      </c>
      <c r="Q14" s="91">
        <f t="shared" si="6"/>
        <v>30.868750000000006</v>
      </c>
      <c r="R14" s="64">
        <f>+IF(H14=0,"",'Ark1'!AA339)</f>
        <v>8.6000000000003709</v>
      </c>
      <c r="S14" s="49">
        <f>+IF(H14=0,"",'Ark1'!AB339)</f>
        <v>0</v>
      </c>
      <c r="T14" s="64">
        <f>+IF(H14=0,"",'Ark1'!AC339)</f>
        <v>0</v>
      </c>
      <c r="U14" s="64">
        <f t="shared" si="3"/>
        <v>2</v>
      </c>
      <c r="V14" s="99">
        <f>+IF(H14=0,"",'Ark1'!V339)</f>
        <v>14</v>
      </c>
      <c r="W14" s="42"/>
      <c r="X14" s="53"/>
      <c r="Y14" s="4"/>
      <c r="Z14" s="11"/>
      <c r="AA14" s="5"/>
      <c r="AC14" s="1"/>
      <c r="AD14" s="1"/>
      <c r="AE14" s="9"/>
      <c r="AF14" s="9"/>
      <c r="AG14" s="9"/>
    </row>
    <row r="15" spans="1:39" ht="15.6">
      <c r="A15" s="39">
        <f t="shared" si="7"/>
        <v>6</v>
      </c>
      <c r="B15" s="47">
        <f>+'Ark1'!C340</f>
        <v>2024</v>
      </c>
      <c r="C15" s="58">
        <f>+'Ark1'!H340</f>
        <v>1</v>
      </c>
      <c r="D15" s="47">
        <f>+'Ark1'!J340</f>
        <v>116</v>
      </c>
      <c r="E15" s="58" t="str">
        <f>VLOOKUP(D15,RNR!$A$1:$B$29,2)</f>
        <v>Sandeid</v>
      </c>
      <c r="F15" s="47">
        <f>+'Ark1'!Q340</f>
        <v>1</v>
      </c>
      <c r="G15" s="252">
        <f t="shared" si="4"/>
        <v>-8</v>
      </c>
      <c r="H15" s="259">
        <f>+'Ark1'!R340</f>
        <v>2</v>
      </c>
      <c r="I15" s="64">
        <f t="shared" si="0"/>
        <v>-14</v>
      </c>
      <c r="J15" s="96">
        <f>+IF(H15=0,"",'Ark1'!T340)</f>
        <v>1.1300711944852528E-2</v>
      </c>
      <c r="K15" s="99">
        <f>+IF(H15=0,"",'Ark1'!U340)</f>
        <v>1.3395248969005511E-2</v>
      </c>
      <c r="L15" s="93"/>
      <c r="M15" s="49" t="str">
        <f>+IF(H15&lt;5,"",'Ark1'!W340)</f>
        <v/>
      </c>
      <c r="N15" s="49" t="str">
        <f t="shared" si="5"/>
        <v/>
      </c>
      <c r="O15" s="113"/>
      <c r="P15" s="91">
        <f>+IF(H15=0,"",'Ark1'!Y340)</f>
        <v>163.75</v>
      </c>
      <c r="Q15" s="91">
        <f t="shared" si="6"/>
        <v>42.849999999999994</v>
      </c>
      <c r="R15" s="64">
        <f>+IF(H15=0,"",'Ark1'!AA340)</f>
        <v>3.6500000000002801</v>
      </c>
      <c r="S15" s="49">
        <f>+IF(H15=0,"",'Ark1'!AB340)</f>
        <v>0</v>
      </c>
      <c r="T15" s="64">
        <f>+IF(H15=0,"",'Ark1'!AC340)</f>
        <v>0</v>
      </c>
      <c r="U15" s="64">
        <f t="shared" si="3"/>
        <v>2</v>
      </c>
      <c r="V15" s="99">
        <f>+IF(H15=0,"",'Ark1'!V340)</f>
        <v>0</v>
      </c>
      <c r="W15" s="42"/>
      <c r="X15" s="53"/>
      <c r="Y15" s="4"/>
      <c r="Z15" s="11"/>
      <c r="AA15" s="5"/>
      <c r="AC15" s="1"/>
      <c r="AD15" s="1"/>
      <c r="AE15" s="9"/>
      <c r="AF15" s="9"/>
      <c r="AG15" s="9"/>
    </row>
    <row r="16" spans="1:39" ht="15.6">
      <c r="A16" s="39">
        <f t="shared" si="7"/>
        <v>7</v>
      </c>
      <c r="B16" s="47">
        <f>+'Ark1'!C341</f>
        <v>2024</v>
      </c>
      <c r="C16" s="58">
        <f>+'Ark1'!H341</f>
        <v>2</v>
      </c>
      <c r="D16" s="47">
        <f>+'Ark1'!J341</f>
        <v>117</v>
      </c>
      <c r="E16" s="58" t="str">
        <f>VLOOKUP(D16,RNR!$A$1:$B$29,2)</f>
        <v>Jæren</v>
      </c>
      <c r="F16" s="47">
        <f>+'Ark1'!Q341</f>
        <v>5</v>
      </c>
      <c r="G16" s="252">
        <f t="shared" si="4"/>
        <v>-116</v>
      </c>
      <c r="H16" s="259">
        <f>+'Ark1'!R341</f>
        <v>8</v>
      </c>
      <c r="I16" s="64">
        <f t="shared" si="0"/>
        <v>-20</v>
      </c>
      <c r="J16" s="96">
        <f>+IF(H16=0,"",'Ark1'!T341)</f>
        <v>4.520284777941011E-2</v>
      </c>
      <c r="K16" s="99">
        <f>+IF(H16=0,"",'Ark1'!U341)</f>
        <v>2.5056273338664978E-2</v>
      </c>
      <c r="L16" s="93"/>
      <c r="M16" s="49">
        <f>+IF(H16&lt;5,"",'Ark1'!W341)</f>
        <v>60.33333333333335</v>
      </c>
      <c r="N16" s="49">
        <f t="shared" si="5"/>
        <v>0.13372124346751946</v>
      </c>
      <c r="O16" s="113"/>
      <c r="P16" s="91">
        <f>+IF(H16=0,"",'Ark1'!Y341)</f>
        <v>76.575000000000003</v>
      </c>
      <c r="Q16" s="91">
        <f t="shared" si="6"/>
        <v>-61.532849774339084</v>
      </c>
      <c r="R16" s="64">
        <f>+IF(H16=0,"",'Ark1'!AA341)</f>
        <v>21.186631004794812</v>
      </c>
      <c r="S16" s="49">
        <f>+IF(H16=0,"",'Ark1'!AB341)</f>
        <v>1.37436854187248</v>
      </c>
      <c r="T16" s="64">
        <f>+IF(H16=0,"",'Ark1'!AC341)</f>
        <v>-35.373018069397112</v>
      </c>
      <c r="U16" s="64">
        <f t="shared" si="3"/>
        <v>1.6</v>
      </c>
      <c r="V16" s="99">
        <f>+IF(H16=0,"",'Ark1'!V341)</f>
        <v>1.75</v>
      </c>
      <c r="W16" s="42"/>
      <c r="X16" s="53"/>
      <c r="Y16" s="4"/>
      <c r="Z16" s="5"/>
      <c r="AA16" s="5"/>
      <c r="AC16" s="1"/>
      <c r="AD16" s="1"/>
      <c r="AE16" s="9"/>
      <c r="AF16" s="9"/>
      <c r="AG16" s="9"/>
    </row>
    <row r="17" spans="1:33" ht="15.6">
      <c r="A17" s="39">
        <f t="shared" si="7"/>
        <v>8</v>
      </c>
      <c r="B17" s="193">
        <f>+'Ark1'!C342</f>
        <v>2024</v>
      </c>
      <c r="C17" s="204">
        <f>+'Ark1'!H342</f>
        <v>1</v>
      </c>
      <c r="D17" s="193">
        <f>+'Ark1'!J342</f>
        <v>121</v>
      </c>
      <c r="E17" s="58" t="str">
        <f>VLOOKUP(D17,RNR!$A$1:$B$29,2)</f>
        <v>Steinkjer</v>
      </c>
      <c r="F17" s="47">
        <f>+'Ark1'!Q342</f>
        <v>113</v>
      </c>
      <c r="G17" s="252">
        <f t="shared" si="4"/>
        <v>113</v>
      </c>
      <c r="H17" s="259">
        <f>+'Ark1'!R342</f>
        <v>5814</v>
      </c>
      <c r="I17" s="64">
        <f t="shared" si="0"/>
        <v>-390</v>
      </c>
      <c r="J17" s="96">
        <f>+IF(H17=0,"",'Ark1'!T342)</f>
        <v>32.851169623686282</v>
      </c>
      <c r="K17" s="99">
        <f>+IF(H17=0,"",'Ark1'!U342)</f>
        <v>33.360505578824693</v>
      </c>
      <c r="L17" s="93"/>
      <c r="M17" s="92">
        <f>+IF(H17&lt;5,"",'Ark1'!W342)</f>
        <v>60.04605830602037</v>
      </c>
      <c r="N17" s="49">
        <f t="shared" si="5"/>
        <v>60.04605830602037</v>
      </c>
      <c r="O17" s="113"/>
      <c r="P17" s="91">
        <f>+IF(H17=0,"",'Ark1'!Y342)</f>
        <v>140.28722050223612</v>
      </c>
      <c r="Q17" s="91">
        <f t="shared" si="6"/>
        <v>140.28722050223612</v>
      </c>
      <c r="R17" s="64">
        <f>+IF(H17=0,"",'Ark1'!AA342)</f>
        <v>31.529718926769927</v>
      </c>
      <c r="S17" s="49">
        <f>+IF(H17=0,"",'Ark1'!AB342)</f>
        <v>4.7395637225588088</v>
      </c>
      <c r="T17" s="64">
        <f>+IF(H17=0,"",'Ark1'!AC342)</f>
        <v>-67.614436468015128</v>
      </c>
      <c r="U17" s="64">
        <f t="shared" si="3"/>
        <v>51.451327433628322</v>
      </c>
      <c r="V17" s="99">
        <f>+IF(H17=0,"",'Ark1'!V342)</f>
        <v>4.6764705882352944</v>
      </c>
      <c r="W17" s="42"/>
      <c r="X17" s="53"/>
      <c r="Y17" s="4"/>
      <c r="Z17" s="5"/>
      <c r="AA17" s="5"/>
      <c r="AC17" s="1"/>
      <c r="AD17" s="1"/>
      <c r="AE17" s="9"/>
      <c r="AF17" s="9"/>
      <c r="AG17" s="9"/>
    </row>
    <row r="18" spans="1:33" ht="15.6">
      <c r="A18" s="39">
        <f t="shared" si="7"/>
        <v>9</v>
      </c>
      <c r="B18" s="47">
        <f>+'Ark1'!C343</f>
        <v>2024</v>
      </c>
      <c r="C18" s="58">
        <f>+'Ark1'!H343</f>
        <v>1</v>
      </c>
      <c r="D18" s="47">
        <f>+'Ark1'!J343</f>
        <v>134</v>
      </c>
      <c r="E18" s="58" t="str">
        <f>VLOOKUP(D18,RNR!$A$1:$B$29,2)</f>
        <v>Førde</v>
      </c>
      <c r="F18" s="47">
        <f>+'Ark1'!Q343</f>
        <v>1</v>
      </c>
      <c r="G18" s="252">
        <f t="shared" si="4"/>
        <v>-21</v>
      </c>
      <c r="H18" s="259">
        <f>+'Ark1'!R343</f>
        <v>3</v>
      </c>
      <c r="I18" s="64">
        <f t="shared" si="0"/>
        <v>3</v>
      </c>
      <c r="J18" s="96">
        <f>+IF(H18=0,"",'Ark1'!T343)</f>
        <v>1.6951067917278784E-2</v>
      </c>
      <c r="K18" s="99">
        <f>+IF(H18=0,"",'Ark1'!U343)</f>
        <v>1.3010774647452383E-2</v>
      </c>
      <c r="L18" s="93"/>
      <c r="M18" s="49" t="str">
        <f>+IF(H18&lt;5,"",'Ark1'!W343)</f>
        <v/>
      </c>
      <c r="N18" s="49" t="str">
        <f t="shared" si="5"/>
        <v/>
      </c>
      <c r="O18" s="113"/>
      <c r="P18" s="91">
        <f>+IF(H18=0,"",'Ark1'!Y343)</f>
        <v>106.03333333333336</v>
      </c>
      <c r="Q18" s="91">
        <f t="shared" si="6"/>
        <v>-30.717326565143793</v>
      </c>
      <c r="R18" s="64">
        <f>+IF(H18=0,"",'Ark1'!AA343)</f>
        <v>6.0796564230408432</v>
      </c>
      <c r="S18" s="49">
        <f>+IF(H18=0,"",'Ark1'!AB343)</f>
        <v>0</v>
      </c>
      <c r="T18" s="64">
        <f>+IF(H18=0,"",'Ark1'!AC343)</f>
        <v>0</v>
      </c>
      <c r="U18" s="64">
        <f t="shared" si="3"/>
        <v>3</v>
      </c>
      <c r="V18" s="99">
        <f>+IF(H18=0,"",'Ark1'!V343)</f>
        <v>0</v>
      </c>
      <c r="W18" s="42"/>
      <c r="X18" s="53"/>
      <c r="Y18" s="4"/>
      <c r="Z18" s="5"/>
      <c r="AA18" s="5"/>
      <c r="AC18" s="1"/>
      <c r="AD18" s="1"/>
      <c r="AE18" s="9"/>
      <c r="AF18" s="9"/>
      <c r="AG18" s="9"/>
    </row>
    <row r="19" spans="1:33" ht="15.6">
      <c r="A19" s="39">
        <f t="shared" si="7"/>
        <v>10</v>
      </c>
      <c r="B19" s="193">
        <f>+'Ark1'!C344</f>
        <v>2024</v>
      </c>
      <c r="C19" s="204">
        <f>+'Ark1'!H344</f>
        <v>2</v>
      </c>
      <c r="D19" s="193">
        <f>+'Ark1'!J344</f>
        <v>141</v>
      </c>
      <c r="E19" s="58" t="str">
        <f>VLOOKUP(D19,RNR!$A$1:$B$29,2)</f>
        <v>Ølen</v>
      </c>
      <c r="F19" s="47">
        <f>+'Ark1'!Q344</f>
        <v>28</v>
      </c>
      <c r="G19" s="252">
        <f t="shared" si="4"/>
        <v>17</v>
      </c>
      <c r="H19" s="259">
        <f>+'Ark1'!R344</f>
        <v>1771</v>
      </c>
      <c r="I19" s="64">
        <f t="shared" si="0"/>
        <v>-199</v>
      </c>
      <c r="J19" s="96">
        <f>+IF(H19=0,"",'Ark1'!T344)</f>
        <v>10.006780427166911</v>
      </c>
      <c r="K19" s="99">
        <f>+IF(H19=0,"",'Ark1'!U344)</f>
        <v>9.5878488444931111</v>
      </c>
      <c r="L19" s="93"/>
      <c r="M19" s="92">
        <f>+IF(H19&lt;5,"",'Ark1'!W344)</f>
        <v>60.938948558507626</v>
      </c>
      <c r="N19" s="49">
        <f t="shared" si="5"/>
        <v>0.66413939820226631</v>
      </c>
      <c r="O19" s="113"/>
      <c r="P19" s="91">
        <f>+IF(H19=0,"",'Ark1'!Y344)</f>
        <v>132.36194240542085</v>
      </c>
      <c r="Q19" s="91">
        <f t="shared" si="6"/>
        <v>-25.488439273968538</v>
      </c>
      <c r="R19" s="64">
        <f>+IF(H19=0,"",'Ark1'!AA344)</f>
        <v>26.523213298185155</v>
      </c>
      <c r="S19" s="49">
        <f>+IF(H19=0,"",'Ark1'!AB344)</f>
        <v>3.3289084819736199</v>
      </c>
      <c r="T19" s="64">
        <f>+IF(H19=0,"",'Ark1'!AC344)</f>
        <v>-53.85520491008419</v>
      </c>
      <c r="U19" s="64">
        <f t="shared" si="3"/>
        <v>63.25</v>
      </c>
      <c r="V19" s="99">
        <f>+IF(H19=0,"",'Ark1'!V344)</f>
        <v>3.0807453416149069</v>
      </c>
      <c r="W19" s="42"/>
      <c r="X19" s="53"/>
      <c r="Y19" s="4"/>
      <c r="Z19" s="5"/>
      <c r="AA19" s="5"/>
      <c r="AC19" s="1"/>
      <c r="AD19" s="1"/>
      <c r="AE19" s="9"/>
      <c r="AF19" s="9"/>
      <c r="AG19" s="9"/>
    </row>
    <row r="20" spans="1:33" ht="15.6">
      <c r="A20" s="39">
        <f t="shared" si="7"/>
        <v>11</v>
      </c>
      <c r="B20" s="47">
        <f>+'Ark1'!C345</f>
        <v>2024</v>
      </c>
      <c r="C20" s="58">
        <f>+'Ark1'!H345</f>
        <v>2</v>
      </c>
      <c r="D20" s="47">
        <f>+'Ark1'!J345</f>
        <v>143</v>
      </c>
      <c r="E20" s="58" t="str">
        <f>VLOOKUP(D20,RNR!$A$1:$B$29,2)</f>
        <v>Nordfjord</v>
      </c>
      <c r="F20" s="47">
        <f>+'Ark1'!Q345</f>
        <v>3</v>
      </c>
      <c r="G20" s="252">
        <f t="shared" si="4"/>
        <v>-31</v>
      </c>
      <c r="H20" s="259">
        <f>+'Ark1'!R345</f>
        <v>12</v>
      </c>
      <c r="I20" s="64">
        <f t="shared" si="0"/>
        <v>-119</v>
      </c>
      <c r="J20" s="96">
        <f>+IF(H20=0,"",'Ark1'!T345)</f>
        <v>6.7804271669115138E-2</v>
      </c>
      <c r="K20" s="99">
        <f>+IF(H20=0,"",'Ark1'!U345)</f>
        <v>8.7361564192057678E-2</v>
      </c>
      <c r="L20" s="93"/>
      <c r="M20" s="49">
        <f>+IF(H20&lt;5,"",'Ark1'!W345)</f>
        <v>57.83333333333335</v>
      </c>
      <c r="N20" s="49">
        <f t="shared" si="5"/>
        <v>-2.8476482617586569</v>
      </c>
      <c r="O20" s="113"/>
      <c r="P20" s="91">
        <f>+IF(H20=0,"",'Ark1'!Y345)</f>
        <v>177.99166666666673</v>
      </c>
      <c r="Q20" s="91">
        <f t="shared" si="6"/>
        <v>48.397976418100939</v>
      </c>
      <c r="R20" s="64">
        <f>+IF(H20=0,"",'Ark1'!AA345)</f>
        <v>24.252472668896139</v>
      </c>
      <c r="S20" s="49">
        <f>+IF(H20=0,"",'Ark1'!AB345)</f>
        <v>4.1998677227846928</v>
      </c>
      <c r="T20" s="64">
        <f>+IF(H20=0,"",'Ark1'!AC345)</f>
        <v>-45.260815363610611</v>
      </c>
      <c r="U20" s="64">
        <f t="shared" si="3"/>
        <v>4</v>
      </c>
      <c r="V20" s="99">
        <f>+IF(H20=0,"",'Ark1'!V345)</f>
        <v>5.75</v>
      </c>
      <c r="W20" s="42"/>
      <c r="X20" s="53"/>
      <c r="Y20" s="4"/>
      <c r="Z20" s="5"/>
      <c r="AA20" s="5"/>
      <c r="AC20" s="1"/>
      <c r="AD20" s="1"/>
      <c r="AE20" s="9"/>
      <c r="AF20" s="9"/>
      <c r="AG20" s="9"/>
    </row>
    <row r="21" spans="1:33" ht="15.6">
      <c r="A21" s="39">
        <f t="shared" si="7"/>
        <v>12</v>
      </c>
      <c r="B21" s="47">
        <f>+'Ark1'!C346</f>
        <v>2024</v>
      </c>
      <c r="C21" s="58">
        <f>+'Ark1'!H346</f>
        <v>2</v>
      </c>
      <c r="D21" s="47">
        <f>+'Ark1'!J346</f>
        <v>147</v>
      </c>
      <c r="E21" s="58" t="str">
        <f>VLOOKUP(D21,RNR!$A$1:$B$29,2)</f>
        <v>Midt-Norge</v>
      </c>
      <c r="F21" s="47">
        <f>+'Ark1'!Q346</f>
        <v>28</v>
      </c>
      <c r="G21" s="252">
        <f t="shared" si="4"/>
        <v>28</v>
      </c>
      <c r="H21" s="259">
        <f>+'Ark1'!R346</f>
        <v>3333</v>
      </c>
      <c r="I21" s="64">
        <f t="shared" si="0"/>
        <v>195</v>
      </c>
      <c r="J21" s="96">
        <f>+IF(H21=0,"",'Ark1'!T346)</f>
        <v>18.832636456096736</v>
      </c>
      <c r="K21" s="99">
        <f>+IF(H21=0,"",'Ark1'!U346)</f>
        <v>17.821219195068629</v>
      </c>
      <c r="L21" s="93"/>
      <c r="M21" s="49">
        <f>+IF(H21&lt;5,"",'Ark1'!W346)</f>
        <v>60.784703402589592</v>
      </c>
      <c r="N21" s="49">
        <f t="shared" si="5"/>
        <v>60.784703402589592</v>
      </c>
      <c r="O21" s="113"/>
      <c r="P21" s="91">
        <f>+IF(H21=0,"",'Ark1'!Y346)</f>
        <v>130.72619261926187</v>
      </c>
      <c r="Q21" s="91">
        <f t="shared" si="6"/>
        <v>130.72619261926187</v>
      </c>
      <c r="R21" s="64">
        <f>+IF(H21=0,"",'Ark1'!AA346)</f>
        <v>26.986301704634517</v>
      </c>
      <c r="S21" s="49">
        <f>+IF(H21=0,"",'Ark1'!AB346)</f>
        <v>3.9856360181773431</v>
      </c>
      <c r="T21" s="64">
        <f>+IF(H21=0,"",'Ark1'!AC346)</f>
        <v>-61.288836497229234</v>
      </c>
      <c r="U21" s="64">
        <f t="shared" si="3"/>
        <v>119.03571428571429</v>
      </c>
      <c r="V21" s="99">
        <f>+IF(H21=0,"",'Ark1'!V346)</f>
        <v>3.9645964596459642</v>
      </c>
      <c r="W21" s="42"/>
      <c r="X21" s="53"/>
      <c r="Y21" s="4"/>
      <c r="Z21" s="5"/>
      <c r="AA21" s="5"/>
      <c r="AC21" s="1"/>
      <c r="AD21" s="1"/>
      <c r="AE21" s="9"/>
      <c r="AF21" s="9"/>
      <c r="AG21" s="9"/>
    </row>
    <row r="22" spans="1:33" ht="15.6">
      <c r="A22" s="39">
        <f t="shared" si="7"/>
        <v>13</v>
      </c>
      <c r="B22" s="47">
        <f>+'Ark1'!C347</f>
        <v>2024</v>
      </c>
      <c r="C22" s="58">
        <f>+'Ark1'!H347</f>
        <v>1</v>
      </c>
      <c r="D22" s="47">
        <f>+'Ark1'!J347</f>
        <v>155</v>
      </c>
      <c r="E22" s="58" t="str">
        <f>VLOOKUP(D22,RNR!$A$1:$B$29,2)</f>
        <v>Målselv</v>
      </c>
      <c r="F22" s="47">
        <f>+'Ark1'!Q347</f>
        <v>0</v>
      </c>
      <c r="G22" s="252">
        <f t="shared" si="4"/>
        <v>-41</v>
      </c>
      <c r="H22" s="259">
        <f>+'Ark1'!R347</f>
        <v>0</v>
      </c>
      <c r="I22" s="64" t="str">
        <f t="shared" si="0"/>
        <v/>
      </c>
      <c r="J22" s="96" t="str">
        <f>+IF(H22=0,"",'Ark1'!T347)</f>
        <v/>
      </c>
      <c r="K22" s="99" t="str">
        <f>+IF(H22=0,"",'Ark1'!U347)</f>
        <v/>
      </c>
      <c r="L22" s="93"/>
      <c r="M22" s="49" t="str">
        <f>+IF(H22&lt;5,"",'Ark1'!W347)</f>
        <v/>
      </c>
      <c r="N22" s="49" t="str">
        <f t="shared" si="5"/>
        <v/>
      </c>
      <c r="O22" s="113"/>
      <c r="P22" s="91" t="str">
        <f>+IF(H22=0,"",'Ark1'!Y347)</f>
        <v/>
      </c>
      <c r="Q22" s="91" t="str">
        <f t="shared" si="6"/>
        <v/>
      </c>
      <c r="R22" s="64" t="str">
        <f>+IF(H22=0,"",'Ark1'!AA347)</f>
        <v/>
      </c>
      <c r="S22" s="49" t="str">
        <f>+IF(H22=0,"",'Ark1'!AB347)</f>
        <v/>
      </c>
      <c r="T22" s="64" t="str">
        <f>+IF(H22=0,"",'Ark1'!AC347)</f>
        <v/>
      </c>
      <c r="U22" s="64" t="str">
        <f t="shared" si="3"/>
        <v/>
      </c>
      <c r="V22" s="99" t="str">
        <f>+IF(H22=0,"",'Ark1'!V347)</f>
        <v/>
      </c>
      <c r="W22" s="42"/>
      <c r="X22" s="53"/>
      <c r="Y22" s="4"/>
      <c r="Z22" s="5"/>
      <c r="AA22" s="5"/>
      <c r="AC22" s="11"/>
      <c r="AD22" s="11"/>
      <c r="AE22" s="9"/>
      <c r="AF22" s="9"/>
      <c r="AG22" s="9"/>
    </row>
    <row r="23" spans="1:33" ht="16.5" customHeight="1">
      <c r="A23" s="39">
        <f t="shared" si="7"/>
        <v>14</v>
      </c>
      <c r="B23" s="193">
        <f>+'Ark1'!C348</f>
        <v>2024</v>
      </c>
      <c r="C23" s="204">
        <f>+'Ark1'!H348</f>
        <v>2</v>
      </c>
      <c r="D23" s="193">
        <f>+'Ark1'!J348</f>
        <v>160</v>
      </c>
      <c r="E23" s="58" t="str">
        <f>VLOOKUP(D23,RNR!$A$1:$B$29,2)</f>
        <v>Oslo</v>
      </c>
      <c r="F23" s="47">
        <f>+'Ark1'!Q348</f>
        <v>38</v>
      </c>
      <c r="G23" s="252">
        <f t="shared" si="4"/>
        <v>36</v>
      </c>
      <c r="H23" s="259">
        <f>+'Ark1'!R348</f>
        <v>3540</v>
      </c>
      <c r="I23" s="64">
        <f t="shared" si="0"/>
        <v>-319</v>
      </c>
      <c r="J23" s="96">
        <f>+IF(H23=0,"",'Ark1'!T348)</f>
        <v>20.00226014238897</v>
      </c>
      <c r="K23" s="99">
        <f>+IF(H23=0,"",'Ark1'!U348)</f>
        <v>19.519515896111244</v>
      </c>
      <c r="L23" s="93"/>
      <c r="M23" s="92">
        <f>+IF(H23&lt;5,"",'Ark1'!W348)</f>
        <v>58.662047511312231</v>
      </c>
      <c r="N23" s="49">
        <f t="shared" si="5"/>
        <v>1.6620475113122311</v>
      </c>
      <c r="O23" s="113"/>
      <c r="P23" s="91">
        <f>+IF(H23=0,"",'Ark1'!Y348)</f>
        <v>134.8112994350281</v>
      </c>
      <c r="Q23" s="91">
        <f t="shared" si="6"/>
        <v>-5.1137005649719072</v>
      </c>
      <c r="R23" s="64">
        <f>+IF(H23=0,"",'Ark1'!AA348)</f>
        <v>29.744223965482977</v>
      </c>
      <c r="S23" s="49">
        <f>+IF(H23=0,"",'Ark1'!AB348)</f>
        <v>2.3707032325340434</v>
      </c>
      <c r="T23" s="64">
        <f>+IF(H23=0,"",'Ark1'!AC348)</f>
        <v>-52.639174191373677</v>
      </c>
      <c r="U23" s="64">
        <f t="shared" si="3"/>
        <v>93.15789473684211</v>
      </c>
      <c r="V23" s="99">
        <f>+IF(H23=0,"",'Ark1'!V348)</f>
        <v>8.308757062146892</v>
      </c>
      <c r="W23" s="42"/>
      <c r="X23" s="53"/>
      <c r="Y23" s="4"/>
      <c r="Z23" s="5"/>
      <c r="AA23" s="5"/>
      <c r="AC23" s="11"/>
      <c r="AD23" s="11"/>
      <c r="AE23" s="9"/>
      <c r="AF23" s="9"/>
      <c r="AG23" s="9"/>
    </row>
    <row r="24" spans="1:33" ht="16.5" customHeight="1">
      <c r="A24" s="39">
        <f t="shared" si="7"/>
        <v>15</v>
      </c>
      <c r="B24" s="193">
        <f>+'Ark1'!C349</f>
        <v>2024</v>
      </c>
      <c r="C24" s="58">
        <f>+'Ark1'!H349</f>
        <v>1</v>
      </c>
      <c r="D24" s="47">
        <f>+'Ark1'!J349</f>
        <v>171</v>
      </c>
      <c r="E24" s="58" t="str">
        <f>VLOOKUP(D24,RNR!$A$1:$B$29,2)</f>
        <v>Prima</v>
      </c>
      <c r="F24" s="47">
        <f>+'Ark1'!Q349</f>
        <v>0</v>
      </c>
      <c r="G24" s="252">
        <f t="shared" si="4"/>
        <v>-6</v>
      </c>
      <c r="H24" s="259">
        <f>+'Ark1'!R349</f>
        <v>0</v>
      </c>
      <c r="I24" s="64" t="str">
        <f t="shared" si="0"/>
        <v/>
      </c>
      <c r="J24" s="96" t="str">
        <f>+IF(H24=0,"",'Ark1'!T349)</f>
        <v/>
      </c>
      <c r="K24" s="99" t="str">
        <f>+IF(H24=0,"",'Ark1'!U349)</f>
        <v/>
      </c>
      <c r="L24" s="93"/>
      <c r="M24" s="49" t="str">
        <f>+IF(H24&lt;5,"",'Ark1'!W349)</f>
        <v/>
      </c>
      <c r="N24" s="49" t="str">
        <f t="shared" si="5"/>
        <v/>
      </c>
      <c r="O24" s="113"/>
      <c r="P24" s="91" t="str">
        <f>+IF(H24=0,"",'Ark1'!Y349)</f>
        <v/>
      </c>
      <c r="Q24" s="91" t="str">
        <f t="shared" si="6"/>
        <v/>
      </c>
      <c r="R24" s="64" t="str">
        <f>+IF(H24=0,"",'Ark1'!AA349)</f>
        <v/>
      </c>
      <c r="S24" s="49" t="str">
        <f>+IF(H24=0,"",'Ark1'!AB349)</f>
        <v/>
      </c>
      <c r="T24" s="64" t="str">
        <f>+IF(H24=0,"",'Ark1'!AC349)</f>
        <v/>
      </c>
      <c r="U24" s="64" t="str">
        <f t="shared" si="3"/>
        <v/>
      </c>
      <c r="V24" s="99" t="str">
        <f>+IF(H24=0,"",'Ark1'!V349)</f>
        <v/>
      </c>
      <c r="W24" s="42"/>
      <c r="X24" s="53"/>
      <c r="Y24" s="4"/>
      <c r="Z24" s="5"/>
      <c r="AA24" s="5"/>
      <c r="AC24" s="11"/>
      <c r="AD24" s="11"/>
      <c r="AE24" s="9"/>
      <c r="AF24" s="9"/>
      <c r="AG24" s="9"/>
    </row>
    <row r="25" spans="1:33" ht="15.6">
      <c r="A25" s="39">
        <f t="shared" si="7"/>
        <v>16</v>
      </c>
      <c r="B25" s="47">
        <f>+'Ark1'!C350</f>
        <v>2024</v>
      </c>
      <c r="C25" s="58">
        <f>+'Ark1'!H350</f>
        <v>2</v>
      </c>
      <c r="D25" s="47">
        <f>+'Ark1'!J350</f>
        <v>181</v>
      </c>
      <c r="E25" s="58" t="str">
        <f>VLOOKUP(D25,RNR!$A$1:$B$29,2)</f>
        <v>Horns</v>
      </c>
      <c r="F25" s="47">
        <f>+'Ark1'!Q350</f>
        <v>5</v>
      </c>
      <c r="G25" s="252">
        <f t="shared" si="4"/>
        <v>-7</v>
      </c>
      <c r="H25" s="259">
        <f>+'Ark1'!R350</f>
        <v>193</v>
      </c>
      <c r="I25" s="64">
        <f t="shared" si="0"/>
        <v>-36</v>
      </c>
      <c r="J25" s="96">
        <f>+IF(H25=0,"",'Ark1'!T350)</f>
        <v>1.0905187026782688</v>
      </c>
      <c r="K25" s="99">
        <f>+IF(H25=0,"",'Ark1'!U350)</f>
        <v>1.190418392728003</v>
      </c>
      <c r="L25" s="93"/>
      <c r="M25" s="49">
        <f>+IF(H25&lt;5,"",'Ark1'!W350)</f>
        <v>62.927461139896387</v>
      </c>
      <c r="N25" s="49">
        <f t="shared" si="5"/>
        <v>4.6068504528735019</v>
      </c>
      <c r="O25" s="113"/>
      <c r="P25" s="91">
        <f>+IF(H25=0,"",'Ark1'!Y350)</f>
        <v>150.80051813471499</v>
      </c>
      <c r="Q25" s="91">
        <f t="shared" si="6"/>
        <v>-13.003298659178199</v>
      </c>
      <c r="R25" s="64">
        <f>+IF(H25=0,"",'Ark1'!AA350)</f>
        <v>38.879734185067264</v>
      </c>
      <c r="S25" s="49">
        <f>+IF(H25=0,"",'Ark1'!AB350)</f>
        <v>1.6334972431286074</v>
      </c>
      <c r="T25" s="64">
        <f>+IF(H25=0,"",'Ark1'!AC350)</f>
        <v>-54.544053763145392</v>
      </c>
      <c r="U25" s="64">
        <f t="shared" si="3"/>
        <v>38.6</v>
      </c>
      <c r="V25" s="99">
        <f>+IF(H25=0,"",'Ark1'!V350)</f>
        <v>0.63730569948186522</v>
      </c>
      <c r="W25" s="42"/>
      <c r="X25" s="53"/>
      <c r="Y25" s="4"/>
      <c r="AC25" s="11"/>
      <c r="AD25" s="11"/>
      <c r="AE25" s="9"/>
      <c r="AF25" s="9"/>
      <c r="AG25" s="9"/>
    </row>
    <row r="26" spans="1:33" ht="17.25" customHeight="1">
      <c r="A26" s="39">
        <f t="shared" si="7"/>
        <v>17</v>
      </c>
      <c r="B26" s="47">
        <f>+'Ark1'!C351</f>
        <v>2024</v>
      </c>
      <c r="C26" s="58">
        <f>+'Ark1'!H351</f>
        <v>2</v>
      </c>
      <c r="D26" s="47">
        <f>+'Ark1'!J351</f>
        <v>470</v>
      </c>
      <c r="E26" s="58" t="str">
        <f>VLOOKUP(D26,RNR!$A$1:$B$29,2)</f>
        <v>Jens Eide</v>
      </c>
      <c r="F26" s="47">
        <f>+'Ark1'!Q351</f>
        <v>13</v>
      </c>
      <c r="G26" s="252">
        <f t="shared" si="4"/>
        <v>13</v>
      </c>
      <c r="H26" s="259">
        <f>+'Ark1'!R351</f>
        <v>316</v>
      </c>
      <c r="I26" s="64">
        <f t="shared" si="0"/>
        <v>185</v>
      </c>
      <c r="J26" s="96">
        <f>+IF(H26=0,"",'Ark1'!T351)</f>
        <v>1.7855124872866988</v>
      </c>
      <c r="K26" s="99">
        <f>+IF(H26=0,"",'Ark1'!U351)</f>
        <v>2.2404750270226121</v>
      </c>
      <c r="L26" s="93"/>
      <c r="M26" s="49">
        <f>+IF(H26&lt;5,"",'Ark1'!W351)</f>
        <v>56.025316455696192</v>
      </c>
      <c r="N26" s="49">
        <f t="shared" si="5"/>
        <v>56.025316455696192</v>
      </c>
      <c r="O26" s="113"/>
      <c r="P26" s="91">
        <f>+IF(H26=0,"",'Ark1'!Y351)</f>
        <v>173.34588607594924</v>
      </c>
      <c r="Q26" s="91">
        <f t="shared" si="6"/>
        <v>173.34588607594924</v>
      </c>
      <c r="R26" s="64">
        <f>+IF(H26=0,"",'Ark1'!AA351)</f>
        <v>42.288796308268978</v>
      </c>
      <c r="S26" s="49">
        <f>+IF(H26=0,"",'Ark1'!AB351)</f>
        <v>6.9423023276660158</v>
      </c>
      <c r="T26" s="64">
        <f>+IF(H26=0,"",'Ark1'!AC351)</f>
        <v>-79.336690939970723</v>
      </c>
      <c r="U26" s="64">
        <f t="shared" si="3"/>
        <v>24.307692307692307</v>
      </c>
      <c r="V26" s="99">
        <f>+IF(H26=0,"",'Ark1'!V351)</f>
        <v>5.9145569620253156</v>
      </c>
      <c r="W26" s="42"/>
      <c r="X26" s="53"/>
      <c r="Y26" s="4"/>
      <c r="AA26" s="5"/>
      <c r="AC26" s="11"/>
      <c r="AD26" s="11"/>
      <c r="AE26" s="9"/>
      <c r="AF26" s="9"/>
      <c r="AG26" s="9"/>
    </row>
    <row r="27" spans="1:33" ht="17.25" customHeight="1">
      <c r="A27" s="39">
        <f t="shared" si="7"/>
        <v>18</v>
      </c>
      <c r="B27" s="47">
        <f>+'Ark1'!C352</f>
        <v>2024</v>
      </c>
      <c r="C27" s="58">
        <f>+'Ark1'!H352</f>
        <v>1</v>
      </c>
      <c r="D27" s="47">
        <f>+'Ark1'!J352</f>
        <v>643</v>
      </c>
      <c r="E27" s="58" t="str">
        <f>VLOOKUP(D27,RNR!$A$1:$B$29,2)</f>
        <v>Bjerka</v>
      </c>
      <c r="F27" s="47">
        <f>+'Ark1'!Q352</f>
        <v>0</v>
      </c>
      <c r="G27" s="252">
        <f>+F27-F48</f>
        <v>-5</v>
      </c>
      <c r="H27" s="259">
        <f>+'Ark1'!R352</f>
        <v>0</v>
      </c>
      <c r="I27" s="64" t="str">
        <f t="shared" si="0"/>
        <v/>
      </c>
      <c r="J27" s="96" t="str">
        <f>+IF(H27=0,"",'Ark1'!T352)</f>
        <v/>
      </c>
      <c r="K27" s="99" t="str">
        <f>+IF(H27=0,"",'Ark1'!U352)</f>
        <v/>
      </c>
      <c r="L27" s="93"/>
      <c r="M27" s="49" t="str">
        <f>+IF(H27&lt;5,"",'Ark1'!W352)</f>
        <v/>
      </c>
      <c r="N27" s="49" t="str">
        <f>+IF(H27&lt;5,"",M27-M48)</f>
        <v/>
      </c>
      <c r="O27" s="113"/>
      <c r="P27" s="91" t="str">
        <f>+IF(H27=0,"",'Ark1'!Y352)</f>
        <v/>
      </c>
      <c r="Q27" s="91" t="str">
        <f>+IF(H27=0,"",P27-P48)</f>
        <v/>
      </c>
      <c r="R27" s="64" t="str">
        <f>+IF(H27=0,"",'Ark1'!AA352)</f>
        <v/>
      </c>
      <c r="S27" s="49" t="str">
        <f>+IF(H27=0,"",'Ark1'!AB352)</f>
        <v/>
      </c>
      <c r="T27" s="64" t="str">
        <f>+IF(H27=0,"",'Ark1'!AC352)</f>
        <v/>
      </c>
      <c r="U27" s="64" t="str">
        <f t="shared" si="3"/>
        <v/>
      </c>
      <c r="V27" s="99" t="str">
        <f>+IF(H27=0,"",'Ark1'!V352)</f>
        <v/>
      </c>
      <c r="W27" s="42"/>
      <c r="X27" s="53"/>
      <c r="Y27" s="4"/>
      <c r="AA27" s="5"/>
      <c r="AC27" s="11"/>
      <c r="AD27" s="11"/>
      <c r="AE27" s="9"/>
      <c r="AF27" s="9"/>
      <c r="AG27" s="9"/>
    </row>
    <row r="28" spans="1:33" ht="16.649999999999999" customHeight="1">
      <c r="A28" s="39"/>
      <c r="B28" s="39"/>
      <c r="C28" s="39"/>
      <c r="D28" s="39"/>
      <c r="E28" s="39"/>
      <c r="F28" s="39"/>
      <c r="G28" s="39"/>
      <c r="H28" s="257"/>
      <c r="I28" s="39"/>
      <c r="J28" s="39"/>
      <c r="K28" s="39"/>
      <c r="L28" s="93"/>
      <c r="M28" s="39"/>
      <c r="N28" s="39"/>
      <c r="O28" s="113"/>
      <c r="P28" s="39"/>
      <c r="Q28" s="39"/>
      <c r="R28" s="39"/>
      <c r="S28" s="39"/>
      <c r="T28" s="39"/>
      <c r="U28" s="39"/>
      <c r="V28" s="39"/>
      <c r="W28" s="39"/>
      <c r="X28" s="53"/>
      <c r="Y28" s="4"/>
      <c r="AC28" s="50"/>
      <c r="AD28" s="50"/>
      <c r="AE28" s="9"/>
      <c r="AF28" s="9"/>
      <c r="AG28" s="9"/>
    </row>
    <row r="29" spans="1:33" ht="15.6">
      <c r="A29" s="39">
        <v>1</v>
      </c>
      <c r="B29" s="193">
        <f>+'Ark1'!C353</f>
        <v>2023</v>
      </c>
      <c r="C29" s="204">
        <f>+'Ark1'!H353</f>
        <v>1</v>
      </c>
      <c r="D29" s="193">
        <f>+'Ark1'!J353</f>
        <v>103</v>
      </c>
      <c r="E29" s="204" t="str">
        <f>VLOOKUP(D29,RNR!$A$1:$B$29,2)</f>
        <v>Rudshøgda</v>
      </c>
      <c r="F29">
        <f>+'Ark1'!Q353</f>
        <v>5</v>
      </c>
      <c r="H29" s="212">
        <f>+'Ark1'!R353</f>
        <v>34</v>
      </c>
      <c r="I29" s="9">
        <f>+'Ark1'!S353</f>
        <v>34</v>
      </c>
      <c r="J29" s="94">
        <f>+'Ark1'!T353</f>
        <v>0.18823008359630181</v>
      </c>
      <c r="K29" s="94">
        <f>+'Ark1'!U353</f>
        <v>0.18828485065188172</v>
      </c>
      <c r="M29" s="1">
        <f>+'Ark1'!W353</f>
        <v>59.705882352941181</v>
      </c>
      <c r="N29" s="1"/>
      <c r="O29" s="269"/>
      <c r="P29" s="9">
        <f>+'Ark1'!Y353</f>
        <v>137.5617647058823</v>
      </c>
      <c r="R29" s="9">
        <f>+'Ark1'!AA353</f>
        <v>30.679606319909677</v>
      </c>
      <c r="S29" s="1">
        <f>+'Ark1'!AB353</f>
        <v>0.82352941176472094</v>
      </c>
      <c r="T29" s="9">
        <f>+'Ark1'!AC353</f>
        <v>-28.146006645493475</v>
      </c>
      <c r="U29" s="9">
        <f t="shared" ref="U29" si="8">+H29/F29</f>
        <v>6.8</v>
      </c>
      <c r="V29" s="94">
        <f>+'Ark1'!V353</f>
        <v>1.6470588235294121</v>
      </c>
      <c r="W29" s="42"/>
      <c r="X29" s="53"/>
      <c r="Y29" s="4"/>
      <c r="Z29" s="4"/>
      <c r="AA29" s="4"/>
    </row>
    <row r="30" spans="1:33" ht="15.6">
      <c r="A30" s="39">
        <f>1+A29</f>
        <v>2</v>
      </c>
      <c r="B30" s="193">
        <f>+'Ark1'!C354</f>
        <v>2023</v>
      </c>
      <c r="C30" s="204">
        <f>+'Ark1'!H354</f>
        <v>2</v>
      </c>
      <c r="D30" s="193">
        <f>+'Ark1'!J354</f>
        <v>106</v>
      </c>
      <c r="E30" s="204" t="str">
        <f>VLOOKUP(D30,RNR!$A$1:$B$29,2)</f>
        <v>Furuseth</v>
      </c>
      <c r="F30">
        <f>+'Ark1'!Q354</f>
        <v>47</v>
      </c>
      <c r="H30" s="212">
        <f>+'Ark1'!R354</f>
        <v>2306</v>
      </c>
      <c r="I30" s="9">
        <f>+'Ark1'!S354</f>
        <v>2305</v>
      </c>
      <c r="J30" s="94">
        <f>+'Ark1'!T354</f>
        <v>12.76642861097271</v>
      </c>
      <c r="K30" s="94">
        <f>+'Ark1'!U354</f>
        <v>13.642779464580361</v>
      </c>
      <c r="M30" s="1">
        <f>+'Ark1'!W354</f>
        <v>59.916268980477206</v>
      </c>
      <c r="N30" s="1"/>
      <c r="O30" s="269"/>
      <c r="P30" s="9">
        <f>+'Ark1'!Y354</f>
        <v>146.96192541196848</v>
      </c>
      <c r="R30" s="9">
        <f>+'Ark1'!AA354</f>
        <v>31.098229644242664</v>
      </c>
      <c r="S30" s="1">
        <f>+'Ark1'!AB354</f>
        <v>4.1384310645488673</v>
      </c>
      <c r="T30" s="9">
        <f>+'Ark1'!AC354</f>
        <v>-62.581665747653808</v>
      </c>
      <c r="U30" s="9">
        <f t="shared" ref="U30:U46" si="9">+H30/F30</f>
        <v>49.063829787234042</v>
      </c>
      <c r="V30" s="94">
        <f>+'Ark1'!V354</f>
        <v>4.648308759757156</v>
      </c>
      <c r="W30" s="42"/>
      <c r="X30" s="53"/>
      <c r="Y30" s="4"/>
      <c r="Z30" s="4"/>
      <c r="AA30" s="4"/>
    </row>
    <row r="31" spans="1:33" ht="15.6">
      <c r="A31" s="39">
        <f t="shared" ref="A31:A46" si="10">1+A30</f>
        <v>3</v>
      </c>
      <c r="B31" s="193">
        <f>+'Ark1'!C355</f>
        <v>2023</v>
      </c>
      <c r="C31" s="204">
        <f>+'Ark1'!H355</f>
        <v>1</v>
      </c>
      <c r="D31" s="193">
        <f>+'Ark1'!J355</f>
        <v>109</v>
      </c>
      <c r="E31" s="204" t="str">
        <f>VLOOKUP(D31,RNR!$A$1:$B$29,2)</f>
        <v>Tønsberg</v>
      </c>
      <c r="F31">
        <f>+'Ark1'!Q355</f>
        <v>0</v>
      </c>
      <c r="H31" s="212">
        <f>+'Ark1'!R355</f>
        <v>0</v>
      </c>
      <c r="I31" s="9">
        <f>+'Ark1'!S355</f>
        <v>0</v>
      </c>
      <c r="J31" s="94">
        <f>+'Ark1'!T355</f>
        <v>0</v>
      </c>
      <c r="K31" s="94">
        <f>+'Ark1'!U355</f>
        <v>0</v>
      </c>
      <c r="M31" s="1">
        <f>+'Ark1'!W355</f>
        <v>0</v>
      </c>
      <c r="N31" s="1"/>
      <c r="O31" s="269"/>
      <c r="P31" s="9">
        <f>+'Ark1'!Y355</f>
        <v>0</v>
      </c>
      <c r="R31" s="9">
        <f>+'Ark1'!AA355</f>
        <v>0</v>
      </c>
      <c r="S31" s="1">
        <f>+'Ark1'!AB355</f>
        <v>0</v>
      </c>
      <c r="T31" s="9">
        <f>+'Ark1'!AC355</f>
        <v>0</v>
      </c>
      <c r="U31" s="9" t="e">
        <f t="shared" si="9"/>
        <v>#DIV/0!</v>
      </c>
      <c r="V31" s="94">
        <f>+'Ark1'!V355</f>
        <v>0</v>
      </c>
      <c r="W31" s="42"/>
      <c r="X31" s="53"/>
      <c r="Y31" s="4"/>
      <c r="Z31" s="1"/>
      <c r="AA31" s="18"/>
      <c r="AC31" s="1"/>
      <c r="AD31" s="5"/>
    </row>
    <row r="32" spans="1:33" ht="15.6">
      <c r="A32" s="39">
        <f t="shared" si="10"/>
        <v>4</v>
      </c>
      <c r="B32" s="193">
        <f>+'Ark1'!C356</f>
        <v>2023</v>
      </c>
      <c r="C32" s="204">
        <f>+'Ark1'!H356</f>
        <v>1</v>
      </c>
      <c r="D32" s="193">
        <f>+'Ark1'!J356</f>
        <v>111</v>
      </c>
      <c r="E32" s="204" t="str">
        <f>VLOOKUP(D32,RNR!$A$1:$B$29,2)</f>
        <v>Forus</v>
      </c>
      <c r="F32">
        <f>+'Ark1'!Q356</f>
        <v>0</v>
      </c>
      <c r="H32" s="212">
        <f>+'Ark1'!R356</f>
        <v>0</v>
      </c>
      <c r="I32" s="9">
        <f>+'Ark1'!S356</f>
        <v>0</v>
      </c>
      <c r="J32" s="94">
        <f>+'Ark1'!T356</f>
        <v>0</v>
      </c>
      <c r="K32" s="94">
        <f>+'Ark1'!U356</f>
        <v>0</v>
      </c>
      <c r="M32" s="1">
        <f>+'Ark1'!W356</f>
        <v>0</v>
      </c>
      <c r="N32" s="1"/>
      <c r="O32" s="269"/>
      <c r="P32" s="9">
        <f>+'Ark1'!Y356</f>
        <v>0</v>
      </c>
      <c r="R32" s="9">
        <f>+'Ark1'!AA356</f>
        <v>0</v>
      </c>
      <c r="S32" s="1">
        <f>+'Ark1'!AB356</f>
        <v>0</v>
      </c>
      <c r="T32" s="9">
        <f>+'Ark1'!AC356</f>
        <v>0</v>
      </c>
      <c r="U32" s="9" t="e">
        <f t="shared" si="9"/>
        <v>#DIV/0!</v>
      </c>
      <c r="V32" s="94">
        <f>+'Ark1'!V356</f>
        <v>0</v>
      </c>
      <c r="W32" s="42"/>
      <c r="X32" s="53"/>
      <c r="Y32" s="4"/>
      <c r="Z32" s="1"/>
      <c r="AA32" s="18"/>
    </row>
    <row r="33" spans="1:27" ht="15.6">
      <c r="A33" s="39">
        <f t="shared" si="10"/>
        <v>5</v>
      </c>
      <c r="B33" s="193">
        <f>+'Ark1'!C357</f>
        <v>2023</v>
      </c>
      <c r="C33" s="204">
        <f>+'Ark1'!H357</f>
        <v>1</v>
      </c>
      <c r="D33" s="193">
        <f>+'Ark1'!J357</f>
        <v>113</v>
      </c>
      <c r="E33" s="204" t="str">
        <f>VLOOKUP(D33,RNR!$A$1:$B$29,2)</f>
        <v>Egersund</v>
      </c>
      <c r="F33">
        <f>+'Ark1'!Q357</f>
        <v>5</v>
      </c>
      <c r="H33" s="212">
        <f>+'Ark1'!R357</f>
        <v>13</v>
      </c>
      <c r="I33" s="9">
        <f>+'Ark1'!S357</f>
        <v>13</v>
      </c>
      <c r="J33" s="94">
        <f>+'Ark1'!T357</f>
        <v>7.1970326080938937E-2</v>
      </c>
      <c r="K33" s="94">
        <f>+'Ark1'!U357</f>
        <v>7.647977577311689E-2</v>
      </c>
      <c r="M33" s="1">
        <f>+'Ark1'!W357</f>
        <v>59.384615384615401</v>
      </c>
      <c r="N33" s="1"/>
      <c r="O33" s="269"/>
      <c r="P33" s="9">
        <f>+'Ark1'!Y357</f>
        <v>146.13846153846151</v>
      </c>
      <c r="R33" s="9">
        <f>+'Ark1'!AA357</f>
        <v>26.036351465463312</v>
      </c>
      <c r="S33" s="1">
        <f>+'Ark1'!AB357</f>
        <v>2.0953597649040159</v>
      </c>
      <c r="T33" s="9">
        <f>+'Ark1'!AC357</f>
        <v>9.2929591357113033</v>
      </c>
      <c r="U33" s="9">
        <f t="shared" si="9"/>
        <v>2.6</v>
      </c>
      <c r="V33" s="94">
        <f>+'Ark1'!V357</f>
        <v>8.6153846153846114</v>
      </c>
      <c r="W33" s="42"/>
      <c r="X33" s="53"/>
      <c r="Y33" s="4"/>
      <c r="Z33" s="1"/>
      <c r="AA33" s="18"/>
    </row>
    <row r="34" spans="1:27" ht="15.6">
      <c r="A34" s="39">
        <f t="shared" si="10"/>
        <v>6</v>
      </c>
      <c r="B34" s="193">
        <f>+'Ark1'!C358</f>
        <v>2023</v>
      </c>
      <c r="C34" s="204">
        <f>+'Ark1'!H358</f>
        <v>1</v>
      </c>
      <c r="D34" s="193">
        <f>+'Ark1'!J358</f>
        <v>116</v>
      </c>
      <c r="E34" s="204" t="str">
        <f>VLOOKUP(D34,RNR!$A$1:$B$29,2)</f>
        <v>Sandeid</v>
      </c>
      <c r="F34">
        <f>+'Ark1'!Q358</f>
        <v>3</v>
      </c>
      <c r="H34" s="212">
        <f>+'Ark1'!R358</f>
        <v>16</v>
      </c>
      <c r="I34" s="9">
        <f>+'Ark1'!S358</f>
        <v>16</v>
      </c>
      <c r="J34" s="94">
        <f>+'Ark1'!T358</f>
        <v>8.8578862868847932E-2</v>
      </c>
      <c r="K34" s="94">
        <f>+'Ark1'!U358</f>
        <v>7.4929890855091316E-2</v>
      </c>
      <c r="M34" s="1">
        <f>+'Ark1'!W358</f>
        <v>60.75</v>
      </c>
      <c r="N34" s="1"/>
      <c r="O34" s="269"/>
      <c r="P34" s="9">
        <f>+'Ark1'!Y358</f>
        <v>116.33124999999998</v>
      </c>
      <c r="R34" s="9">
        <f>+'Ark1'!AA358</f>
        <v>16.887558983982998</v>
      </c>
      <c r="S34" s="1">
        <f>+'Ark1'!AB358</f>
        <v>2.1360009363293826</v>
      </c>
      <c r="T34" s="9">
        <f>+'Ark1'!AC358</f>
        <v>9.4646192970455854</v>
      </c>
      <c r="U34" s="9">
        <f t="shared" si="9"/>
        <v>5.333333333333333</v>
      </c>
      <c r="V34" s="94">
        <f>+'Ark1'!V358</f>
        <v>3.5</v>
      </c>
      <c r="W34" s="42"/>
      <c r="X34" s="53"/>
      <c r="Y34" s="4"/>
      <c r="Z34" s="1"/>
      <c r="AA34" s="18"/>
    </row>
    <row r="35" spans="1:27" ht="15.6">
      <c r="A35" s="39">
        <f t="shared" si="10"/>
        <v>7</v>
      </c>
      <c r="B35" s="193">
        <f>+'Ark1'!C359</f>
        <v>2023</v>
      </c>
      <c r="C35" s="204">
        <f>+'Ark1'!H359</f>
        <v>2</v>
      </c>
      <c r="D35" s="193">
        <f>+'Ark1'!J359</f>
        <v>117</v>
      </c>
      <c r="E35" s="204" t="str">
        <f>VLOOKUP(D35,RNR!$A$1:$B$29,2)</f>
        <v>Jæren</v>
      </c>
      <c r="F35">
        <f>+'Ark1'!Q359</f>
        <v>9</v>
      </c>
      <c r="H35" s="212">
        <f>+'Ark1'!R359</f>
        <v>28</v>
      </c>
      <c r="I35" s="9">
        <f>+'Ark1'!S359</f>
        <v>27</v>
      </c>
      <c r="J35" s="94">
        <f>+'Ark1'!T359</f>
        <v>0.15501301002048387</v>
      </c>
      <c r="K35" s="94">
        <f>+'Ark1'!U359</f>
        <v>0.13627715388312203</v>
      </c>
      <c r="M35" s="1">
        <f>+'Ark1'!W359</f>
        <v>59.518518518518512</v>
      </c>
      <c r="N35" s="1"/>
      <c r="O35" s="269"/>
      <c r="P35" s="9">
        <f>+'Ark1'!Y359</f>
        <v>120.9</v>
      </c>
      <c r="R35" s="9">
        <f>+'Ark1'!AA359</f>
        <v>23.901763972302543</v>
      </c>
      <c r="S35" s="1">
        <f>+'Ark1'!AB359</f>
        <v>1.9506954195946569</v>
      </c>
      <c r="T35" s="9">
        <f>+'Ark1'!AC359</f>
        <v>-5.3928149609527321</v>
      </c>
      <c r="U35" s="9">
        <f t="shared" si="9"/>
        <v>3.1111111111111112</v>
      </c>
      <c r="V35" s="94">
        <f>+'Ark1'!V359</f>
        <v>5.8928571428571441</v>
      </c>
      <c r="W35" s="42"/>
      <c r="X35" s="53"/>
      <c r="Y35" s="4"/>
      <c r="Z35" s="11"/>
      <c r="AA35" s="18"/>
    </row>
    <row r="36" spans="1:27" ht="15.6">
      <c r="A36" s="39">
        <f t="shared" si="10"/>
        <v>8</v>
      </c>
      <c r="B36" s="193">
        <f>+'Ark1'!C360</f>
        <v>2023</v>
      </c>
      <c r="C36" s="204">
        <f>+'Ark1'!H360</f>
        <v>1</v>
      </c>
      <c r="D36" s="193">
        <f>+'Ark1'!J360</f>
        <v>121</v>
      </c>
      <c r="E36" s="204" t="str">
        <f>VLOOKUP(D36,RNR!$A$1:$B$29,2)</f>
        <v>Steinkjer</v>
      </c>
      <c r="F36">
        <f>+'Ark1'!Q360</f>
        <v>121</v>
      </c>
      <c r="H36" s="212">
        <f>+'Ark1'!R360</f>
        <v>6204</v>
      </c>
      <c r="I36" s="9">
        <f>+'Ark1'!S360</f>
        <v>6187</v>
      </c>
      <c r="J36" s="94">
        <f>+'Ark1'!T360</f>
        <v>34.346454077395791</v>
      </c>
      <c r="K36" s="94">
        <f>+'Ark1'!U360</f>
        <v>34.492833774963323</v>
      </c>
      <c r="M36" s="1">
        <f>+'Ark1'!W360</f>
        <v>60.19961208986583</v>
      </c>
      <c r="N36" s="1"/>
      <c r="O36" s="269"/>
      <c r="P36" s="9">
        <f>+'Ark1'!Y360</f>
        <v>138.10784977433909</v>
      </c>
      <c r="R36" s="9">
        <f>+'Ark1'!AA360</f>
        <v>29.298379791975272</v>
      </c>
      <c r="S36" s="1">
        <f>+'Ark1'!AB360</f>
        <v>4.5390121362769937</v>
      </c>
      <c r="T36" s="9">
        <f>+'Ark1'!AC360</f>
        <v>-61.733462839655949</v>
      </c>
      <c r="U36" s="9">
        <f t="shared" si="9"/>
        <v>51.272727272727273</v>
      </c>
      <c r="V36" s="94">
        <f>+'Ark1'!V360</f>
        <v>4.5802707930367506</v>
      </c>
      <c r="W36" s="42"/>
      <c r="X36" s="53"/>
      <c r="Y36" s="4"/>
      <c r="Z36" s="11"/>
      <c r="AA36" s="18"/>
    </row>
    <row r="37" spans="1:27" ht="15.6">
      <c r="A37" s="39">
        <f t="shared" si="10"/>
        <v>9</v>
      </c>
      <c r="B37" s="193">
        <f>+'Ark1'!C361</f>
        <v>2023</v>
      </c>
      <c r="C37" s="204">
        <f>+'Ark1'!H361</f>
        <v>1</v>
      </c>
      <c r="D37" s="193">
        <f>+'Ark1'!J361</f>
        <v>134</v>
      </c>
      <c r="E37" s="204" t="str">
        <f>VLOOKUP(D37,RNR!$A$1:$B$29,2)</f>
        <v>Førde</v>
      </c>
      <c r="F37">
        <f>+'Ark1'!Q361</f>
        <v>0</v>
      </c>
      <c r="H37" s="212">
        <f>+'Ark1'!R361</f>
        <v>0</v>
      </c>
      <c r="I37" s="9">
        <f>+'Ark1'!S361</f>
        <v>0</v>
      </c>
      <c r="J37" s="94">
        <f>+'Ark1'!T361</f>
        <v>0</v>
      </c>
      <c r="K37" s="94">
        <f>+'Ark1'!U361</f>
        <v>0</v>
      </c>
      <c r="M37" s="1">
        <f>+'Ark1'!W361</f>
        <v>0</v>
      </c>
      <c r="N37" s="1"/>
      <c r="O37" s="269"/>
      <c r="P37" s="9">
        <f>+'Ark1'!Y361</f>
        <v>0</v>
      </c>
      <c r="R37" s="9">
        <f>+'Ark1'!AA361</f>
        <v>0</v>
      </c>
      <c r="S37" s="1">
        <f>+'Ark1'!AB361</f>
        <v>0</v>
      </c>
      <c r="T37" s="9">
        <f>+'Ark1'!AC361</f>
        <v>0</v>
      </c>
      <c r="U37" s="9" t="e">
        <f t="shared" si="9"/>
        <v>#DIV/0!</v>
      </c>
      <c r="V37" s="94">
        <f>+'Ark1'!V361</f>
        <v>0</v>
      </c>
      <c r="W37" s="42"/>
      <c r="X37" s="53"/>
      <c r="Y37" s="4"/>
      <c r="Z37" s="11"/>
      <c r="AA37" s="18"/>
    </row>
    <row r="38" spans="1:27" ht="15.6">
      <c r="A38" s="39">
        <f t="shared" si="10"/>
        <v>10</v>
      </c>
      <c r="B38" s="193">
        <f>+'Ark1'!C362</f>
        <v>2023</v>
      </c>
      <c r="C38" s="204">
        <f>+'Ark1'!H362</f>
        <v>2</v>
      </c>
      <c r="D38" s="193">
        <f>+'Ark1'!J362</f>
        <v>141</v>
      </c>
      <c r="E38" s="204" t="str">
        <f>VLOOKUP(D38,RNR!$A$1:$B$29,2)</f>
        <v>Ølen</v>
      </c>
      <c r="F38">
        <f>+'Ark1'!Q362</f>
        <v>22</v>
      </c>
      <c r="H38" s="212">
        <f>+'Ark1'!R362</f>
        <v>1970</v>
      </c>
      <c r="I38" s="9">
        <f>+'Ark1'!S362</f>
        <v>1968</v>
      </c>
      <c r="J38" s="94">
        <f>+'Ark1'!T362</f>
        <v>10.906272490726899</v>
      </c>
      <c r="K38" s="94">
        <f>+'Ark1'!U362</f>
        <v>10.845120442965968</v>
      </c>
      <c r="M38" s="1">
        <f>+'Ark1'!W362</f>
        <v>60.901930894308954</v>
      </c>
      <c r="N38" s="1"/>
      <c r="O38" s="269"/>
      <c r="P38" s="9">
        <f>+'Ark1'!Y362</f>
        <v>136.75065989847715</v>
      </c>
      <c r="R38" s="9">
        <f>+'Ark1'!AA362</f>
        <v>29.124082634428856</v>
      </c>
      <c r="S38" s="1">
        <f>+'Ark1'!AB362</f>
        <v>3.699873148136009</v>
      </c>
      <c r="T38" s="9">
        <f>+'Ark1'!AC362</f>
        <v>-63.807747834925998</v>
      </c>
      <c r="U38" s="9">
        <f t="shared" si="9"/>
        <v>89.545454545454547</v>
      </c>
      <c r="V38" s="94">
        <f>+'Ark1'!V362</f>
        <v>3.135532994923858</v>
      </c>
      <c r="W38" s="42"/>
      <c r="X38" s="53"/>
      <c r="Y38" s="4"/>
      <c r="Z38" s="11"/>
      <c r="AA38" s="18"/>
    </row>
    <row r="39" spans="1:27" ht="15.6">
      <c r="A39" s="39">
        <f t="shared" si="10"/>
        <v>11</v>
      </c>
      <c r="B39" s="193">
        <f>+'Ark1'!C363</f>
        <v>2023</v>
      </c>
      <c r="C39" s="204">
        <f>+'Ark1'!H363</f>
        <v>2</v>
      </c>
      <c r="D39" s="193">
        <f>+'Ark1'!J363</f>
        <v>143</v>
      </c>
      <c r="E39" s="204" t="str">
        <f>VLOOKUP(D39,RNR!$A$1:$B$29,2)</f>
        <v>Nordfjord</v>
      </c>
      <c r="F39">
        <f>+'Ark1'!Q363</f>
        <v>11</v>
      </c>
      <c r="H39" s="212">
        <f>+'Ark1'!R363</f>
        <v>131</v>
      </c>
      <c r="I39" s="9">
        <f>+'Ark1'!S363</f>
        <v>131</v>
      </c>
      <c r="J39" s="94">
        <f>+'Ark1'!T363</f>
        <v>0.7252394397386922</v>
      </c>
      <c r="K39" s="94">
        <f>+'Ark1'!U363</f>
        <v>0.83244520230909569</v>
      </c>
      <c r="M39" s="1">
        <f>+'Ark1'!W363</f>
        <v>60.27480916030536</v>
      </c>
      <c r="N39" s="1"/>
      <c r="O39" s="269"/>
      <c r="P39" s="9">
        <f>+'Ark1'!Y363</f>
        <v>157.85038167938939</v>
      </c>
      <c r="R39" s="9">
        <f>+'Ark1'!AA363</f>
        <v>30.891643609437249</v>
      </c>
      <c r="S39" s="1">
        <f>+'Ark1'!AB363</f>
        <v>4.9084028824771488</v>
      </c>
      <c r="T39" s="9">
        <f>+'Ark1'!AC363</f>
        <v>-71.815243255343759</v>
      </c>
      <c r="U39" s="9">
        <f t="shared" si="9"/>
        <v>11.909090909090908</v>
      </c>
      <c r="V39" s="94">
        <f>+'Ark1'!V363</f>
        <v>4.0229007633587779</v>
      </c>
      <c r="W39" s="42"/>
      <c r="X39" s="53"/>
      <c r="Y39" s="4"/>
      <c r="Z39" s="11"/>
      <c r="AA39" s="18"/>
    </row>
    <row r="40" spans="1:27" ht="15.6">
      <c r="A40" s="39">
        <f t="shared" si="10"/>
        <v>12</v>
      </c>
      <c r="B40" s="193">
        <f>+'Ark1'!C364</f>
        <v>2023</v>
      </c>
      <c r="C40" s="204">
        <f>+'Ark1'!H364</f>
        <v>2</v>
      </c>
      <c r="D40" s="193">
        <f>+'Ark1'!J364</f>
        <v>147</v>
      </c>
      <c r="E40" s="204" t="str">
        <f>VLOOKUP(D40,RNR!$A$1:$B$29,2)</f>
        <v>Midt-Norge</v>
      </c>
      <c r="F40">
        <f>+'Ark1'!Q364</f>
        <v>34</v>
      </c>
      <c r="H40" s="212">
        <f>+'Ark1'!R364</f>
        <v>3138</v>
      </c>
      <c r="I40" s="9">
        <f>+'Ark1'!S364</f>
        <v>3097</v>
      </c>
      <c r="J40" s="94">
        <f>+'Ark1'!T364</f>
        <v>17.372529480152796</v>
      </c>
      <c r="K40" s="94">
        <f>+'Ark1'!U364</f>
        <v>16.371011693217454</v>
      </c>
      <c r="M40" s="1">
        <f>+'Ark1'!W364</f>
        <v>60.680981595092007</v>
      </c>
      <c r="N40" s="1"/>
      <c r="O40" s="269"/>
      <c r="P40" s="9">
        <f>+'Ark1'!Y364</f>
        <v>129.59369024856579</v>
      </c>
      <c r="R40" s="9">
        <f>+'Ark1'!AA364</f>
        <v>27.588723580729159</v>
      </c>
      <c r="S40" s="1">
        <f>+'Ark1'!AB364</f>
        <v>4.0657658554008824</v>
      </c>
      <c r="T40" s="9">
        <f>+'Ark1'!AC364</f>
        <v>-58.790403990124609</v>
      </c>
      <c r="U40" s="9">
        <f t="shared" si="9"/>
        <v>92.294117647058826</v>
      </c>
      <c r="V40" s="94">
        <f>+'Ark1'!V364</f>
        <v>3.9493307839388128</v>
      </c>
      <c r="W40" s="42"/>
      <c r="X40" s="53"/>
      <c r="Y40" s="4"/>
      <c r="Z40" s="11"/>
      <c r="AA40" s="18"/>
    </row>
    <row r="41" spans="1:27" ht="15.6">
      <c r="A41" s="39">
        <f t="shared" si="10"/>
        <v>13</v>
      </c>
      <c r="B41" s="193">
        <f>+'Ark1'!C365</f>
        <v>2023</v>
      </c>
      <c r="C41" s="204">
        <f>+'Ark1'!H365</f>
        <v>1</v>
      </c>
      <c r="D41" s="193">
        <f>+'Ark1'!J365</f>
        <v>155</v>
      </c>
      <c r="E41" s="204" t="str">
        <f>VLOOKUP(D41,RNR!$A$1:$B$29,2)</f>
        <v>Målselv</v>
      </c>
      <c r="F41">
        <f>+'Ark1'!Q365</f>
        <v>0</v>
      </c>
      <c r="H41" s="212">
        <f>+'Ark1'!R365</f>
        <v>0</v>
      </c>
      <c r="I41" s="9">
        <f>+'Ark1'!S365</f>
        <v>0</v>
      </c>
      <c r="J41" s="94">
        <f>+'Ark1'!T365</f>
        <v>0</v>
      </c>
      <c r="K41" s="94">
        <f>+'Ark1'!U365</f>
        <v>0</v>
      </c>
      <c r="M41" s="1">
        <f>+'Ark1'!W365</f>
        <v>0</v>
      </c>
      <c r="N41" s="1"/>
      <c r="O41" s="269"/>
      <c r="P41" s="9">
        <f>+'Ark1'!Y365</f>
        <v>0</v>
      </c>
      <c r="R41" s="9">
        <f>+'Ark1'!AA365</f>
        <v>0</v>
      </c>
      <c r="S41" s="1">
        <f>+'Ark1'!AB365</f>
        <v>0</v>
      </c>
      <c r="T41" s="9">
        <f>+'Ark1'!AC365</f>
        <v>0</v>
      </c>
      <c r="U41" s="9" t="e">
        <f t="shared" si="9"/>
        <v>#DIV/0!</v>
      </c>
      <c r="V41" s="94">
        <f>+'Ark1'!V365</f>
        <v>0</v>
      </c>
      <c r="W41" s="42"/>
      <c r="X41" s="53"/>
      <c r="Y41" s="4"/>
      <c r="Z41" s="11"/>
      <c r="AA41" s="18"/>
    </row>
    <row r="42" spans="1:27" ht="15.6">
      <c r="A42" s="39">
        <f t="shared" si="10"/>
        <v>14</v>
      </c>
      <c r="B42" s="193">
        <f>+'Ark1'!C366</f>
        <v>2023</v>
      </c>
      <c r="C42" s="204">
        <f>+'Ark1'!H366</f>
        <v>2</v>
      </c>
      <c r="D42" s="193">
        <f>+'Ark1'!J366</f>
        <v>160</v>
      </c>
      <c r="E42" s="204" t="str">
        <f>VLOOKUP(D42,RNR!$A$1:$B$29,2)</f>
        <v>Oslo</v>
      </c>
      <c r="F42">
        <f>+'Ark1'!Q366</f>
        <v>41</v>
      </c>
      <c r="H42" s="212">
        <f>+'Ark1'!R366</f>
        <v>3859</v>
      </c>
      <c r="I42" s="9">
        <f>+'Ark1'!S366</f>
        <v>3857</v>
      </c>
      <c r="J42" s="94">
        <f>+'Ark1'!T366</f>
        <v>21.364114488180263</v>
      </c>
      <c r="K42" s="94">
        <f>+'Ark1'!U366</f>
        <v>21.058073020432648</v>
      </c>
      <c r="M42" s="1">
        <f>+'Ark1'!W366</f>
        <v>58.625875032408601</v>
      </c>
      <c r="N42" s="1"/>
      <c r="O42" s="269"/>
      <c r="P42" s="9">
        <f>+'Ark1'!Y366</f>
        <v>135.55174915781288</v>
      </c>
      <c r="R42" s="9">
        <f>+'Ark1'!AA366</f>
        <v>30.481668589253069</v>
      </c>
      <c r="S42" s="1">
        <f>+'Ark1'!AB366</f>
        <v>2.7110973161148033</v>
      </c>
      <c r="T42" s="9">
        <f>+'Ark1'!AC366</f>
        <v>-53.810227113559137</v>
      </c>
      <c r="U42" s="9">
        <f t="shared" si="9"/>
        <v>94.121951219512198</v>
      </c>
      <c r="V42" s="94">
        <f>+'Ark1'!V366</f>
        <v>8.2008292303705606</v>
      </c>
      <c r="W42" s="42"/>
      <c r="X42" s="53"/>
      <c r="Y42" s="4"/>
      <c r="Z42" s="11"/>
      <c r="AA42" s="18"/>
    </row>
    <row r="43" spans="1:27" ht="15.6">
      <c r="A43" s="39">
        <f t="shared" si="10"/>
        <v>15</v>
      </c>
      <c r="B43" s="193">
        <f>+'Ark1'!C367</f>
        <v>2023</v>
      </c>
      <c r="C43" s="204">
        <f>+'Ark1'!H367</f>
        <v>1</v>
      </c>
      <c r="D43" s="193">
        <f>+'Ark1'!J367</f>
        <v>171</v>
      </c>
      <c r="E43" s="204" t="str">
        <f>VLOOKUP(D43,RNR!$A$1:$B$29,2)</f>
        <v>Prima</v>
      </c>
      <c r="F43">
        <f>+'Ark1'!Q367</f>
        <v>2</v>
      </c>
      <c r="H43" s="212">
        <f>+'Ark1'!R367</f>
        <v>4</v>
      </c>
      <c r="I43" s="9">
        <f>+'Ark1'!S367</f>
        <v>4</v>
      </c>
      <c r="J43" s="94">
        <f>+'Ark1'!T367</f>
        <v>2.2144715717211983E-2</v>
      </c>
      <c r="K43" s="94">
        <f>+'Ark1'!U367</f>
        <v>2.2531703600491376E-2</v>
      </c>
      <c r="M43" s="1">
        <f>+'Ark1'!W367</f>
        <v>57</v>
      </c>
      <c r="N43" s="1"/>
      <c r="O43" s="269"/>
      <c r="P43" s="9">
        <f>+'Ark1'!Y367</f>
        <v>139.92500000000001</v>
      </c>
      <c r="R43" s="9">
        <f>+'Ark1'!AA367</f>
        <v>10.993492393229788</v>
      </c>
      <c r="S43" s="1">
        <f>+'Ark1'!AB367</f>
        <v>1.8708286933869704</v>
      </c>
      <c r="T43" s="9">
        <f>+'Ark1'!AC367</f>
        <v>31.117899336389087</v>
      </c>
      <c r="U43" s="9">
        <f t="shared" si="9"/>
        <v>2</v>
      </c>
      <c r="V43" s="94">
        <f>+'Ark1'!V367</f>
        <v>13.25</v>
      </c>
      <c r="W43" s="42"/>
      <c r="X43" s="53"/>
      <c r="Y43" s="4"/>
      <c r="Z43" s="11"/>
      <c r="AA43" s="18"/>
    </row>
    <row r="44" spans="1:27" ht="15.6">
      <c r="A44" s="39">
        <f t="shared" si="10"/>
        <v>16</v>
      </c>
      <c r="B44" s="193">
        <f>+'Ark1'!C368</f>
        <v>2023</v>
      </c>
      <c r="C44" s="204">
        <f>+'Ark1'!H368</f>
        <v>2</v>
      </c>
      <c r="D44" s="193">
        <f>+'Ark1'!J368</f>
        <v>181</v>
      </c>
      <c r="E44" s="204" t="str">
        <f>VLOOKUP(D44,RNR!$A$1:$B$29,2)</f>
        <v>Horns</v>
      </c>
      <c r="F44">
        <f>+'Ark1'!Q368</f>
        <v>6</v>
      </c>
      <c r="H44" s="212">
        <f>+'Ark1'!R368</f>
        <v>229</v>
      </c>
      <c r="I44" s="9">
        <f>+'Ark1'!S368</f>
        <v>229</v>
      </c>
      <c r="J44" s="94">
        <f>+'Ark1'!T368</f>
        <v>1.267784974810386</v>
      </c>
      <c r="K44" s="94">
        <f>+'Ark1'!U368</f>
        <v>1.3953915842617699</v>
      </c>
      <c r="M44" s="1">
        <f>+'Ark1'!W368</f>
        <v>62.925764192139752</v>
      </c>
      <c r="N44" s="1"/>
      <c r="O44" s="269"/>
      <c r="P44" s="9">
        <f>+'Ark1'!Y368</f>
        <v>151.36375545851536</v>
      </c>
      <c r="R44" s="9">
        <f>+'Ark1'!AA368</f>
        <v>39.808229666933187</v>
      </c>
      <c r="S44" s="1">
        <f>+'Ark1'!AB368</f>
        <v>1.429168982076416</v>
      </c>
      <c r="T44" s="9">
        <f>+'Ark1'!AC368</f>
        <v>-62.220997135613821</v>
      </c>
      <c r="U44" s="9">
        <f t="shared" si="9"/>
        <v>38.166666666666664</v>
      </c>
      <c r="V44" s="94">
        <f>+'Ark1'!V368</f>
        <v>0.36681222707423577</v>
      </c>
      <c r="W44" s="42"/>
      <c r="X44" s="53"/>
      <c r="Y44" s="4"/>
      <c r="Z44" s="11"/>
      <c r="AA44" s="18"/>
    </row>
    <row r="45" spans="1:27" ht="15.6">
      <c r="A45" s="39">
        <f t="shared" si="10"/>
        <v>17</v>
      </c>
      <c r="B45" s="193">
        <f>+'Ark1'!C369</f>
        <v>2023</v>
      </c>
      <c r="C45" s="204">
        <f>+'Ark1'!H369</f>
        <v>2</v>
      </c>
      <c r="D45" s="193">
        <f>+'Ark1'!J369</f>
        <v>470</v>
      </c>
      <c r="E45" s="204" t="str">
        <f>VLOOKUP(D45,RNR!$A$1:$B$29,2)</f>
        <v>Jens Eide</v>
      </c>
      <c r="F45">
        <f>+'Ark1'!Q369</f>
        <v>12</v>
      </c>
      <c r="H45" s="212">
        <f>+'Ark1'!R369</f>
        <v>131</v>
      </c>
      <c r="I45" s="9">
        <f>+'Ark1'!S369</f>
        <v>131</v>
      </c>
      <c r="J45" s="94">
        <f>+'Ark1'!T369</f>
        <v>0.7252394397386922</v>
      </c>
      <c r="K45" s="94">
        <f>+'Ark1'!U369</f>
        <v>0.86384144250567185</v>
      </c>
      <c r="M45" s="1">
        <f>+'Ark1'!W369</f>
        <v>58.320610687022885</v>
      </c>
      <c r="N45" s="1"/>
      <c r="O45" s="269"/>
      <c r="P45" s="9">
        <f>+'Ark1'!Y369</f>
        <v>163.80381679389319</v>
      </c>
      <c r="R45" s="9">
        <f>+'Ark1'!AA369</f>
        <v>32.483643340436906</v>
      </c>
      <c r="S45" s="1">
        <f>+'Ark1'!AB369</f>
        <v>5.6288070076483692</v>
      </c>
      <c r="T45" s="9">
        <f>+'Ark1'!AC369</f>
        <v>-66.233604411791106</v>
      </c>
      <c r="U45" s="9">
        <f t="shared" si="9"/>
        <v>10.916666666666666</v>
      </c>
      <c r="V45" s="94">
        <f>+'Ark1'!V369</f>
        <v>4.6717557251908408</v>
      </c>
      <c r="W45" s="42"/>
      <c r="X45" s="53"/>
      <c r="Y45" s="4"/>
      <c r="Z45" s="11"/>
      <c r="AA45" s="18"/>
    </row>
    <row r="46" spans="1:27" ht="15.6">
      <c r="A46" s="39">
        <f t="shared" si="10"/>
        <v>18</v>
      </c>
      <c r="B46" s="193">
        <f>+'Ark1'!C370</f>
        <v>2023</v>
      </c>
      <c r="C46" s="204">
        <f>+'Ark1'!H370</f>
        <v>1</v>
      </c>
      <c r="D46" s="193">
        <f>+'Ark1'!J370</f>
        <v>643</v>
      </c>
      <c r="E46" s="204" t="str">
        <f>VLOOKUP(D46,RNR!$A$1:$B$29,2)</f>
        <v>Bjerka</v>
      </c>
      <c r="F46">
        <f>+'Ark1'!Q370</f>
        <v>0</v>
      </c>
      <c r="H46" s="212">
        <f>+'Ark1'!R370</f>
        <v>0</v>
      </c>
      <c r="I46" s="9">
        <f>+'Ark1'!S370</f>
        <v>0</v>
      </c>
      <c r="J46" s="94">
        <f>+'Ark1'!T370</f>
        <v>0</v>
      </c>
      <c r="K46" s="94">
        <f>+'Ark1'!U370</f>
        <v>0</v>
      </c>
      <c r="M46" s="1">
        <f>+'Ark1'!W370</f>
        <v>0</v>
      </c>
      <c r="N46" s="1"/>
      <c r="O46" s="269"/>
      <c r="P46" s="9">
        <f>+'Ark1'!Y370</f>
        <v>0</v>
      </c>
      <c r="R46" s="9">
        <f>+'Ark1'!AA370</f>
        <v>0</v>
      </c>
      <c r="S46" s="1">
        <f>+'Ark1'!AB370</f>
        <v>0</v>
      </c>
      <c r="T46" s="9">
        <f>+'Ark1'!AC370</f>
        <v>0</v>
      </c>
      <c r="U46" s="9" t="e">
        <f t="shared" si="9"/>
        <v>#DIV/0!</v>
      </c>
      <c r="V46" s="94">
        <f>+'Ark1'!V370</f>
        <v>0</v>
      </c>
      <c r="W46" s="42"/>
      <c r="X46" s="53"/>
      <c r="Y46" s="4"/>
      <c r="Z46" s="11"/>
      <c r="AA46" s="18"/>
    </row>
    <row r="47" spans="1:27" ht="15.6">
      <c r="A47" s="39"/>
      <c r="B47" s="39"/>
      <c r="C47" s="39"/>
      <c r="D47" s="39"/>
      <c r="E47" s="39"/>
      <c r="F47" s="39"/>
      <c r="G47" s="39"/>
      <c r="H47" s="257"/>
      <c r="I47" s="39"/>
      <c r="J47" s="39"/>
      <c r="K47" s="39"/>
      <c r="L47" s="39"/>
      <c r="M47" s="39"/>
      <c r="N47" s="39"/>
      <c r="O47" s="113"/>
      <c r="P47" s="39"/>
      <c r="Q47" s="39"/>
      <c r="R47" s="39"/>
      <c r="S47" s="39"/>
      <c r="T47" s="39"/>
      <c r="U47" s="39"/>
      <c r="V47" s="39"/>
      <c r="W47" s="39"/>
      <c r="X47" s="53"/>
      <c r="Y47" s="4"/>
      <c r="Z47" s="11"/>
      <c r="AA47" s="18"/>
    </row>
    <row r="48" spans="1:27" ht="15.6">
      <c r="A48" s="39"/>
      <c r="B48">
        <f>+'Ark1'!C371</f>
        <v>2022</v>
      </c>
      <c r="C48" s="4">
        <f>+'Ark1'!H371</f>
        <v>1</v>
      </c>
      <c r="D48">
        <f>+'Ark1'!J371</f>
        <v>103</v>
      </c>
      <c r="E48" s="4" t="str">
        <f>VLOOKUP(D48,RNR!$A$1:$B$29,2)</f>
        <v>Rudshøgda</v>
      </c>
      <c r="F48">
        <f>+'Ark1'!Q371</f>
        <v>5</v>
      </c>
      <c r="H48" s="212">
        <f>+'Ark1'!R371</f>
        <v>31</v>
      </c>
      <c r="I48" s="9">
        <f>+'Ark1'!S371</f>
        <v>31</v>
      </c>
      <c r="J48" s="94">
        <f>+'Ark1'!T371</f>
        <v>0.17122341894504278</v>
      </c>
      <c r="K48" s="94">
        <f>+'Ark1'!U371</f>
        <v>0.16473396518042757</v>
      </c>
      <c r="M48" s="1">
        <f>+'Ark1'!W371</f>
        <v>61.451612903225808</v>
      </c>
      <c r="N48" s="1"/>
      <c r="O48" s="113"/>
      <c r="P48" s="9">
        <f>+'Ark1'!Y371</f>
        <v>132.67096774193553</v>
      </c>
      <c r="R48" s="9">
        <f>+'Ark1'!AA371</f>
        <v>25.564809400983872</v>
      </c>
      <c r="S48" s="1">
        <f>+'Ark1'!AB371</f>
        <v>2.4865925600776126</v>
      </c>
      <c r="T48" s="9">
        <f>+'Ark1'!AC371</f>
        <v>-49.815793670937055</v>
      </c>
      <c r="U48" s="9">
        <f t="shared" ref="U48" si="11">+H48/F48</f>
        <v>6.2</v>
      </c>
      <c r="V48" s="94">
        <f>+'Ark1'!V371</f>
        <v>2.258064516129032</v>
      </c>
      <c r="W48" s="42"/>
      <c r="X48" s="53"/>
      <c r="Y48" s="4"/>
      <c r="Z48" s="11"/>
      <c r="AA48" s="18"/>
    </row>
    <row r="49" spans="1:27" ht="15.6">
      <c r="A49" s="39"/>
      <c r="B49">
        <f>+'Ark1'!C372</f>
        <v>2022</v>
      </c>
      <c r="C49" s="4">
        <f>+'Ark1'!H372</f>
        <v>2</v>
      </c>
      <c r="D49">
        <f>+'Ark1'!J372</f>
        <v>106</v>
      </c>
      <c r="E49" s="4" t="str">
        <f>VLOOKUP(D49,RNR!$A$1:$B$29,2)</f>
        <v>Furuseth</v>
      </c>
      <c r="F49">
        <f>+'Ark1'!Q372</f>
        <v>48</v>
      </c>
      <c r="H49" s="212">
        <f>+'Ark1'!R372</f>
        <v>2686</v>
      </c>
      <c r="I49" s="9">
        <f>+'Ark1'!S372</f>
        <v>2685</v>
      </c>
      <c r="J49" s="94">
        <f>+'Ark1'!T372</f>
        <v>14.835680751173708</v>
      </c>
      <c r="K49" s="94">
        <f>+'Ark1'!U372</f>
        <v>15.397847305825428</v>
      </c>
      <c r="M49" s="1">
        <f>+'Ark1'!W372</f>
        <v>59.950465549348237</v>
      </c>
      <c r="N49" s="1"/>
      <c r="O49" s="113"/>
      <c r="P49" s="9">
        <f>+'Ark1'!Y372</f>
        <v>143.12267311988083</v>
      </c>
      <c r="R49" s="9">
        <f>+'Ark1'!AA372</f>
        <v>30.024987610779991</v>
      </c>
      <c r="S49" s="1">
        <f>+'Ark1'!AB372</f>
        <v>4.2274447784635676</v>
      </c>
      <c r="T49" s="9">
        <f>+'Ark1'!AC372</f>
        <v>-60.082074335133058</v>
      </c>
      <c r="U49" s="9">
        <f t="shared" ref="U49:U65" si="12">+H49/F49</f>
        <v>55.958333333333336</v>
      </c>
      <c r="V49" s="94">
        <f>+'Ark1'!V372</f>
        <v>4.5305286671630682</v>
      </c>
      <c r="W49" s="42"/>
      <c r="X49" s="53"/>
      <c r="Y49" s="4"/>
      <c r="Z49" s="11"/>
      <c r="AA49" s="18"/>
    </row>
    <row r="50" spans="1:27" ht="15.6">
      <c r="A50" s="39"/>
      <c r="B50">
        <f>+'Ark1'!C373</f>
        <v>2022</v>
      </c>
      <c r="C50" s="4">
        <f>+'Ark1'!H373</f>
        <v>1</v>
      </c>
      <c r="D50">
        <f>+'Ark1'!J373</f>
        <v>109</v>
      </c>
      <c r="E50" s="4" t="str">
        <f>VLOOKUP(D50,RNR!$A$1:$B$29,2)</f>
        <v>Tønsberg</v>
      </c>
      <c r="F50">
        <f>+'Ark1'!Q373</f>
        <v>0</v>
      </c>
      <c r="H50" s="212">
        <f>+'Ark1'!R373</f>
        <v>0</v>
      </c>
      <c r="I50" s="9">
        <f>+'Ark1'!S373</f>
        <v>0</v>
      </c>
      <c r="J50" s="94">
        <f>+'Ark1'!T373</f>
        <v>0</v>
      </c>
      <c r="K50" s="94">
        <f>+'Ark1'!U373</f>
        <v>0</v>
      </c>
      <c r="M50" s="1">
        <f>+'Ark1'!W373</f>
        <v>0</v>
      </c>
      <c r="N50" s="1"/>
      <c r="O50" s="113"/>
      <c r="P50" s="9">
        <f>+'Ark1'!Y373</f>
        <v>0</v>
      </c>
      <c r="R50" s="9">
        <f>+'Ark1'!AA373</f>
        <v>0</v>
      </c>
      <c r="S50" s="1">
        <f>+'Ark1'!AB373</f>
        <v>0</v>
      </c>
      <c r="T50" s="9">
        <f>+'Ark1'!AC373</f>
        <v>0</v>
      </c>
      <c r="U50" s="9" t="e">
        <f t="shared" si="12"/>
        <v>#DIV/0!</v>
      </c>
      <c r="V50" s="94">
        <f>+'Ark1'!V373</f>
        <v>0</v>
      </c>
      <c r="W50" s="42"/>
      <c r="X50" s="53"/>
      <c r="Y50" s="4"/>
      <c r="Z50" s="11"/>
      <c r="AA50" s="18"/>
    </row>
    <row r="51" spans="1:27" ht="15.6">
      <c r="A51" s="39"/>
      <c r="B51">
        <f>+'Ark1'!C374</f>
        <v>2022</v>
      </c>
      <c r="C51" s="4">
        <f>+'Ark1'!H374</f>
        <v>1</v>
      </c>
      <c r="D51">
        <f>+'Ark1'!J374</f>
        <v>111</v>
      </c>
      <c r="E51" s="4" t="str">
        <f>VLOOKUP(D51,RNR!$A$1:$B$29,2)</f>
        <v>Forus</v>
      </c>
      <c r="F51">
        <f>+'Ark1'!Q374</f>
        <v>0</v>
      </c>
      <c r="H51" s="212">
        <f>+'Ark1'!R374</f>
        <v>0</v>
      </c>
      <c r="I51" s="9">
        <f>+'Ark1'!S374</f>
        <v>0</v>
      </c>
      <c r="J51" s="94">
        <f>+'Ark1'!T374</f>
        <v>0</v>
      </c>
      <c r="K51" s="94">
        <f>+'Ark1'!U374</f>
        <v>0</v>
      </c>
      <c r="M51" s="1">
        <f>+'Ark1'!W374</f>
        <v>0</v>
      </c>
      <c r="N51" s="1"/>
      <c r="O51" s="113"/>
      <c r="P51" s="9">
        <f>+'Ark1'!Y374</f>
        <v>0</v>
      </c>
      <c r="R51" s="9">
        <f>+'Ark1'!AA374</f>
        <v>0</v>
      </c>
      <c r="S51" s="1">
        <f>+'Ark1'!AB374</f>
        <v>0</v>
      </c>
      <c r="T51" s="9">
        <f>+'Ark1'!AC374</f>
        <v>0</v>
      </c>
      <c r="U51" s="9" t="e">
        <f t="shared" si="12"/>
        <v>#DIV/0!</v>
      </c>
      <c r="V51" s="94">
        <f>+'Ark1'!V374</f>
        <v>0</v>
      </c>
      <c r="W51" s="42"/>
      <c r="X51" s="53"/>
      <c r="Y51" s="4"/>
      <c r="Z51" s="5"/>
      <c r="AA51" s="18"/>
    </row>
    <row r="52" spans="1:27" ht="15.6">
      <c r="A52" s="39"/>
      <c r="B52">
        <f>+'Ark1'!C375</f>
        <v>2022</v>
      </c>
      <c r="C52" s="4">
        <f>+'Ark1'!H375</f>
        <v>1</v>
      </c>
      <c r="D52">
        <f>+'Ark1'!J375</f>
        <v>113</v>
      </c>
      <c r="E52" s="4" t="str">
        <f>VLOOKUP(D52,RNR!$A$1:$B$29,2)</f>
        <v>Egersund</v>
      </c>
      <c r="F52">
        <f>+'Ark1'!Q375</f>
        <v>5</v>
      </c>
      <c r="H52" s="212">
        <f>+'Ark1'!R375</f>
        <v>11</v>
      </c>
      <c r="I52" s="9">
        <f>+'Ark1'!S375</f>
        <v>11</v>
      </c>
      <c r="J52" s="94">
        <f>+'Ark1'!T375</f>
        <v>6.0756697045015191E-2</v>
      </c>
      <c r="K52" s="94">
        <f>+'Ark1'!U375</f>
        <v>5.9335950208686442E-2</v>
      </c>
      <c r="M52" s="1">
        <f>+'Ark1'!W375</f>
        <v>58.818181818181827</v>
      </c>
      <c r="N52" s="1"/>
      <c r="O52" s="113"/>
      <c r="P52" s="9">
        <f>+'Ark1'!Y375</f>
        <v>134.67272727272729</v>
      </c>
      <c r="R52" s="9">
        <f>+'Ark1'!AA375</f>
        <v>14.548295177166755</v>
      </c>
      <c r="S52" s="1">
        <f>+'Ark1'!AB375</f>
        <v>1.6958871005615139</v>
      </c>
      <c r="T52" s="9">
        <f>+'Ark1'!AC375</f>
        <v>-12.03211341086331</v>
      </c>
      <c r="U52" s="9">
        <f t="shared" si="12"/>
        <v>2.2000000000000002</v>
      </c>
      <c r="V52" s="94">
        <f>+'Ark1'!V375</f>
        <v>9.9090909090909083</v>
      </c>
      <c r="W52" s="42"/>
      <c r="X52" s="53"/>
      <c r="Y52" s="4"/>
      <c r="Z52" s="5"/>
      <c r="AA52" s="18"/>
    </row>
    <row r="53" spans="1:27" ht="15.6">
      <c r="A53" s="39"/>
      <c r="B53">
        <f>+'Ark1'!C376</f>
        <v>2022</v>
      </c>
      <c r="C53" s="4">
        <f>+'Ark1'!H376</f>
        <v>1</v>
      </c>
      <c r="D53">
        <f>+'Ark1'!J376</f>
        <v>116</v>
      </c>
      <c r="E53" s="4" t="str">
        <f>VLOOKUP(D53,RNR!$A$1:$B$29,2)</f>
        <v>Sandeid</v>
      </c>
      <c r="F53">
        <f>+'Ark1'!Q376</f>
        <v>0</v>
      </c>
      <c r="H53" s="212">
        <f>+'Ark1'!R376</f>
        <v>0</v>
      </c>
      <c r="I53" s="9">
        <f>+'Ark1'!S376</f>
        <v>0</v>
      </c>
      <c r="J53" s="94">
        <f>+'Ark1'!T376</f>
        <v>0</v>
      </c>
      <c r="K53" s="94">
        <f>+'Ark1'!U376</f>
        <v>0</v>
      </c>
      <c r="M53" s="1">
        <f>+'Ark1'!W376</f>
        <v>0</v>
      </c>
      <c r="N53" s="1"/>
      <c r="O53" s="113"/>
      <c r="P53" s="9">
        <f>+'Ark1'!Y376</f>
        <v>0</v>
      </c>
      <c r="R53" s="9">
        <f>+'Ark1'!AA376</f>
        <v>0</v>
      </c>
      <c r="S53" s="1">
        <f>+'Ark1'!AB376</f>
        <v>0</v>
      </c>
      <c r="T53" s="9">
        <f>+'Ark1'!AC376</f>
        <v>0</v>
      </c>
      <c r="U53" s="9" t="e">
        <f t="shared" si="12"/>
        <v>#DIV/0!</v>
      </c>
      <c r="V53" s="94">
        <f>+'Ark1'!V376</f>
        <v>0</v>
      </c>
      <c r="W53" s="42"/>
      <c r="X53" s="53"/>
      <c r="Y53" s="4"/>
      <c r="Z53" s="5"/>
      <c r="AA53" s="18"/>
    </row>
    <row r="54" spans="1:27" ht="15.6">
      <c r="A54" s="39"/>
      <c r="B54">
        <f>+'Ark1'!C377</f>
        <v>2022</v>
      </c>
      <c r="C54" s="4">
        <f>+'Ark1'!H377</f>
        <v>2</v>
      </c>
      <c r="D54">
        <f>+'Ark1'!J377</f>
        <v>117</v>
      </c>
      <c r="E54" s="4" t="str">
        <f>VLOOKUP(D54,RNR!$A$1:$B$29,2)</f>
        <v>Jæren</v>
      </c>
      <c r="F54">
        <f>+'Ark1'!Q377</f>
        <v>7</v>
      </c>
      <c r="H54" s="212">
        <f>+'Ark1'!R377</f>
        <v>14</v>
      </c>
      <c r="I54" s="9">
        <f>+'Ark1'!S377</f>
        <v>14</v>
      </c>
      <c r="J54" s="94">
        <f>+'Ark1'!T377</f>
        <v>7.7326705330019341E-2</v>
      </c>
      <c r="K54" s="94">
        <f>+'Ark1'!U377</f>
        <v>7.3815460132029317E-2</v>
      </c>
      <c r="M54" s="1">
        <f>+'Ark1'!W377</f>
        <v>59.5</v>
      </c>
      <c r="N54" s="1"/>
      <c r="O54" s="113"/>
      <c r="P54" s="9">
        <f>+'Ark1'!Y377</f>
        <v>131.63571428571424</v>
      </c>
      <c r="R54" s="9">
        <f>+'Ark1'!AA377</f>
        <v>25.700822864616125</v>
      </c>
      <c r="S54" s="1">
        <f>+'Ark1'!AB377</f>
        <v>1.1180339887498949</v>
      </c>
      <c r="T54" s="9">
        <f>+'Ark1'!AC377</f>
        <v>-19.078679551242914</v>
      </c>
      <c r="U54" s="9">
        <f t="shared" si="12"/>
        <v>2</v>
      </c>
      <c r="V54" s="94">
        <f>+'Ark1'!V377</f>
        <v>7</v>
      </c>
      <c r="W54" s="42"/>
      <c r="X54" s="53"/>
      <c r="Y54" s="4"/>
      <c r="Z54" s="5"/>
      <c r="AA54" s="18"/>
    </row>
    <row r="55" spans="1:27" ht="15.6">
      <c r="A55" s="39"/>
      <c r="B55">
        <f>+'Ark1'!C378</f>
        <v>2022</v>
      </c>
      <c r="C55" s="4">
        <f>+'Ark1'!H378</f>
        <v>1</v>
      </c>
      <c r="D55">
        <f>+'Ark1'!J378</f>
        <v>121</v>
      </c>
      <c r="E55" s="4" t="str">
        <f>VLOOKUP(D55,RNR!$A$1:$B$29,2)</f>
        <v>Steinkjer</v>
      </c>
      <c r="F55">
        <f>+'Ark1'!Q378</f>
        <v>127</v>
      </c>
      <c r="H55" s="212">
        <f>+'Ark1'!R378</f>
        <v>5996</v>
      </c>
      <c r="I55" s="9">
        <f>+'Ark1'!S378</f>
        <v>5956</v>
      </c>
      <c r="J55" s="94">
        <f>+'Ark1'!T378</f>
        <v>33.117923225628282</v>
      </c>
      <c r="K55" s="94">
        <f>+'Ark1'!U378</f>
        <v>33.487756338694822</v>
      </c>
      <c r="M55" s="1">
        <f>+'Ark1'!W378</f>
        <v>59.442914707857618</v>
      </c>
      <c r="N55" s="1"/>
      <c r="O55" s="113"/>
      <c r="P55" s="9">
        <f>+'Ark1'!Y378</f>
        <v>139.43726817878564</v>
      </c>
      <c r="R55" s="9">
        <f>+'Ark1'!AA378</f>
        <v>29.346672362654569</v>
      </c>
      <c r="S55" s="1">
        <f>+'Ark1'!AB378</f>
        <v>4.9285967901412411</v>
      </c>
      <c r="T55" s="9">
        <f>+'Ark1'!AC378</f>
        <v>-61.305958215371021</v>
      </c>
      <c r="U55" s="9">
        <f t="shared" si="12"/>
        <v>47.212598425196852</v>
      </c>
      <c r="V55" s="94">
        <f>+'Ark1'!V378</f>
        <v>5.1934623082054685</v>
      </c>
      <c r="W55" s="42"/>
      <c r="X55" s="53"/>
      <c r="Y55" s="4"/>
      <c r="Z55" s="5"/>
      <c r="AA55" s="18"/>
    </row>
    <row r="56" spans="1:27" ht="15.6">
      <c r="A56" s="39"/>
      <c r="B56">
        <f>+'Ark1'!C379</f>
        <v>2022</v>
      </c>
      <c r="C56" s="4">
        <f>+'Ark1'!H379</f>
        <v>1</v>
      </c>
      <c r="D56">
        <f>+'Ark1'!J379</f>
        <v>134</v>
      </c>
      <c r="E56" s="4" t="str">
        <f>VLOOKUP(D56,RNR!$A$1:$B$29,2)</f>
        <v>Førde</v>
      </c>
      <c r="F56">
        <f>+'Ark1'!Q379</f>
        <v>1</v>
      </c>
      <c r="H56" s="212">
        <f>+'Ark1'!R379</f>
        <v>1</v>
      </c>
      <c r="I56" s="9">
        <f>+'Ark1'!S379</f>
        <v>1</v>
      </c>
      <c r="J56" s="94">
        <f>+'Ark1'!T379</f>
        <v>5.523336095001382E-3</v>
      </c>
      <c r="K56" s="94">
        <f>+'Ark1'!U379</f>
        <v>3.3004470751962743E-3</v>
      </c>
      <c r="M56" s="1">
        <f>+'Ark1'!W379</f>
        <v>62</v>
      </c>
      <c r="N56" s="1"/>
      <c r="O56" s="113"/>
      <c r="P56" s="9">
        <f>+'Ark1'!Y379</f>
        <v>82.4</v>
      </c>
      <c r="R56" s="9">
        <f>+'Ark1'!AA379</f>
        <v>0</v>
      </c>
      <c r="S56" s="1">
        <f>+'Ark1'!AB379</f>
        <v>0</v>
      </c>
      <c r="T56" s="9">
        <f>+'Ark1'!AC379</f>
        <v>0</v>
      </c>
      <c r="U56" s="9">
        <f t="shared" si="12"/>
        <v>1</v>
      </c>
      <c r="V56" s="94">
        <f>+'Ark1'!V379</f>
        <v>0</v>
      </c>
      <c r="W56" s="42"/>
      <c r="X56" s="53"/>
      <c r="Y56" s="4"/>
      <c r="Z56" s="5"/>
      <c r="AA56" s="18"/>
    </row>
    <row r="57" spans="1:27" ht="15.6">
      <c r="A57" s="39"/>
      <c r="B57">
        <f>+'Ark1'!C380</f>
        <v>2022</v>
      </c>
      <c r="C57" s="4">
        <f>+'Ark1'!H380</f>
        <v>2</v>
      </c>
      <c r="D57">
        <f>+'Ark1'!J380</f>
        <v>141</v>
      </c>
      <c r="E57" s="4" t="str">
        <f>VLOOKUP(D57,RNR!$A$1:$B$29,2)</f>
        <v>Ølen</v>
      </c>
      <c r="F57">
        <f>+'Ark1'!Q380</f>
        <v>22</v>
      </c>
      <c r="H57" s="212">
        <f>+'Ark1'!R380</f>
        <v>1890</v>
      </c>
      <c r="I57" s="9">
        <f>+'Ark1'!S380</f>
        <v>1890</v>
      </c>
      <c r="J57" s="94">
        <f>+'Ark1'!T380</f>
        <v>10.439105219552612</v>
      </c>
      <c r="K57" s="94">
        <f>+'Ark1'!U380</f>
        <v>10.202234654208835</v>
      </c>
      <c r="M57" s="1">
        <f>+'Ark1'!W380</f>
        <v>60.775132275132272</v>
      </c>
      <c r="N57" s="1"/>
      <c r="O57" s="113"/>
      <c r="P57" s="9">
        <f>+'Ark1'!Y380</f>
        <v>134.76835978835967</v>
      </c>
      <c r="R57" s="9">
        <f>+'Ark1'!AA380</f>
        <v>27.905611010711191</v>
      </c>
      <c r="S57" s="1">
        <f>+'Ark1'!AB380</f>
        <v>3.7537586959716807</v>
      </c>
      <c r="T57" s="9">
        <f>+'Ark1'!AC380</f>
        <v>-58.188594315697685</v>
      </c>
      <c r="U57" s="9">
        <f t="shared" si="12"/>
        <v>85.909090909090907</v>
      </c>
      <c r="V57" s="94">
        <f>+'Ark1'!V380</f>
        <v>3.6804232804232808</v>
      </c>
      <c r="W57" s="42"/>
      <c r="X57" s="53"/>
      <c r="Y57" s="4"/>
      <c r="Z57" s="5"/>
      <c r="AA57" s="18"/>
    </row>
    <row r="58" spans="1:27" ht="15.6">
      <c r="A58" s="39"/>
      <c r="B58">
        <f>+'Ark1'!C381</f>
        <v>2022</v>
      </c>
      <c r="C58" s="4">
        <f>+'Ark1'!H381</f>
        <v>2</v>
      </c>
      <c r="D58">
        <f>+'Ark1'!J381</f>
        <v>143</v>
      </c>
      <c r="E58" s="4" t="str">
        <f>VLOOKUP(D58,RNR!$A$1:$B$29,2)</f>
        <v>Nordfjord</v>
      </c>
      <c r="F58">
        <f>+'Ark1'!Q381</f>
        <v>14</v>
      </c>
      <c r="H58" s="212">
        <f>+'Ark1'!R381</f>
        <v>180</v>
      </c>
      <c r="I58" s="9">
        <f>+'Ark1'!S381</f>
        <v>180</v>
      </c>
      <c r="J58" s="94">
        <f>+'Ark1'!T381</f>
        <v>0.99420049710024883</v>
      </c>
      <c r="K58" s="94">
        <f>+'Ark1'!U381</f>
        <v>1.2408118897932978</v>
      </c>
      <c r="M58" s="1">
        <f>+'Ark1'!W381</f>
        <v>56.661111111111111</v>
      </c>
      <c r="N58" s="1"/>
      <c r="O58" s="113"/>
      <c r="P58" s="9">
        <f>+'Ark1'!Y381</f>
        <v>172.10277777777765</v>
      </c>
      <c r="R58" s="9">
        <f>+'Ark1'!AA381</f>
        <v>35.3155024671346</v>
      </c>
      <c r="S58" s="1">
        <f>+'Ark1'!AB381</f>
        <v>5.4172193450236881</v>
      </c>
      <c r="T58" s="9">
        <f>+'Ark1'!AC381</f>
        <v>-74.536342854396608</v>
      </c>
      <c r="U58" s="9">
        <f t="shared" si="12"/>
        <v>12.857142857142858</v>
      </c>
      <c r="V58" s="94">
        <f>+'Ark1'!V381</f>
        <v>7.2777777777777777</v>
      </c>
      <c r="W58" s="42"/>
      <c r="X58" s="53"/>
      <c r="Y58" s="4"/>
      <c r="Z58" s="5"/>
      <c r="AA58" s="18"/>
    </row>
    <row r="59" spans="1:27" ht="15.6">
      <c r="A59" s="39"/>
      <c r="B59">
        <f>+'Ark1'!C382</f>
        <v>2022</v>
      </c>
      <c r="C59" s="4">
        <f>+'Ark1'!H382</f>
        <v>2</v>
      </c>
      <c r="D59">
        <f>+'Ark1'!J382</f>
        <v>147</v>
      </c>
      <c r="E59" s="4" t="str">
        <f>VLOOKUP(D59,RNR!$A$1:$B$29,2)</f>
        <v>Midt-Norge</v>
      </c>
      <c r="F59">
        <f>+'Ark1'!Q382</f>
        <v>30</v>
      </c>
      <c r="H59" s="212">
        <f>+'Ark1'!R382</f>
        <v>2786</v>
      </c>
      <c r="I59" s="9">
        <f>+'Ark1'!S382</f>
        <v>2775</v>
      </c>
      <c r="J59" s="94">
        <f>+'Ark1'!T382</f>
        <v>15.38801436067385</v>
      </c>
      <c r="K59" s="94">
        <f>+'Ark1'!U382</f>
        <v>14.647532319407713</v>
      </c>
      <c r="M59" s="1">
        <f>+'Ark1'!W382</f>
        <v>60.334054054054064</v>
      </c>
      <c r="N59" s="1"/>
      <c r="O59" s="113"/>
      <c r="P59" s="9">
        <f>+'Ark1'!Y382</f>
        <v>131.26162957645388</v>
      </c>
      <c r="R59" s="9">
        <f>+'Ark1'!AA382</f>
        <v>27.491206164762158</v>
      </c>
      <c r="S59" s="1">
        <f>+'Ark1'!AB382</f>
        <v>4.4809640167714155</v>
      </c>
      <c r="T59" s="9">
        <f>+'Ark1'!AC382</f>
        <v>-62.709401702801358</v>
      </c>
      <c r="U59" s="9">
        <f t="shared" si="12"/>
        <v>92.86666666666666</v>
      </c>
      <c r="V59" s="94">
        <f>+'Ark1'!V382</f>
        <v>4.1051687006460877</v>
      </c>
      <c r="W59" s="42"/>
      <c r="X59" s="53"/>
      <c r="Y59" s="4"/>
      <c r="Z59" s="5"/>
      <c r="AA59" s="18"/>
    </row>
    <row r="60" spans="1:27" ht="15.6">
      <c r="A60" s="39"/>
      <c r="B60">
        <f>+'Ark1'!C383</f>
        <v>2022</v>
      </c>
      <c r="C60" s="4">
        <f>+'Ark1'!H383</f>
        <v>1</v>
      </c>
      <c r="D60">
        <f>+'Ark1'!J383</f>
        <v>155</v>
      </c>
      <c r="E60" s="4" t="str">
        <f>VLOOKUP(D60,RNR!$A$1:$B$29,2)</f>
        <v>Målselv</v>
      </c>
      <c r="F60">
        <f>+'Ark1'!Q383</f>
        <v>0</v>
      </c>
      <c r="H60" s="212">
        <f>+'Ark1'!R383</f>
        <v>0</v>
      </c>
      <c r="I60" s="9">
        <f>+'Ark1'!S383</f>
        <v>0</v>
      </c>
      <c r="J60" s="94">
        <f>+'Ark1'!T383</f>
        <v>0</v>
      </c>
      <c r="K60" s="94">
        <f>+'Ark1'!U383</f>
        <v>0</v>
      </c>
      <c r="M60" s="1">
        <f>+'Ark1'!W383</f>
        <v>0</v>
      </c>
      <c r="N60" s="1"/>
      <c r="O60" s="113"/>
      <c r="P60" s="9">
        <f>+'Ark1'!Y383</f>
        <v>0</v>
      </c>
      <c r="R60" s="9">
        <f>+'Ark1'!AA383</f>
        <v>0</v>
      </c>
      <c r="S60" s="1">
        <f>+'Ark1'!AB383</f>
        <v>0</v>
      </c>
      <c r="T60" s="9">
        <f>+'Ark1'!AC383</f>
        <v>0</v>
      </c>
      <c r="U60" s="9" t="e">
        <f t="shared" si="12"/>
        <v>#DIV/0!</v>
      </c>
      <c r="V60" s="94">
        <f>+'Ark1'!V383</f>
        <v>0</v>
      </c>
      <c r="W60" s="42"/>
      <c r="X60" s="53"/>
      <c r="Y60" s="4"/>
      <c r="Z60" s="5"/>
      <c r="AA60" s="18"/>
    </row>
    <row r="61" spans="1:27" ht="15.6">
      <c r="A61" s="39"/>
      <c r="B61">
        <f>+'Ark1'!C384</f>
        <v>2022</v>
      </c>
      <c r="C61" s="4">
        <f>+'Ark1'!H384</f>
        <v>2</v>
      </c>
      <c r="D61">
        <f>+'Ark1'!J384</f>
        <v>160</v>
      </c>
      <c r="E61" s="4" t="str">
        <f>VLOOKUP(D61,RNR!$A$1:$B$29,2)</f>
        <v>Oslo</v>
      </c>
      <c r="F61">
        <f>+'Ark1'!Q384</f>
        <v>39</v>
      </c>
      <c r="H61" s="212">
        <f>+'Ark1'!R384</f>
        <v>4149</v>
      </c>
      <c r="I61" s="9">
        <f>+'Ark1'!S384</f>
        <v>4140</v>
      </c>
      <c r="J61" s="94">
        <f>+'Ark1'!T384</f>
        <v>22.916321458160738</v>
      </c>
      <c r="K61" s="94">
        <f>+'Ark1'!U384</f>
        <v>22.407075652247062</v>
      </c>
      <c r="M61" s="1">
        <f>+'Ark1'!W384</f>
        <v>59.114251207729488</v>
      </c>
      <c r="N61" s="1"/>
      <c r="O61" s="113"/>
      <c r="P61" s="9">
        <f>+'Ark1'!Y384</f>
        <v>134.83299590262718</v>
      </c>
      <c r="R61" s="9">
        <f>+'Ark1'!AA384</f>
        <v>28.292925181240996</v>
      </c>
      <c r="S61" s="1">
        <f>+'Ark1'!AB384</f>
        <v>2.4438110323867992</v>
      </c>
      <c r="T61" s="9">
        <f>+'Ark1'!AC384</f>
        <v>-44.846307973552385</v>
      </c>
      <c r="U61" s="9">
        <f t="shared" si="12"/>
        <v>106.38461538461539</v>
      </c>
      <c r="V61" s="94">
        <f>+'Ark1'!V384</f>
        <v>7.7064352856109908</v>
      </c>
      <c r="W61" s="42"/>
      <c r="X61" s="53"/>
      <c r="Y61" s="4"/>
      <c r="Z61" s="5"/>
      <c r="AA61" s="18"/>
    </row>
    <row r="62" spans="1:27" ht="15.6">
      <c r="A62" s="39"/>
      <c r="B62">
        <f>+'Ark1'!C385</f>
        <v>2022</v>
      </c>
      <c r="C62" s="4">
        <f>+'Ark1'!H385</f>
        <v>1</v>
      </c>
      <c r="D62">
        <f>+'Ark1'!J385</f>
        <v>171</v>
      </c>
      <c r="E62" s="4" t="str">
        <f>VLOOKUP(D62,RNR!$A$1:$B$29,2)</f>
        <v>Prima</v>
      </c>
      <c r="F62">
        <f>+'Ark1'!Q385</f>
        <v>1</v>
      </c>
      <c r="H62" s="212">
        <f>+'Ark1'!R385</f>
        <v>1</v>
      </c>
      <c r="I62" s="9">
        <f>+'Ark1'!S385</f>
        <v>1</v>
      </c>
      <c r="J62" s="94">
        <f>+'Ark1'!T385</f>
        <v>5.523336095001382E-3</v>
      </c>
      <c r="K62" s="94">
        <f>+'Ark1'!U385</f>
        <v>6.5808671657129614E-3</v>
      </c>
      <c r="M62" s="1">
        <f>+'Ark1'!W385</f>
        <v>61</v>
      </c>
      <c r="N62" s="1"/>
      <c r="O62" s="113"/>
      <c r="P62" s="9">
        <f>+'Ark1'!Y385</f>
        <v>164.3</v>
      </c>
      <c r="R62" s="9">
        <f>+'Ark1'!AA385</f>
        <v>0</v>
      </c>
      <c r="S62" s="1">
        <f>+'Ark1'!AB385</f>
        <v>0</v>
      </c>
      <c r="T62" s="9">
        <f>+'Ark1'!AC385</f>
        <v>0</v>
      </c>
      <c r="U62" s="9">
        <f t="shared" si="12"/>
        <v>1</v>
      </c>
      <c r="V62" s="94">
        <f>+'Ark1'!V385</f>
        <v>0</v>
      </c>
      <c r="W62" s="42"/>
      <c r="X62" s="53"/>
      <c r="Y62" s="4"/>
      <c r="Z62" s="5"/>
      <c r="AA62" s="18"/>
    </row>
    <row r="63" spans="1:27" ht="15.6">
      <c r="A63" s="39"/>
      <c r="B63">
        <f>+'Ark1'!C386</f>
        <v>2022</v>
      </c>
      <c r="C63" s="4">
        <f>+'Ark1'!H386</f>
        <v>2</v>
      </c>
      <c r="D63">
        <f>+'Ark1'!J386</f>
        <v>181</v>
      </c>
      <c r="E63" s="4" t="str">
        <f>VLOOKUP(D63,RNR!$A$1:$B$29,2)</f>
        <v>Horns</v>
      </c>
      <c r="F63">
        <f>+'Ark1'!Q386</f>
        <v>6</v>
      </c>
      <c r="H63" s="212">
        <f>+'Ark1'!R386</f>
        <v>199</v>
      </c>
      <c r="I63" s="9">
        <f>+'Ark1'!S386</f>
        <v>199</v>
      </c>
      <c r="J63" s="94">
        <f>+'Ark1'!T386</f>
        <v>1.0991438829052751</v>
      </c>
      <c r="K63" s="94">
        <f>+'Ark1'!U386</f>
        <v>1.2160905799048141</v>
      </c>
      <c r="M63" s="1">
        <f>+'Ark1'!W386</f>
        <v>62.718592964824111</v>
      </c>
      <c r="N63" s="1"/>
      <c r="O63" s="113"/>
      <c r="P63" s="9">
        <f>+'Ark1'!Y386</f>
        <v>152.56934673366837</v>
      </c>
      <c r="R63" s="9">
        <f>+'Ark1'!AA386</f>
        <v>35.386456755145559</v>
      </c>
      <c r="S63" s="1">
        <f>+'Ark1'!AB386</f>
        <v>1.5854888535319365</v>
      </c>
      <c r="T63" s="9">
        <f>+'Ark1'!AC386</f>
        <v>-57.86203847725092</v>
      </c>
      <c r="U63" s="9">
        <f t="shared" si="12"/>
        <v>33.166666666666664</v>
      </c>
      <c r="V63" s="94">
        <f>+'Ark1'!V386</f>
        <v>0.63316582914572861</v>
      </c>
      <c r="W63" s="42"/>
      <c r="X63" s="53"/>
      <c r="Y63" s="4"/>
      <c r="Z63" s="5"/>
      <c r="AA63" s="18"/>
    </row>
    <row r="64" spans="1:27" ht="15.6">
      <c r="A64" s="39"/>
      <c r="B64">
        <f>+'Ark1'!C387</f>
        <v>2022</v>
      </c>
      <c r="C64" s="4">
        <f>+'Ark1'!H387</f>
        <v>2</v>
      </c>
      <c r="D64">
        <f>+'Ark1'!J387</f>
        <v>470</v>
      </c>
      <c r="E64" s="4" t="str">
        <f>VLOOKUP(D64,RNR!$A$1:$B$29,2)</f>
        <v>Jens Eide</v>
      </c>
      <c r="F64">
        <f>+'Ark1'!Q387</f>
        <v>10</v>
      </c>
      <c r="H64" s="212">
        <f>+'Ark1'!R387</f>
        <v>150</v>
      </c>
      <c r="I64" s="9">
        <f>+'Ark1'!S387</f>
        <v>150</v>
      </c>
      <c r="J64" s="94">
        <f>+'Ark1'!T387</f>
        <v>0.82850041425020715</v>
      </c>
      <c r="K64" s="94">
        <f>+'Ark1'!U387</f>
        <v>1.0087992722802595</v>
      </c>
      <c r="M64" s="1">
        <f>+'Ark1'!W387</f>
        <v>57.9</v>
      </c>
      <c r="N64" s="1"/>
      <c r="O64" s="113"/>
      <c r="P64" s="9">
        <f>+'Ark1'!Y387</f>
        <v>167.90666666666661</v>
      </c>
      <c r="R64" s="9">
        <f>+'Ark1'!AA387</f>
        <v>33.161277954197978</v>
      </c>
      <c r="S64" s="1">
        <f>+'Ark1'!AB387</f>
        <v>5.8625932828399421</v>
      </c>
      <c r="T64" s="9">
        <f>+'Ark1'!AC387</f>
        <v>-64.044016019100866</v>
      </c>
      <c r="U64" s="9">
        <f t="shared" si="12"/>
        <v>15</v>
      </c>
      <c r="V64" s="94">
        <f>+'Ark1'!V387</f>
        <v>4.9466666666666654</v>
      </c>
      <c r="W64" s="42"/>
      <c r="X64" s="53"/>
      <c r="Y64" s="4"/>
      <c r="Z64" s="5"/>
      <c r="AA64" s="18"/>
    </row>
    <row r="65" spans="1:46" ht="15.6">
      <c r="A65" s="39"/>
      <c r="B65">
        <f>+'Ark1'!C388</f>
        <v>2022</v>
      </c>
      <c r="C65" s="4">
        <f>+'Ark1'!H388</f>
        <v>1</v>
      </c>
      <c r="D65">
        <f>+'Ark1'!J388</f>
        <v>643</v>
      </c>
      <c r="E65" s="4" t="str">
        <f>VLOOKUP(D65,RNR!$A$1:$B$29,2)</f>
        <v>Bjerka</v>
      </c>
      <c r="F65">
        <f>+'Ark1'!Q388</f>
        <v>0</v>
      </c>
      <c r="H65" s="212">
        <f>+'Ark1'!R388</f>
        <v>0</v>
      </c>
      <c r="I65" s="9">
        <f>+'Ark1'!S388</f>
        <v>0</v>
      </c>
      <c r="J65" s="94">
        <f>+'Ark1'!T388</f>
        <v>0</v>
      </c>
      <c r="K65" s="94">
        <f>+'Ark1'!U388</f>
        <v>0</v>
      </c>
      <c r="M65" s="1">
        <f>+'Ark1'!W388</f>
        <v>0</v>
      </c>
      <c r="N65" s="1"/>
      <c r="O65" s="113"/>
      <c r="P65" s="9">
        <f>+'Ark1'!Y388</f>
        <v>0</v>
      </c>
      <c r="R65" s="9">
        <f>+'Ark1'!AA388</f>
        <v>0</v>
      </c>
      <c r="S65" s="1">
        <f>+'Ark1'!AB388</f>
        <v>0</v>
      </c>
      <c r="T65" s="9">
        <f>+'Ark1'!AC388</f>
        <v>0</v>
      </c>
      <c r="U65" s="9" t="e">
        <f t="shared" si="12"/>
        <v>#DIV/0!</v>
      </c>
      <c r="V65" s="94">
        <f>+'Ark1'!V388</f>
        <v>0</v>
      </c>
      <c r="W65" s="42"/>
      <c r="X65" s="53"/>
      <c r="Y65" s="4"/>
      <c r="Z65" s="5"/>
      <c r="AA65" s="18"/>
    </row>
    <row r="66" spans="1:46" ht="15.6">
      <c r="A66" s="39"/>
      <c r="B66" s="39"/>
      <c r="C66" s="39"/>
      <c r="D66" s="39"/>
      <c r="E66" s="39"/>
      <c r="F66" s="39"/>
      <c r="G66" s="39"/>
      <c r="H66" s="257"/>
      <c r="I66" s="63"/>
      <c r="J66" s="98"/>
      <c r="K66" s="98"/>
      <c r="L66" s="98"/>
      <c r="M66" s="39"/>
      <c r="N66" s="39"/>
      <c r="O66" s="113"/>
      <c r="P66" s="63"/>
      <c r="Q66" s="63"/>
      <c r="R66" s="63"/>
      <c r="S66" s="39"/>
      <c r="T66" s="63"/>
      <c r="U66" s="63"/>
      <c r="V66" s="98"/>
      <c r="W66" s="42"/>
      <c r="X66" s="53"/>
      <c r="Y66" s="53"/>
      <c r="Z66" s="4"/>
      <c r="AA66" s="4"/>
    </row>
    <row r="67" spans="1:46" ht="15.6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Y67" s="53"/>
      <c r="Z67" s="53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5"/>
    </row>
    <row r="68" spans="1:46" ht="15.6">
      <c r="J68" s="52"/>
      <c r="K68" s="52"/>
      <c r="L68" s="52"/>
      <c r="T68" s="3"/>
      <c r="U68" s="14"/>
      <c r="V68" s="52"/>
      <c r="Y68" s="53"/>
      <c r="Z68" s="53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4"/>
      <c r="AO68" s="11"/>
      <c r="AP68" s="11"/>
      <c r="AQ68" s="1"/>
      <c r="AR68" s="5"/>
    </row>
    <row r="69" spans="1:46" ht="15.6">
      <c r="J69" s="52"/>
      <c r="K69" s="52"/>
      <c r="L69" s="52"/>
      <c r="T69" s="3"/>
      <c r="U69" s="14"/>
      <c r="V69" s="52"/>
      <c r="Y69" s="53"/>
      <c r="Z69" s="53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4"/>
      <c r="AO69" s="11"/>
      <c r="AP69" s="11"/>
      <c r="AQ69" s="1"/>
      <c r="AR69" s="5"/>
    </row>
    <row r="70" spans="1:46" ht="15.6">
      <c r="J70" s="52"/>
      <c r="K70" s="52"/>
      <c r="L70" s="52"/>
      <c r="T70" s="3"/>
      <c r="U70" s="14"/>
      <c r="V70" s="52"/>
      <c r="Y70" s="53"/>
      <c r="Z70" s="53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4"/>
      <c r="AO70" s="11"/>
      <c r="AP70" s="11"/>
      <c r="AQ70" s="1"/>
      <c r="AR70" s="5"/>
    </row>
    <row r="71" spans="1:46" ht="15.6">
      <c r="J71" s="52"/>
      <c r="K71" s="52"/>
      <c r="L71" s="52"/>
      <c r="T71" s="3"/>
      <c r="U71" s="14"/>
      <c r="V71" s="52"/>
      <c r="Y71" s="53"/>
      <c r="Z71" s="53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4"/>
      <c r="AO71" s="11"/>
      <c r="AP71" s="11"/>
      <c r="AQ71" s="11"/>
      <c r="AR71" s="5"/>
    </row>
    <row r="72" spans="1:46" ht="15.6">
      <c r="J72" s="52"/>
      <c r="K72" s="52"/>
      <c r="L72" s="52"/>
      <c r="T72" s="3"/>
      <c r="U72" s="14"/>
      <c r="V72" s="52"/>
      <c r="Y72" s="53"/>
      <c r="Z72" s="53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4"/>
      <c r="AO72" s="11"/>
      <c r="AP72" s="11"/>
      <c r="AQ72" s="11"/>
      <c r="AR72" s="5"/>
    </row>
    <row r="73" spans="1:46" ht="15.6">
      <c r="J73" s="52"/>
      <c r="K73" s="52"/>
      <c r="L73" s="52"/>
      <c r="T73" s="3"/>
      <c r="U73" s="14"/>
      <c r="V73" s="52"/>
      <c r="Y73" s="53"/>
      <c r="Z73" s="53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4"/>
      <c r="AO73" s="11"/>
      <c r="AP73" s="11"/>
      <c r="AQ73" s="11"/>
      <c r="AR73" s="5"/>
    </row>
    <row r="74" spans="1:46" ht="15.6">
      <c r="J74" s="52"/>
      <c r="K74" s="52"/>
      <c r="L74" s="52"/>
      <c r="T74" s="3"/>
      <c r="U74" s="14"/>
      <c r="V74" s="52"/>
      <c r="Y74" s="53"/>
      <c r="Z74" s="53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4"/>
      <c r="AO74" s="11"/>
      <c r="AP74" s="11"/>
      <c r="AQ74" s="11"/>
      <c r="AR74" s="5"/>
    </row>
    <row r="75" spans="1:46" ht="15.6">
      <c r="J75" s="52"/>
      <c r="K75" s="52"/>
      <c r="L75" s="52"/>
      <c r="T75" s="3"/>
      <c r="U75" s="14"/>
      <c r="V75" s="52"/>
      <c r="Y75" s="53"/>
      <c r="Z75" s="53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4"/>
      <c r="AO75" s="11"/>
      <c r="AP75" s="11"/>
      <c r="AQ75" s="5"/>
      <c r="AR75" s="5"/>
    </row>
    <row r="76" spans="1:46" ht="15.6">
      <c r="J76" s="52"/>
      <c r="K76" s="52"/>
      <c r="L76" s="52"/>
      <c r="T76" s="3"/>
      <c r="U76" s="14"/>
      <c r="V76" s="52"/>
      <c r="Y76" s="53"/>
      <c r="Z76" s="53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4"/>
      <c r="AO76" s="11"/>
      <c r="AP76" s="11"/>
      <c r="AQ76" s="5"/>
      <c r="AR76" s="5"/>
    </row>
    <row r="77" spans="1:46" ht="15.6">
      <c r="J77" s="52"/>
      <c r="K77" s="52"/>
      <c r="L77" s="52"/>
      <c r="T77" s="3"/>
      <c r="U77" s="14"/>
      <c r="V77" s="52"/>
      <c r="Y77" s="53"/>
      <c r="Z77" s="53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4"/>
      <c r="AO77" s="11"/>
      <c r="AP77" s="11"/>
      <c r="AQ77" s="5"/>
      <c r="AR77" s="5"/>
    </row>
    <row r="78" spans="1:46" ht="15.6">
      <c r="J78" s="52"/>
      <c r="K78" s="52"/>
      <c r="L78" s="52"/>
      <c r="T78" s="3"/>
      <c r="U78" s="14"/>
      <c r="V78" s="52"/>
      <c r="Y78" s="53"/>
      <c r="Z78" s="53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P78" s="4"/>
      <c r="AQ78" s="11"/>
      <c r="AR78" s="11"/>
      <c r="AS78" s="5"/>
      <c r="AT78" s="5"/>
    </row>
    <row r="79" spans="1:46" ht="15.6">
      <c r="J79" s="52"/>
      <c r="K79" s="52"/>
      <c r="L79" s="52"/>
      <c r="T79" s="3"/>
      <c r="U79" s="14"/>
      <c r="V79" s="52"/>
      <c r="Y79" s="53"/>
      <c r="Z79" s="53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P79" s="4"/>
      <c r="AQ79" s="11"/>
      <c r="AR79" s="11"/>
      <c r="AS79" s="5"/>
      <c r="AT79" s="5"/>
    </row>
    <row r="80" spans="1:46" ht="15.6">
      <c r="J80" s="52"/>
      <c r="K80" s="52"/>
      <c r="L80" s="52"/>
      <c r="T80" s="3"/>
      <c r="U80" s="14"/>
      <c r="V80" s="52"/>
      <c r="Y80" s="53"/>
      <c r="Z80" s="53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P80" s="4"/>
      <c r="AQ80" s="11"/>
      <c r="AR80" s="11"/>
      <c r="AS80" s="5"/>
      <c r="AT80" s="5"/>
    </row>
    <row r="81" spans="10:46" ht="15.6">
      <c r="J81" s="52"/>
      <c r="K81" s="52"/>
      <c r="L81" s="52"/>
      <c r="T81" s="3"/>
      <c r="U81" s="14"/>
      <c r="V81" s="52"/>
      <c r="Y81" s="53"/>
      <c r="Z81" s="53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P81" s="4"/>
      <c r="AQ81" s="11"/>
      <c r="AR81" s="11"/>
      <c r="AS81" s="5"/>
      <c r="AT81" s="5"/>
    </row>
    <row r="82" spans="10:46" ht="15.6">
      <c r="J82" s="52"/>
      <c r="K82" s="52"/>
      <c r="L82" s="52"/>
      <c r="T82" s="3"/>
      <c r="U82" s="14"/>
      <c r="V82" s="52"/>
      <c r="Y82" s="53"/>
      <c r="Z82" s="53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P82" s="4"/>
      <c r="AQ82" s="11"/>
      <c r="AR82" s="11"/>
      <c r="AS82" s="5"/>
      <c r="AT82" s="5"/>
    </row>
    <row r="83" spans="10:46" ht="15.6">
      <c r="J83" s="52"/>
      <c r="K83" s="52"/>
      <c r="L83" s="52"/>
      <c r="T83" s="3"/>
      <c r="U83" s="14"/>
      <c r="V83" s="52"/>
      <c r="Y83" s="53"/>
      <c r="Z83" s="53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P83" s="4"/>
      <c r="AQ83" s="5"/>
      <c r="AR83" s="5"/>
      <c r="AS83" s="5"/>
      <c r="AT83" s="5"/>
    </row>
    <row r="84" spans="10:46">
      <c r="J84" s="52"/>
      <c r="K84" s="52"/>
      <c r="L84" s="52"/>
      <c r="T84" s="3"/>
      <c r="U84" s="14"/>
      <c r="V84" s="52"/>
      <c r="Y84" s="53"/>
      <c r="Z84" s="53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P84" s="11"/>
      <c r="AQ84" s="11"/>
    </row>
    <row r="85" spans="10:46" ht="15.6">
      <c r="J85" s="52"/>
      <c r="K85" s="52"/>
      <c r="L85" s="52"/>
      <c r="T85" s="3"/>
      <c r="U85" s="14"/>
      <c r="V85" s="52"/>
      <c r="Y85" s="53"/>
      <c r="Z85" s="53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P85" s="5"/>
      <c r="AQ85" s="5"/>
      <c r="AR85" s="5"/>
      <c r="AT85" s="5"/>
    </row>
    <row r="86" spans="10:46">
      <c r="J86" s="52"/>
      <c r="K86" s="52"/>
      <c r="L86" s="52"/>
      <c r="T86" s="3"/>
      <c r="U86" s="14"/>
      <c r="V86" s="52"/>
      <c r="Y86" s="53"/>
      <c r="Z86" s="53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P86" s="11"/>
      <c r="AQ86" s="11"/>
    </row>
    <row r="87" spans="10:46">
      <c r="J87" s="52"/>
      <c r="K87" s="52"/>
      <c r="L87" s="52"/>
      <c r="T87" s="3"/>
      <c r="U87" s="14"/>
      <c r="V87" s="52"/>
      <c r="Y87" s="53"/>
      <c r="Z87" s="53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P87" s="11"/>
      <c r="AQ87" s="11"/>
    </row>
    <row r="88" spans="10:46" ht="15.6">
      <c r="J88" s="52"/>
      <c r="K88" s="52"/>
      <c r="L88" s="52"/>
      <c r="T88" s="3"/>
      <c r="U88" s="14"/>
      <c r="V88" s="52"/>
      <c r="Y88" s="53"/>
      <c r="Z88" s="53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P88" s="2"/>
      <c r="AQ88" s="5"/>
      <c r="AR88" s="5"/>
      <c r="AT88" s="2"/>
    </row>
    <row r="89" spans="10:46">
      <c r="J89" s="52"/>
      <c r="K89" s="52"/>
      <c r="L89" s="52"/>
      <c r="T89" s="3"/>
      <c r="U89" s="14"/>
      <c r="V89" s="52"/>
      <c r="Y89" s="53"/>
      <c r="Z89" s="53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P89" s="4"/>
      <c r="AQ89" s="4"/>
      <c r="AR89" s="4"/>
      <c r="AS89" s="4"/>
      <c r="AT89" s="4"/>
    </row>
    <row r="90" spans="10:46" ht="15.6">
      <c r="J90" s="52"/>
      <c r="K90" s="52"/>
      <c r="L90" s="52"/>
      <c r="T90" s="3"/>
      <c r="U90" s="14"/>
      <c r="V90" s="52"/>
      <c r="Y90" s="53"/>
      <c r="Z90" s="53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P90" s="4"/>
      <c r="AQ90" s="11"/>
      <c r="AR90" s="11"/>
      <c r="AS90" s="1"/>
      <c r="AT90" s="5"/>
    </row>
    <row r="91" spans="10:46" ht="15.6">
      <c r="J91" s="52"/>
      <c r="K91" s="52"/>
      <c r="L91" s="52"/>
      <c r="T91" s="3"/>
      <c r="U91" s="14"/>
      <c r="V91" s="52"/>
      <c r="Y91" s="53"/>
      <c r="Z91" s="53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P91" s="4"/>
      <c r="AQ91" s="11"/>
      <c r="AR91" s="11"/>
      <c r="AS91" s="1"/>
      <c r="AT91" s="5"/>
    </row>
    <row r="92" spans="10:46" ht="15.6">
      <c r="J92" s="52"/>
      <c r="K92" s="52"/>
      <c r="L92" s="52"/>
      <c r="T92" s="3"/>
      <c r="U92" s="14"/>
      <c r="V92" s="52"/>
      <c r="Y92" s="53"/>
      <c r="Z92" s="53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P92" s="4"/>
      <c r="AQ92" s="11"/>
      <c r="AR92" s="11"/>
      <c r="AS92" s="1"/>
      <c r="AT92" s="5"/>
    </row>
    <row r="93" spans="10:46" ht="15.6">
      <c r="J93" s="52"/>
      <c r="K93" s="52"/>
      <c r="L93" s="52"/>
      <c r="T93" s="3"/>
      <c r="U93" s="14"/>
      <c r="V93" s="52"/>
      <c r="Y93" s="53"/>
      <c r="Z93" s="53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P93" s="4"/>
      <c r="AQ93" s="11"/>
      <c r="AR93" s="11"/>
      <c r="AS93" s="1"/>
      <c r="AT93" s="5"/>
    </row>
    <row r="94" spans="10:46" ht="15.6">
      <c r="J94" s="52"/>
      <c r="K94" s="52"/>
      <c r="L94" s="52"/>
      <c r="T94" s="3"/>
      <c r="U94" s="14"/>
      <c r="V94" s="52"/>
      <c r="Y94" s="53"/>
      <c r="Z94" s="53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P94" s="4"/>
      <c r="AQ94" s="11"/>
      <c r="AR94" s="11"/>
      <c r="AS94" s="11"/>
      <c r="AT94" s="5"/>
    </row>
    <row r="95" spans="10:46" ht="15.6">
      <c r="J95" s="52"/>
      <c r="K95" s="52"/>
      <c r="L95" s="52"/>
      <c r="T95" s="3"/>
      <c r="U95" s="14"/>
      <c r="V95" s="52"/>
      <c r="Y95" s="53"/>
      <c r="Z95" s="53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P95" s="4"/>
      <c r="AQ95" s="11"/>
      <c r="AR95" s="11"/>
      <c r="AS95" s="11"/>
      <c r="AT95" s="5"/>
    </row>
    <row r="96" spans="10:46" ht="15.6">
      <c r="J96" s="52"/>
      <c r="K96" s="52"/>
      <c r="L96" s="52"/>
      <c r="T96" s="3"/>
      <c r="U96" s="14"/>
      <c r="V96" s="52"/>
      <c r="Y96" s="53"/>
      <c r="Z96" s="53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P96" s="4"/>
      <c r="AQ96" s="11"/>
      <c r="AR96" s="11"/>
      <c r="AS96" s="11"/>
      <c r="AT96" s="5"/>
    </row>
    <row r="97" spans="10:46" ht="15.6">
      <c r="J97" s="52"/>
      <c r="K97" s="52"/>
      <c r="L97" s="52"/>
      <c r="T97" s="3"/>
      <c r="U97" s="14"/>
      <c r="V97" s="52"/>
      <c r="Y97" s="53"/>
      <c r="Z97" s="53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P97" s="4"/>
      <c r="AQ97" s="11"/>
      <c r="AR97" s="11"/>
      <c r="AS97" s="11"/>
      <c r="AT97" s="5"/>
    </row>
    <row r="98" spans="10:46" ht="15.6">
      <c r="J98" s="52"/>
      <c r="K98" s="52"/>
      <c r="L98" s="52"/>
      <c r="T98" s="3"/>
      <c r="U98" s="14"/>
      <c r="V98" s="52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P98" s="4"/>
      <c r="AQ98" s="11"/>
      <c r="AR98" s="11"/>
      <c r="AS98" s="5"/>
      <c r="AT98" s="5"/>
    </row>
    <row r="99" spans="10:46" ht="15.6">
      <c r="J99" s="52"/>
      <c r="K99" s="52"/>
      <c r="L99" s="52"/>
      <c r="T99" s="3"/>
      <c r="U99" s="14"/>
      <c r="V99" s="52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P99" s="4"/>
      <c r="AQ99" s="11"/>
      <c r="AR99" s="11"/>
      <c r="AS99" s="5"/>
      <c r="AT99" s="5"/>
    </row>
    <row r="100" spans="10:46" ht="15.6">
      <c r="J100" s="52"/>
      <c r="K100" s="52"/>
      <c r="L100" s="52"/>
      <c r="T100" s="3"/>
      <c r="U100" s="14"/>
      <c r="V100" s="52"/>
      <c r="Y100" s="53"/>
      <c r="Z100" s="53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P100" s="4"/>
      <c r="AQ100" s="11"/>
      <c r="AR100" s="11"/>
      <c r="AS100" s="5"/>
      <c r="AT100" s="5"/>
    </row>
    <row r="101" spans="10:46" ht="15.6">
      <c r="Y101" s="53"/>
      <c r="Z101" s="53"/>
      <c r="AL101" s="1"/>
      <c r="AM101" s="1"/>
      <c r="AN101" s="1"/>
      <c r="AP101" s="4"/>
      <c r="AQ101" s="11"/>
      <c r="AR101" s="11"/>
      <c r="AS101" s="5"/>
      <c r="AT101" s="5"/>
    </row>
    <row r="102" spans="10:46" ht="15.6">
      <c r="Y102" s="53"/>
      <c r="Z102" s="53"/>
      <c r="AN102" s="1"/>
      <c r="AP102" s="4"/>
      <c r="AQ102" s="11"/>
      <c r="AR102" s="11"/>
      <c r="AS102" s="5"/>
      <c r="AT102" s="5"/>
    </row>
    <row r="103" spans="10:46" ht="15.6">
      <c r="J103" s="52"/>
      <c r="K103" s="52"/>
      <c r="L103" s="52"/>
      <c r="T103" s="3"/>
      <c r="U103" s="14"/>
      <c r="V103" s="52"/>
      <c r="Y103" s="53"/>
      <c r="Z103" s="53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N103" s="1"/>
      <c r="AP103" s="4"/>
      <c r="AQ103" s="11"/>
      <c r="AR103" s="11"/>
      <c r="AS103" s="5"/>
      <c r="AT103" s="5"/>
    </row>
    <row r="104" spans="10:46" ht="15.6">
      <c r="J104" s="52"/>
      <c r="K104" s="52"/>
      <c r="L104" s="52"/>
      <c r="T104" s="3"/>
      <c r="U104" s="14"/>
      <c r="V104" s="52"/>
      <c r="Y104" s="53"/>
      <c r="Z104" s="53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P104" s="4"/>
      <c r="AQ104" s="11"/>
      <c r="AR104" s="11"/>
      <c r="AS104" s="5"/>
      <c r="AT104" s="5"/>
    </row>
    <row r="105" spans="10:46" ht="15.6">
      <c r="J105" s="52"/>
      <c r="K105" s="52"/>
      <c r="L105" s="52"/>
      <c r="T105" s="3"/>
      <c r="U105" s="14"/>
      <c r="V105" s="52"/>
      <c r="Y105" s="53"/>
      <c r="Z105" s="53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P105" s="4"/>
      <c r="AQ105" s="11"/>
      <c r="AR105" s="11"/>
      <c r="AS105" s="5"/>
      <c r="AT105" s="5"/>
    </row>
    <row r="106" spans="10:46" ht="15.6">
      <c r="J106" s="52"/>
      <c r="K106" s="52"/>
      <c r="L106" s="52"/>
      <c r="T106" s="3"/>
      <c r="U106" s="14"/>
      <c r="V106" s="52"/>
      <c r="Y106" s="53"/>
      <c r="Z106" s="53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P106" s="4"/>
      <c r="AQ106" s="5"/>
      <c r="AR106" s="5"/>
      <c r="AS106" s="5"/>
      <c r="AT106" s="5"/>
    </row>
    <row r="107" spans="10:46">
      <c r="J107" s="52"/>
      <c r="K107" s="52"/>
      <c r="L107" s="52"/>
      <c r="T107" s="3"/>
      <c r="U107" s="14"/>
      <c r="V107" s="52"/>
      <c r="Y107" s="53"/>
      <c r="Z107" s="53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P107" s="11"/>
      <c r="AQ107" s="11"/>
    </row>
    <row r="108" spans="10:46" ht="15.6">
      <c r="J108" s="52"/>
      <c r="K108" s="52"/>
      <c r="L108" s="52"/>
      <c r="T108" s="3"/>
      <c r="U108" s="14"/>
      <c r="V108" s="52"/>
      <c r="Y108" s="53"/>
      <c r="Z108" s="53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P108" s="5"/>
      <c r="AQ108" s="5"/>
      <c r="AR108" s="5"/>
      <c r="AT108" s="5"/>
    </row>
    <row r="109" spans="10:46">
      <c r="J109" s="52"/>
      <c r="K109" s="52"/>
      <c r="L109" s="52"/>
      <c r="T109" s="3"/>
      <c r="U109" s="14"/>
      <c r="V109" s="52"/>
      <c r="Y109" s="53"/>
      <c r="Z109" s="53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P109" s="11"/>
      <c r="AQ109" s="11"/>
    </row>
    <row r="110" spans="10:46">
      <c r="J110" s="52"/>
      <c r="K110" s="52"/>
      <c r="L110" s="52"/>
      <c r="T110" s="3"/>
      <c r="U110" s="14"/>
      <c r="V110" s="52"/>
      <c r="Y110" s="53"/>
      <c r="Z110" s="53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P110" s="11"/>
      <c r="AQ110" s="11"/>
    </row>
    <row r="111" spans="10:46">
      <c r="J111" s="52"/>
      <c r="K111" s="52"/>
      <c r="L111" s="52"/>
      <c r="T111" s="3"/>
      <c r="U111" s="14"/>
      <c r="V111" s="52"/>
      <c r="Y111" s="53"/>
      <c r="Z111" s="53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P111" s="11"/>
      <c r="AQ111" s="11"/>
    </row>
    <row r="112" spans="10:46">
      <c r="J112" s="52"/>
      <c r="K112" s="52"/>
      <c r="L112" s="52"/>
      <c r="T112" s="3"/>
      <c r="U112" s="14"/>
      <c r="V112" s="52"/>
      <c r="Y112" s="53"/>
      <c r="Z112" s="53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P112" s="11"/>
      <c r="AQ112" s="11"/>
    </row>
    <row r="113" spans="10:43">
      <c r="J113" s="52"/>
      <c r="K113" s="52"/>
      <c r="L113" s="52"/>
      <c r="T113" s="3"/>
      <c r="U113" s="14"/>
      <c r="V113" s="52"/>
      <c r="Y113" s="53"/>
      <c r="Z113" s="53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P113" s="11"/>
      <c r="AQ113" s="11"/>
    </row>
    <row r="114" spans="10:43">
      <c r="J114" s="52"/>
      <c r="K114" s="52"/>
      <c r="L114" s="52"/>
      <c r="T114" s="3"/>
      <c r="U114" s="14"/>
      <c r="V114" s="52"/>
      <c r="Y114" s="53"/>
      <c r="Z114" s="53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P114" s="11"/>
      <c r="AQ114" s="11"/>
    </row>
    <row r="115" spans="10:43">
      <c r="J115" s="52"/>
      <c r="K115" s="52"/>
      <c r="L115" s="52"/>
      <c r="T115" s="3"/>
      <c r="U115" s="14"/>
      <c r="V115" s="52"/>
      <c r="Y115" s="53"/>
      <c r="Z115" s="53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P115" s="11"/>
      <c r="AQ115" s="11"/>
    </row>
    <row r="116" spans="10:43">
      <c r="J116" s="52"/>
      <c r="K116" s="52"/>
      <c r="L116" s="52"/>
      <c r="T116" s="3"/>
      <c r="U116" s="14"/>
      <c r="V116" s="52"/>
      <c r="Y116" s="53"/>
      <c r="Z116" s="53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P116" s="11"/>
      <c r="AQ116" s="11"/>
    </row>
    <row r="117" spans="10:43">
      <c r="J117" s="52"/>
      <c r="K117" s="52"/>
      <c r="L117" s="52"/>
      <c r="T117" s="3"/>
      <c r="U117" s="14"/>
      <c r="V117" s="52"/>
      <c r="Y117" s="53"/>
      <c r="Z117" s="53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P117" s="11"/>
      <c r="AQ117" s="11"/>
    </row>
    <row r="118" spans="10:43">
      <c r="J118" s="52"/>
      <c r="K118" s="52"/>
      <c r="L118" s="52"/>
      <c r="T118" s="3"/>
      <c r="U118" s="14"/>
      <c r="V118" s="52"/>
      <c r="Y118" s="53"/>
      <c r="Z118" s="53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P118" s="11"/>
      <c r="AQ118" s="11"/>
    </row>
    <row r="119" spans="10:43">
      <c r="J119" s="52"/>
      <c r="K119" s="52"/>
      <c r="L119" s="52"/>
      <c r="T119" s="3"/>
      <c r="U119" s="14"/>
      <c r="V119" s="52"/>
      <c r="Y119" s="53"/>
      <c r="Z119" s="53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P119" s="11"/>
      <c r="AQ119" s="11"/>
    </row>
    <row r="120" spans="10:43">
      <c r="J120" s="52"/>
      <c r="K120" s="52"/>
      <c r="L120" s="52"/>
      <c r="T120" s="3"/>
      <c r="U120" s="14"/>
      <c r="V120" s="52"/>
      <c r="Y120" s="53"/>
      <c r="Z120" s="53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P120" s="11"/>
      <c r="AQ120" s="11"/>
    </row>
    <row r="121" spans="10:43">
      <c r="J121" s="52"/>
      <c r="K121" s="52"/>
      <c r="L121" s="52"/>
      <c r="T121" s="3"/>
      <c r="U121" s="14"/>
      <c r="V121" s="52"/>
      <c r="Y121" s="53"/>
      <c r="Z121" s="53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P121" s="11"/>
      <c r="AQ121" s="11"/>
    </row>
    <row r="122" spans="10:43">
      <c r="J122" s="52"/>
      <c r="K122" s="52"/>
      <c r="L122" s="52"/>
      <c r="T122" s="3"/>
      <c r="U122" s="14"/>
      <c r="V122" s="52"/>
      <c r="Y122" s="53"/>
      <c r="Z122" s="53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P122" s="11"/>
      <c r="AQ122" s="11"/>
    </row>
    <row r="123" spans="10:43">
      <c r="J123" s="52"/>
      <c r="K123" s="52"/>
      <c r="L123" s="52"/>
      <c r="T123" s="3"/>
      <c r="U123" s="14"/>
      <c r="V123" s="52"/>
      <c r="Y123" s="53"/>
      <c r="Z123" s="53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P123" s="11"/>
      <c r="AQ123" s="11"/>
    </row>
    <row r="124" spans="10:43">
      <c r="J124" s="52"/>
      <c r="K124" s="52"/>
      <c r="L124" s="52"/>
      <c r="T124" s="3"/>
      <c r="U124" s="14"/>
      <c r="V124" s="52"/>
      <c r="Y124" s="53"/>
      <c r="Z124" s="53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P124" s="11"/>
      <c r="AQ124" s="11"/>
    </row>
    <row r="125" spans="10:43">
      <c r="J125" s="52"/>
      <c r="K125" s="52"/>
      <c r="L125" s="52"/>
      <c r="T125" s="3"/>
      <c r="U125" s="14"/>
      <c r="V125" s="52"/>
      <c r="Y125" s="53"/>
      <c r="Z125" s="53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P125" s="11"/>
      <c r="AQ125" s="11"/>
    </row>
    <row r="126" spans="10:43">
      <c r="J126" s="52"/>
      <c r="K126" s="52"/>
      <c r="L126" s="52"/>
      <c r="T126" s="3"/>
      <c r="U126" s="14"/>
      <c r="V126" s="52"/>
      <c r="Y126" s="53"/>
      <c r="Z126" s="53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P126" s="11"/>
      <c r="AQ126" s="11"/>
    </row>
    <row r="127" spans="10:43">
      <c r="J127" s="52"/>
      <c r="K127" s="52"/>
      <c r="L127" s="52"/>
      <c r="T127" s="3"/>
      <c r="U127" s="14"/>
      <c r="V127" s="52"/>
      <c r="Y127" s="53"/>
      <c r="Z127" s="53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P127" s="11"/>
      <c r="AQ127" s="11"/>
    </row>
    <row r="128" spans="10:43">
      <c r="J128" s="52"/>
      <c r="K128" s="52"/>
      <c r="L128" s="52"/>
      <c r="T128" s="3"/>
      <c r="U128" s="14"/>
      <c r="V128" s="52"/>
      <c r="Y128" s="53"/>
      <c r="Z128" s="53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P128" s="11"/>
      <c r="AQ128" s="11"/>
    </row>
    <row r="129" spans="10:43">
      <c r="J129" s="52"/>
      <c r="K129" s="52"/>
      <c r="L129" s="52"/>
      <c r="T129" s="3"/>
      <c r="U129" s="14"/>
      <c r="V129" s="52"/>
      <c r="Y129" s="53"/>
      <c r="Z129" s="53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P129" s="11"/>
      <c r="AQ129" s="11"/>
    </row>
    <row r="130" spans="10:43">
      <c r="J130" s="52"/>
      <c r="K130" s="52"/>
      <c r="L130" s="52"/>
      <c r="T130" s="3"/>
      <c r="U130" s="14"/>
      <c r="V130" s="52"/>
      <c r="Y130" s="53"/>
      <c r="Z130" s="53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P130" s="11"/>
      <c r="AQ130" s="11"/>
    </row>
    <row r="131" spans="10:43">
      <c r="J131" s="52"/>
      <c r="K131" s="52"/>
      <c r="L131" s="52"/>
      <c r="T131" s="3"/>
      <c r="U131" s="14"/>
      <c r="V131" s="52"/>
      <c r="Y131" s="53"/>
      <c r="Z131" s="53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P131" s="11"/>
      <c r="AQ131" s="11"/>
    </row>
    <row r="132" spans="10:43">
      <c r="J132" s="52"/>
      <c r="K132" s="52"/>
      <c r="L132" s="52"/>
      <c r="T132" s="3"/>
      <c r="U132" s="14"/>
      <c r="V132" s="52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P132" s="11"/>
      <c r="AQ132" s="11"/>
    </row>
    <row r="133" spans="10:43">
      <c r="J133" s="52"/>
      <c r="K133" s="52"/>
      <c r="L133" s="52"/>
      <c r="T133" s="3"/>
      <c r="U133" s="14"/>
      <c r="V133" s="52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P133" s="11"/>
      <c r="AQ133" s="11"/>
    </row>
    <row r="134" spans="10:43">
      <c r="J134" s="52"/>
      <c r="K134" s="52"/>
      <c r="L134" s="52"/>
      <c r="T134" s="3"/>
      <c r="U134" s="14"/>
      <c r="V134" s="52"/>
      <c r="Y134" s="53"/>
      <c r="Z134" s="53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P134" s="11"/>
      <c r="AQ134" s="11"/>
    </row>
    <row r="135" spans="10:43">
      <c r="Y135" s="53"/>
      <c r="Z135" s="53"/>
      <c r="AL135" s="1"/>
      <c r="AM135" s="1"/>
      <c r="AN135" s="1"/>
      <c r="AP135" s="11"/>
      <c r="AQ135" s="11"/>
    </row>
    <row r="136" spans="10:43">
      <c r="Y136" s="53"/>
      <c r="Z136" s="53"/>
      <c r="AN136" s="1"/>
      <c r="AP136" s="11"/>
      <c r="AQ136" s="11"/>
    </row>
    <row r="137" spans="10:43">
      <c r="J137" s="52"/>
      <c r="K137" s="52"/>
      <c r="L137" s="52"/>
      <c r="T137" s="3"/>
      <c r="U137" s="14"/>
      <c r="V137" s="52"/>
      <c r="Y137" s="53"/>
      <c r="Z137" s="53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N137" s="1"/>
      <c r="AP137" s="11"/>
      <c r="AQ137" s="11"/>
    </row>
    <row r="138" spans="10:43">
      <c r="J138" s="52"/>
      <c r="K138" s="52"/>
      <c r="L138" s="52"/>
      <c r="T138" s="3"/>
      <c r="U138" s="14"/>
      <c r="V138" s="52"/>
      <c r="Y138" s="53"/>
      <c r="Z138" s="53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P138" s="11"/>
      <c r="AQ138" s="11"/>
    </row>
    <row r="139" spans="10:43">
      <c r="J139" s="52"/>
      <c r="K139" s="52"/>
      <c r="L139" s="52"/>
      <c r="T139" s="3"/>
      <c r="U139" s="14"/>
      <c r="V139" s="52"/>
      <c r="Y139" s="53"/>
      <c r="Z139" s="53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P139" s="11"/>
      <c r="AQ139" s="11"/>
    </row>
    <row r="140" spans="10:43">
      <c r="J140" s="52"/>
      <c r="K140" s="52"/>
      <c r="L140" s="52"/>
      <c r="T140" s="3"/>
      <c r="U140" s="14"/>
      <c r="V140" s="52"/>
      <c r="Y140" s="53"/>
      <c r="Z140" s="53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P140" s="11"/>
      <c r="AQ140" s="11"/>
    </row>
    <row r="141" spans="10:43">
      <c r="J141" s="52"/>
      <c r="K141" s="52"/>
      <c r="L141" s="52"/>
      <c r="T141" s="3"/>
      <c r="U141" s="14"/>
      <c r="V141" s="52"/>
      <c r="Y141" s="53"/>
      <c r="Z141" s="53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P141" s="11"/>
      <c r="AQ141" s="11"/>
    </row>
    <row r="142" spans="10:43">
      <c r="J142" s="52"/>
      <c r="K142" s="52"/>
      <c r="L142" s="52"/>
      <c r="T142" s="3"/>
      <c r="U142" s="14"/>
      <c r="V142" s="52"/>
      <c r="Y142" s="53"/>
      <c r="Z142" s="53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P142" s="11"/>
      <c r="AQ142" s="11"/>
    </row>
    <row r="143" spans="10:43">
      <c r="J143" s="52"/>
      <c r="K143" s="52"/>
      <c r="L143" s="52"/>
      <c r="T143" s="3"/>
      <c r="U143" s="14"/>
      <c r="V143" s="52"/>
      <c r="Y143" s="53"/>
      <c r="Z143" s="53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P143" s="11"/>
      <c r="AQ143" s="11"/>
    </row>
    <row r="144" spans="10:43">
      <c r="J144" s="52"/>
      <c r="K144" s="52"/>
      <c r="L144" s="52"/>
      <c r="T144" s="3"/>
      <c r="U144" s="14"/>
      <c r="V144" s="52"/>
      <c r="Y144" s="53"/>
      <c r="Z144" s="53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P144" s="11"/>
      <c r="AQ144" s="11"/>
    </row>
    <row r="145" spans="10:43">
      <c r="J145" s="52"/>
      <c r="K145" s="52"/>
      <c r="L145" s="52"/>
      <c r="T145" s="3"/>
      <c r="U145" s="14"/>
      <c r="V145" s="52"/>
      <c r="Y145" s="53"/>
      <c r="Z145" s="53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P145" s="11"/>
      <c r="AQ145" s="11"/>
    </row>
    <row r="146" spans="10:43">
      <c r="J146" s="52"/>
      <c r="K146" s="52"/>
      <c r="L146" s="52"/>
      <c r="T146" s="3"/>
      <c r="U146" s="14"/>
      <c r="V146" s="52"/>
      <c r="Y146" s="53"/>
      <c r="Z146" s="53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P146" s="11"/>
      <c r="AQ146" s="11"/>
    </row>
    <row r="147" spans="10:43">
      <c r="J147" s="52"/>
      <c r="K147" s="52"/>
      <c r="L147" s="52"/>
      <c r="T147" s="3"/>
      <c r="U147" s="14"/>
      <c r="V147" s="52"/>
      <c r="Y147" s="53"/>
      <c r="Z147" s="53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P147" s="11"/>
      <c r="AQ147" s="11"/>
    </row>
    <row r="148" spans="10:43">
      <c r="J148" s="52"/>
      <c r="K148" s="52"/>
      <c r="L148" s="52"/>
      <c r="T148" s="3"/>
      <c r="U148" s="14"/>
      <c r="V148" s="52"/>
      <c r="Y148" s="53"/>
      <c r="Z148" s="53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P148" s="11"/>
      <c r="AQ148" s="11"/>
    </row>
    <row r="149" spans="10:43">
      <c r="J149" s="52"/>
      <c r="K149" s="52"/>
      <c r="L149" s="52"/>
      <c r="T149" s="3"/>
      <c r="U149" s="14"/>
      <c r="V149" s="52"/>
      <c r="Y149" s="53"/>
      <c r="Z149" s="53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P149" s="11"/>
      <c r="AQ149" s="11"/>
    </row>
    <row r="150" spans="10:43">
      <c r="J150" s="52"/>
      <c r="K150" s="52"/>
      <c r="L150" s="52"/>
      <c r="T150" s="3"/>
      <c r="U150" s="14"/>
      <c r="V150" s="52"/>
      <c r="Y150" s="53"/>
      <c r="Z150" s="53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P150" s="11"/>
      <c r="AQ150" s="11"/>
    </row>
    <row r="151" spans="10:43">
      <c r="J151" s="52"/>
      <c r="K151" s="52"/>
      <c r="L151" s="52"/>
      <c r="T151" s="3"/>
      <c r="U151" s="14"/>
      <c r="V151" s="52"/>
      <c r="Y151" s="53"/>
      <c r="Z151" s="53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P151" s="11"/>
      <c r="AQ151" s="11"/>
    </row>
    <row r="152" spans="10:43">
      <c r="J152" s="52"/>
      <c r="K152" s="52"/>
      <c r="L152" s="52"/>
      <c r="T152" s="3"/>
      <c r="U152" s="14"/>
      <c r="V152" s="52"/>
      <c r="Y152" s="53"/>
      <c r="Z152" s="53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P152" s="11"/>
      <c r="AQ152" s="11"/>
    </row>
    <row r="153" spans="10:43">
      <c r="J153" s="52"/>
      <c r="K153" s="52"/>
      <c r="L153" s="52"/>
      <c r="T153" s="3"/>
      <c r="U153" s="14"/>
      <c r="V153" s="52"/>
      <c r="Y153" s="53"/>
      <c r="Z153" s="53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P153" s="11"/>
      <c r="AQ153" s="11"/>
    </row>
    <row r="154" spans="10:43">
      <c r="J154" s="52"/>
      <c r="K154" s="52"/>
      <c r="L154" s="52"/>
      <c r="T154" s="3"/>
      <c r="U154" s="14"/>
      <c r="V154" s="52"/>
      <c r="Y154" s="53"/>
      <c r="Z154" s="53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P154" s="11"/>
      <c r="AQ154" s="11"/>
    </row>
    <row r="155" spans="10:43">
      <c r="J155" s="52"/>
      <c r="K155" s="52"/>
      <c r="L155" s="52"/>
      <c r="T155" s="3"/>
      <c r="U155" s="14"/>
      <c r="V155" s="52"/>
      <c r="Y155" s="53"/>
      <c r="Z155" s="53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P155" s="11"/>
      <c r="AQ155" s="11"/>
    </row>
    <row r="156" spans="10:43">
      <c r="J156" s="52"/>
      <c r="K156" s="52"/>
      <c r="L156" s="52"/>
      <c r="T156" s="3"/>
      <c r="U156" s="14"/>
      <c r="V156" s="52"/>
      <c r="Y156" s="53"/>
      <c r="Z156" s="53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P156" s="11"/>
      <c r="AQ156" s="11"/>
    </row>
    <row r="157" spans="10:43">
      <c r="J157" s="52"/>
      <c r="K157" s="52"/>
      <c r="L157" s="52"/>
      <c r="T157" s="3"/>
      <c r="U157" s="14"/>
      <c r="V157" s="52"/>
      <c r="Y157" s="53"/>
      <c r="Z157" s="53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P157" s="11"/>
      <c r="AQ157" s="11"/>
    </row>
    <row r="158" spans="10:43">
      <c r="J158" s="52"/>
      <c r="K158" s="52"/>
      <c r="L158" s="52"/>
      <c r="T158" s="3"/>
      <c r="U158" s="14"/>
      <c r="V158" s="52"/>
      <c r="Y158" s="53"/>
      <c r="Z158" s="53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P158" s="11"/>
      <c r="AQ158" s="11"/>
    </row>
    <row r="159" spans="10:43">
      <c r="J159" s="52"/>
      <c r="K159" s="52"/>
      <c r="L159" s="52"/>
      <c r="T159" s="3"/>
      <c r="U159" s="14"/>
      <c r="V159" s="52"/>
      <c r="Y159" s="53"/>
      <c r="Z159" s="53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P159" s="11"/>
      <c r="AQ159" s="11"/>
    </row>
    <row r="160" spans="10:43">
      <c r="J160" s="52"/>
      <c r="K160" s="52"/>
      <c r="L160" s="52"/>
      <c r="T160" s="3"/>
      <c r="U160" s="14"/>
      <c r="V160" s="52"/>
      <c r="Y160" s="53"/>
      <c r="Z160" s="53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P160" s="11"/>
      <c r="AQ160" s="11"/>
    </row>
    <row r="161" spans="10:43">
      <c r="J161" s="52"/>
      <c r="K161" s="52"/>
      <c r="L161" s="52"/>
      <c r="T161" s="3"/>
      <c r="U161" s="14"/>
      <c r="V161" s="52"/>
      <c r="Y161" s="53"/>
      <c r="Z161" s="53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P161" s="11"/>
      <c r="AQ161" s="11"/>
    </row>
    <row r="162" spans="10:43">
      <c r="J162" s="52"/>
      <c r="K162" s="52"/>
      <c r="L162" s="52"/>
      <c r="T162" s="3"/>
      <c r="U162" s="14"/>
      <c r="V162" s="52"/>
      <c r="Y162" s="53"/>
      <c r="Z162" s="53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P162" s="11"/>
      <c r="AQ162" s="11"/>
    </row>
    <row r="163" spans="10:43">
      <c r="J163" s="52"/>
      <c r="K163" s="52"/>
      <c r="L163" s="52"/>
      <c r="P163" s="65"/>
      <c r="Q163" s="65"/>
      <c r="T163" s="3"/>
      <c r="U163" s="14"/>
      <c r="V163" s="52"/>
      <c r="Y163" s="53"/>
      <c r="Z163" s="53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P163" s="11"/>
      <c r="AQ163" s="11"/>
    </row>
    <row r="164" spans="10:43">
      <c r="J164" s="52"/>
      <c r="K164" s="52"/>
      <c r="L164" s="52"/>
      <c r="P164" s="65"/>
      <c r="Q164" s="65"/>
      <c r="T164" s="3"/>
      <c r="U164" s="14"/>
      <c r="V164" s="52"/>
      <c r="Y164" s="53"/>
      <c r="Z164" s="53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</row>
    <row r="165" spans="10:43">
      <c r="J165" s="52"/>
      <c r="K165" s="52"/>
      <c r="L165" s="52"/>
      <c r="P165" s="65"/>
      <c r="Q165" s="65"/>
      <c r="T165" s="3"/>
      <c r="U165" s="14"/>
      <c r="V165" s="52"/>
      <c r="Y165" s="53"/>
      <c r="Z165" s="53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</row>
    <row r="166" spans="10:43">
      <c r="J166" s="52"/>
      <c r="K166" s="52"/>
      <c r="L166" s="52"/>
      <c r="P166" s="65"/>
      <c r="Q166" s="65"/>
      <c r="T166" s="3"/>
      <c r="U166" s="14"/>
      <c r="V166" s="52"/>
      <c r="Y166" s="53"/>
      <c r="Z166" s="53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</row>
    <row r="167" spans="10:43">
      <c r="J167" s="52"/>
      <c r="K167" s="52"/>
      <c r="L167" s="52"/>
      <c r="P167" s="65"/>
      <c r="Q167" s="65"/>
      <c r="T167" s="3"/>
      <c r="U167" s="14"/>
      <c r="V167" s="52"/>
      <c r="Y167" s="53"/>
      <c r="Z167" s="53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0:43">
      <c r="J168" s="52"/>
      <c r="K168" s="52"/>
      <c r="L168" s="52"/>
      <c r="P168" s="65"/>
      <c r="Q168" s="65"/>
      <c r="T168" s="3"/>
      <c r="U168" s="14"/>
      <c r="V168" s="52"/>
      <c r="Y168" s="53"/>
      <c r="Z168" s="53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0:43">
      <c r="J169" s="52"/>
      <c r="K169" s="52"/>
      <c r="L169" s="52"/>
      <c r="P169" s="65"/>
      <c r="Q169" s="65"/>
      <c r="T169" s="3"/>
      <c r="U169" s="14"/>
      <c r="V169" s="52"/>
      <c r="Y169" s="53"/>
      <c r="Z169" s="53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0:43">
      <c r="J170" s="52"/>
      <c r="K170" s="52"/>
      <c r="L170" s="52"/>
      <c r="P170" s="65"/>
      <c r="Q170" s="65"/>
      <c r="T170" s="3"/>
      <c r="U170" s="14"/>
      <c r="V170" s="52"/>
      <c r="Y170" s="53"/>
      <c r="Z170" s="53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0:43">
      <c r="J171" s="52"/>
      <c r="K171" s="52"/>
      <c r="L171" s="52"/>
      <c r="P171" s="65"/>
      <c r="Q171" s="65"/>
      <c r="T171" s="3"/>
      <c r="U171" s="14"/>
      <c r="V171" s="52"/>
      <c r="Y171" s="53"/>
      <c r="Z171" s="53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0:43">
      <c r="J172" s="52"/>
      <c r="K172" s="52"/>
      <c r="L172" s="52"/>
      <c r="P172" s="65"/>
      <c r="Q172" s="65"/>
      <c r="T172" s="3"/>
      <c r="U172" s="14"/>
      <c r="V172" s="52"/>
      <c r="Y172" s="53"/>
      <c r="Z172" s="53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0:43">
      <c r="J173" s="52"/>
      <c r="K173" s="52"/>
      <c r="L173" s="52"/>
      <c r="P173" s="65"/>
      <c r="Q173" s="65"/>
      <c r="T173" s="3"/>
      <c r="U173" s="14"/>
      <c r="V173" s="52"/>
      <c r="Y173" s="53"/>
      <c r="Z173" s="53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0:43">
      <c r="J174" s="52"/>
      <c r="K174" s="52"/>
      <c r="L174" s="52"/>
      <c r="P174" s="65"/>
      <c r="Q174" s="65"/>
      <c r="T174" s="3"/>
      <c r="U174" s="14"/>
      <c r="V174" s="52"/>
      <c r="Y174" s="53"/>
      <c r="Z174" s="53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0:43">
      <c r="J175" s="52"/>
      <c r="K175" s="52"/>
      <c r="L175" s="52"/>
      <c r="P175" s="65"/>
      <c r="Q175" s="65"/>
      <c r="T175" s="3"/>
      <c r="U175" s="14"/>
      <c r="V175" s="52"/>
      <c r="Y175" s="53"/>
      <c r="Z175" s="53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0:43">
      <c r="J176" s="52"/>
      <c r="K176" s="52"/>
      <c r="L176" s="52"/>
      <c r="P176" s="65"/>
      <c r="Q176" s="65"/>
      <c r="T176" s="3"/>
      <c r="U176" s="14"/>
      <c r="V176" s="52"/>
      <c r="Y176" s="53"/>
      <c r="Z176" s="53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pans="6:41">
      <c r="J177" s="52"/>
      <c r="K177" s="52"/>
      <c r="L177" s="52"/>
      <c r="P177" s="65"/>
      <c r="Q177" s="65"/>
      <c r="T177" s="3"/>
      <c r="U177" s="14"/>
      <c r="V177" s="52"/>
      <c r="Y177" s="53"/>
      <c r="Z177" s="53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</row>
    <row r="178" spans="6:41">
      <c r="J178" s="52"/>
      <c r="K178" s="52"/>
      <c r="L178" s="52"/>
      <c r="P178" s="65"/>
      <c r="Q178" s="65"/>
      <c r="T178" s="3"/>
      <c r="U178" s="14"/>
      <c r="V178" s="52"/>
      <c r="Y178" s="53"/>
      <c r="Z178" s="53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</row>
    <row r="179" spans="6:41">
      <c r="J179" s="52"/>
      <c r="K179" s="52"/>
      <c r="L179" s="52"/>
      <c r="P179" s="65"/>
      <c r="Q179" s="65"/>
      <c r="T179" s="3"/>
      <c r="U179" s="14"/>
      <c r="V179" s="52"/>
      <c r="Y179" s="53"/>
      <c r="Z179" s="53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</row>
    <row r="180" spans="6:41">
      <c r="J180" s="52"/>
      <c r="K180" s="52"/>
      <c r="L180" s="52"/>
      <c r="P180" s="65"/>
      <c r="Q180" s="65"/>
      <c r="T180" s="3"/>
      <c r="U180" s="14"/>
      <c r="V180" s="52"/>
      <c r="Y180" s="53"/>
      <c r="Z180" s="53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</row>
    <row r="181" spans="6:41">
      <c r="J181" s="52"/>
      <c r="K181" s="52"/>
      <c r="L181" s="52"/>
      <c r="P181" s="65"/>
      <c r="Q181" s="65"/>
      <c r="T181" s="3"/>
      <c r="U181" s="14"/>
      <c r="V181" s="52"/>
      <c r="Y181" s="53"/>
      <c r="Z181" s="53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</row>
    <row r="182" spans="6:41">
      <c r="J182" s="52"/>
      <c r="K182" s="52"/>
      <c r="L182" s="52"/>
      <c r="P182" s="65"/>
      <c r="Q182" s="65"/>
      <c r="T182" s="3"/>
      <c r="U182" s="14"/>
      <c r="V182" s="52"/>
      <c r="Y182" s="53"/>
      <c r="Z182" s="53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</row>
    <row r="183" spans="6:41">
      <c r="J183" s="52"/>
      <c r="K183" s="52"/>
      <c r="L183" s="52"/>
      <c r="P183" s="65"/>
      <c r="Q183" s="65"/>
      <c r="T183" s="3"/>
      <c r="U183" s="14"/>
      <c r="V183" s="52"/>
      <c r="Y183" s="53"/>
      <c r="Z183" s="53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</row>
    <row r="184" spans="6:41">
      <c r="J184" s="52"/>
      <c r="K184" s="52"/>
      <c r="L184" s="52"/>
      <c r="P184" s="65"/>
      <c r="Q184" s="65"/>
      <c r="T184" s="3"/>
      <c r="U184" s="14"/>
      <c r="V184" s="52"/>
      <c r="Y184" s="53"/>
      <c r="Z184" s="53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</row>
    <row r="185" spans="6:41">
      <c r="F185" s="12"/>
      <c r="G185" s="12"/>
      <c r="H185" s="261"/>
      <c r="I185" s="12"/>
      <c r="J185" s="52"/>
      <c r="K185" s="52"/>
      <c r="L185" s="52"/>
      <c r="M185" s="12"/>
      <c r="N185" s="12"/>
      <c r="O185" s="12"/>
      <c r="P185" s="65"/>
      <c r="Q185" s="65"/>
      <c r="T185" s="3"/>
      <c r="U185" s="14"/>
      <c r="V185" s="52"/>
      <c r="Y185" s="53"/>
      <c r="Z185" s="53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2"/>
    </row>
    <row r="186" spans="6:41">
      <c r="F186" s="12"/>
      <c r="G186" s="12"/>
      <c r="H186" s="261"/>
      <c r="I186" s="12"/>
      <c r="J186" s="52"/>
      <c r="K186" s="52"/>
      <c r="L186" s="52"/>
      <c r="M186" s="12"/>
      <c r="N186" s="12"/>
      <c r="O186" s="12"/>
      <c r="P186" s="65"/>
      <c r="Q186" s="65"/>
      <c r="T186" s="3"/>
      <c r="U186" s="14"/>
      <c r="V186" s="52"/>
      <c r="Y186" s="53"/>
      <c r="Z186" s="53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2"/>
    </row>
    <row r="187" spans="6:41">
      <c r="F187" s="12"/>
      <c r="G187" s="12"/>
      <c r="H187" s="261"/>
      <c r="I187" s="12"/>
      <c r="J187" s="52"/>
      <c r="K187" s="52"/>
      <c r="L187" s="52"/>
      <c r="M187" s="12"/>
      <c r="N187" s="12"/>
      <c r="O187" s="12"/>
      <c r="P187" s="65"/>
      <c r="Q187" s="65"/>
      <c r="T187" s="3"/>
      <c r="U187" s="14"/>
      <c r="V187" s="52"/>
      <c r="Y187" s="53"/>
      <c r="Z187" s="53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2"/>
    </row>
    <row r="188" spans="6:41">
      <c r="F188" s="12"/>
      <c r="G188" s="12"/>
      <c r="H188" s="261"/>
      <c r="I188" s="12"/>
      <c r="J188" s="52"/>
      <c r="K188" s="52"/>
      <c r="L188" s="52"/>
      <c r="M188" s="12"/>
      <c r="N188" s="12"/>
      <c r="O188" s="12"/>
      <c r="P188" s="65"/>
      <c r="Q188" s="65"/>
      <c r="T188" s="3"/>
      <c r="U188" s="14"/>
      <c r="V188" s="52"/>
      <c r="Y188" s="53"/>
      <c r="Z188" s="53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2"/>
    </row>
    <row r="189" spans="6:41">
      <c r="F189" s="12"/>
      <c r="G189" s="12"/>
      <c r="H189" s="261"/>
      <c r="I189" s="12"/>
      <c r="J189" s="52"/>
      <c r="K189" s="52"/>
      <c r="L189" s="52"/>
      <c r="M189" s="12"/>
      <c r="N189" s="12"/>
      <c r="O189" s="12"/>
      <c r="P189" s="65"/>
      <c r="Q189" s="65"/>
      <c r="T189" s="3"/>
      <c r="U189" s="14"/>
      <c r="V189" s="52"/>
      <c r="Y189" s="53"/>
      <c r="Z189" s="53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2"/>
    </row>
    <row r="190" spans="6:41">
      <c r="F190" s="12"/>
      <c r="G190" s="12"/>
      <c r="H190" s="261"/>
      <c r="I190" s="12"/>
      <c r="J190" s="52"/>
      <c r="K190" s="52"/>
      <c r="L190" s="52"/>
      <c r="M190" s="12"/>
      <c r="N190" s="12"/>
      <c r="O190" s="12"/>
      <c r="P190" s="65"/>
      <c r="Q190" s="65"/>
      <c r="T190" s="3"/>
      <c r="U190" s="14"/>
      <c r="V190" s="52"/>
      <c r="Y190" s="53"/>
      <c r="Z190" s="53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2"/>
    </row>
    <row r="191" spans="6:41">
      <c r="F191" s="12"/>
      <c r="G191" s="12"/>
      <c r="H191" s="261"/>
      <c r="I191" s="12"/>
      <c r="J191" s="52"/>
      <c r="K191" s="52"/>
      <c r="L191" s="52"/>
      <c r="M191" s="12"/>
      <c r="N191" s="12"/>
      <c r="O191" s="12"/>
      <c r="P191" s="65"/>
      <c r="Q191" s="65"/>
      <c r="T191" s="3"/>
      <c r="U191" s="14"/>
      <c r="V191" s="52"/>
      <c r="Y191" s="53"/>
      <c r="Z191" s="53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2"/>
    </row>
    <row r="192" spans="6:41">
      <c r="F192" s="12"/>
      <c r="G192" s="12"/>
      <c r="H192" s="261"/>
      <c r="I192" s="12"/>
      <c r="J192" s="52"/>
      <c r="K192" s="52"/>
      <c r="L192" s="52"/>
      <c r="M192" s="12"/>
      <c r="N192" s="12"/>
      <c r="O192" s="12"/>
      <c r="P192" s="65"/>
      <c r="Q192" s="65"/>
      <c r="T192" s="3"/>
      <c r="U192" s="14"/>
      <c r="V192" s="52"/>
      <c r="Y192" s="53"/>
      <c r="Z192" s="53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2"/>
    </row>
    <row r="193" spans="6:41">
      <c r="F193" s="12"/>
      <c r="G193" s="12"/>
      <c r="H193" s="261"/>
      <c r="I193" s="12"/>
      <c r="J193" s="52"/>
      <c r="K193" s="52"/>
      <c r="L193" s="52"/>
      <c r="M193" s="12"/>
      <c r="N193" s="12"/>
      <c r="O193" s="12"/>
      <c r="P193" s="65"/>
      <c r="Q193" s="65"/>
      <c r="T193" s="3"/>
      <c r="U193" s="14"/>
      <c r="V193" s="52"/>
      <c r="Y193" s="53"/>
      <c r="Z193" s="53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2"/>
    </row>
    <row r="194" spans="6:41">
      <c r="F194" s="12"/>
      <c r="G194" s="12"/>
      <c r="H194" s="261"/>
      <c r="I194" s="12"/>
      <c r="J194" s="52"/>
      <c r="K194" s="52"/>
      <c r="L194" s="52"/>
      <c r="M194" s="12"/>
      <c r="N194" s="12"/>
      <c r="O194" s="12"/>
      <c r="P194" s="65"/>
      <c r="Q194" s="65"/>
      <c r="T194" s="3"/>
      <c r="U194" s="14"/>
      <c r="V194" s="52"/>
      <c r="Y194" s="53"/>
      <c r="Z194" s="53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2"/>
    </row>
    <row r="195" spans="6:41">
      <c r="F195" s="12"/>
      <c r="G195" s="12"/>
      <c r="H195" s="261"/>
      <c r="I195" s="12"/>
      <c r="J195" s="52"/>
      <c r="K195" s="52"/>
      <c r="L195" s="52"/>
      <c r="M195" s="12"/>
      <c r="N195" s="12"/>
      <c r="O195" s="12"/>
      <c r="P195" s="65"/>
      <c r="Q195" s="65"/>
      <c r="T195" s="3"/>
      <c r="U195" s="14"/>
      <c r="V195" s="52"/>
      <c r="Y195" s="12"/>
      <c r="Z195" s="12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2"/>
    </row>
    <row r="196" spans="6:41">
      <c r="F196" s="12"/>
      <c r="G196" s="12"/>
      <c r="H196" s="261"/>
      <c r="I196" s="12"/>
      <c r="J196" s="52"/>
      <c r="K196" s="52"/>
      <c r="L196" s="52"/>
      <c r="M196" s="12"/>
      <c r="N196" s="12"/>
      <c r="O196" s="12"/>
      <c r="P196" s="65"/>
      <c r="Q196" s="65"/>
      <c r="T196" s="3"/>
      <c r="U196" s="14"/>
      <c r="V196" s="52"/>
      <c r="Y196" s="12"/>
      <c r="Z196" s="12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2"/>
    </row>
    <row r="197" spans="6:41">
      <c r="F197" s="12"/>
      <c r="G197" s="12"/>
      <c r="H197" s="261"/>
      <c r="I197" s="12"/>
      <c r="J197" s="52"/>
      <c r="K197" s="52"/>
      <c r="L197" s="52"/>
      <c r="M197" s="12"/>
      <c r="N197" s="12"/>
      <c r="O197" s="12"/>
      <c r="P197" s="65"/>
      <c r="Q197" s="65"/>
      <c r="T197" s="3"/>
      <c r="U197" s="14"/>
      <c r="V197" s="52"/>
      <c r="Y197" s="12"/>
      <c r="Z197" s="12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2"/>
    </row>
    <row r="198" spans="6:41">
      <c r="F198" s="12"/>
      <c r="G198" s="12"/>
      <c r="H198" s="261"/>
      <c r="I198" s="12"/>
      <c r="J198" s="146"/>
      <c r="K198" s="146"/>
      <c r="L198" s="146"/>
      <c r="M198" s="12"/>
      <c r="N198" s="12"/>
      <c r="O198" s="12"/>
      <c r="P198" s="65"/>
      <c r="Q198" s="65"/>
      <c r="R198" s="65"/>
      <c r="S198" s="146"/>
      <c r="T198" s="12"/>
      <c r="U198" s="65"/>
      <c r="V198" s="146"/>
      <c r="W198" s="65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"/>
      <c r="AM198" s="1"/>
      <c r="AN198" s="1"/>
      <c r="AO198" s="12"/>
    </row>
    <row r="199" spans="6:41">
      <c r="F199" s="12"/>
      <c r="G199" s="12"/>
      <c r="H199" s="261"/>
      <c r="I199" s="12"/>
      <c r="J199" s="146"/>
      <c r="K199" s="146"/>
      <c r="L199" s="146"/>
      <c r="M199" s="12"/>
      <c r="N199" s="12"/>
      <c r="O199" s="12"/>
      <c r="P199" s="65"/>
      <c r="Q199" s="65"/>
      <c r="R199" s="65"/>
      <c r="S199" s="146"/>
      <c r="T199" s="12"/>
      <c r="U199" s="65"/>
      <c r="V199" s="146"/>
      <c r="W199" s="65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"/>
      <c r="AO199" s="12"/>
    </row>
    <row r="200" spans="6:41">
      <c r="F200" s="12"/>
      <c r="G200" s="12"/>
      <c r="H200" s="261"/>
      <c r="I200" s="12"/>
      <c r="J200" s="146"/>
      <c r="K200" s="146"/>
      <c r="L200" s="146"/>
      <c r="M200" s="12"/>
      <c r="N200" s="12"/>
      <c r="O200" s="12"/>
      <c r="P200" s="65"/>
      <c r="Q200" s="65"/>
      <c r="R200" s="65"/>
      <c r="S200" s="146"/>
      <c r="T200" s="12"/>
      <c r="U200" s="65"/>
      <c r="V200" s="146"/>
      <c r="W200" s="65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"/>
      <c r="AO200" s="12"/>
    </row>
    <row r="201" spans="6:41">
      <c r="F201" s="12"/>
      <c r="G201" s="12"/>
      <c r="H201" s="261"/>
      <c r="I201" s="12"/>
      <c r="J201" s="146"/>
      <c r="K201" s="146"/>
      <c r="L201" s="146"/>
      <c r="M201" s="12"/>
      <c r="N201" s="12"/>
      <c r="O201" s="12"/>
      <c r="P201" s="65"/>
      <c r="Q201" s="65"/>
      <c r="R201" s="65"/>
      <c r="S201" s="146"/>
      <c r="T201" s="12"/>
      <c r="U201" s="65"/>
      <c r="V201" s="146"/>
      <c r="W201" s="65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"/>
      <c r="AO201" s="12"/>
    </row>
    <row r="202" spans="6:41">
      <c r="F202" s="12"/>
      <c r="G202" s="12"/>
      <c r="H202" s="261"/>
      <c r="I202" s="12"/>
      <c r="J202" s="146"/>
      <c r="K202" s="146"/>
      <c r="L202" s="146"/>
      <c r="M202" s="12"/>
      <c r="N202" s="12"/>
      <c r="O202" s="12"/>
      <c r="P202" s="65"/>
      <c r="Q202" s="65"/>
      <c r="R202" s="65"/>
      <c r="S202" s="146"/>
      <c r="T202" s="12"/>
      <c r="U202" s="65"/>
      <c r="V202" s="146"/>
      <c r="W202" s="65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"/>
      <c r="AO202" s="12"/>
    </row>
    <row r="203" spans="6:41">
      <c r="F203" s="12"/>
      <c r="G203" s="12"/>
      <c r="H203" s="261"/>
      <c r="I203" s="12"/>
      <c r="J203" s="146"/>
      <c r="K203" s="146"/>
      <c r="L203" s="146"/>
      <c r="M203" s="12"/>
      <c r="N203" s="12"/>
      <c r="O203" s="12"/>
      <c r="P203" s="65"/>
      <c r="Q203" s="65"/>
      <c r="R203" s="65"/>
      <c r="S203" s="146"/>
      <c r="T203" s="12"/>
      <c r="U203" s="65"/>
      <c r="V203" s="146"/>
      <c r="W203" s="65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"/>
      <c r="AO203" s="12"/>
    </row>
    <row r="204" spans="6:41">
      <c r="F204" s="12"/>
      <c r="G204" s="12"/>
      <c r="H204" s="261"/>
      <c r="I204" s="12"/>
      <c r="J204" s="146"/>
      <c r="K204" s="146"/>
      <c r="L204" s="146"/>
      <c r="M204" s="12"/>
      <c r="N204" s="12"/>
      <c r="O204" s="12"/>
      <c r="P204" s="65"/>
      <c r="Q204" s="65"/>
      <c r="R204" s="65"/>
      <c r="S204" s="146"/>
      <c r="T204" s="12"/>
      <c r="U204" s="65"/>
      <c r="V204" s="146"/>
      <c r="W204" s="65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"/>
      <c r="AO204" s="12"/>
    </row>
    <row r="205" spans="6:41">
      <c r="F205" s="12"/>
      <c r="G205" s="12"/>
      <c r="H205" s="261"/>
      <c r="I205" s="12"/>
      <c r="J205" s="146"/>
      <c r="K205" s="146"/>
      <c r="L205" s="146"/>
      <c r="M205" s="12"/>
      <c r="N205" s="12"/>
      <c r="O205" s="12"/>
      <c r="P205" s="65"/>
      <c r="Q205" s="65"/>
      <c r="R205" s="65"/>
      <c r="S205" s="146"/>
      <c r="T205" s="12"/>
      <c r="U205" s="65"/>
      <c r="V205" s="146"/>
      <c r="W205" s="65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"/>
      <c r="AO205" s="12"/>
    </row>
    <row r="206" spans="6:41">
      <c r="F206" s="12"/>
      <c r="G206" s="12"/>
      <c r="H206" s="261"/>
      <c r="I206" s="12"/>
      <c r="J206" s="146"/>
      <c r="K206" s="146"/>
      <c r="L206" s="146"/>
      <c r="M206" s="12"/>
      <c r="N206" s="12"/>
      <c r="O206" s="12"/>
      <c r="P206" s="65"/>
      <c r="Q206" s="65"/>
      <c r="R206" s="65"/>
      <c r="S206" s="146"/>
      <c r="T206" s="12"/>
      <c r="U206" s="65"/>
      <c r="V206" s="146"/>
      <c r="W206" s="65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"/>
      <c r="AO206" s="12"/>
    </row>
    <row r="207" spans="6:41">
      <c r="F207" s="12"/>
      <c r="G207" s="12"/>
      <c r="H207" s="261"/>
      <c r="I207" s="12"/>
      <c r="J207" s="146"/>
      <c r="K207" s="146"/>
      <c r="L207" s="146"/>
      <c r="M207" s="12"/>
      <c r="N207" s="12"/>
      <c r="O207" s="12"/>
      <c r="P207" s="65"/>
      <c r="Q207" s="65"/>
      <c r="R207" s="65"/>
      <c r="S207" s="146"/>
      <c r="T207" s="12"/>
      <c r="U207" s="65"/>
      <c r="V207" s="146"/>
      <c r="W207" s="65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"/>
      <c r="AO207" s="12"/>
    </row>
    <row r="208" spans="6:41">
      <c r="F208" s="12"/>
      <c r="G208" s="12"/>
      <c r="H208" s="261"/>
      <c r="I208" s="12"/>
      <c r="J208" s="146"/>
      <c r="K208" s="146"/>
      <c r="L208" s="146"/>
      <c r="M208" s="12"/>
      <c r="N208" s="12"/>
      <c r="O208" s="12"/>
      <c r="P208" s="65"/>
      <c r="Q208" s="65"/>
      <c r="R208" s="65"/>
      <c r="S208" s="146"/>
      <c r="T208" s="12"/>
      <c r="U208" s="65"/>
      <c r="V208" s="146"/>
      <c r="W208" s="65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"/>
      <c r="AO208" s="12"/>
    </row>
    <row r="209" spans="6:41">
      <c r="F209" s="12"/>
      <c r="G209" s="12"/>
      <c r="H209" s="261"/>
      <c r="I209" s="12"/>
      <c r="J209" s="146"/>
      <c r="K209" s="146"/>
      <c r="L209" s="146"/>
      <c r="M209" s="12"/>
      <c r="N209" s="12"/>
      <c r="O209" s="12"/>
      <c r="P209" s="65"/>
      <c r="Q209" s="65"/>
      <c r="R209" s="65"/>
      <c r="S209" s="146"/>
      <c r="T209" s="12"/>
      <c r="U209" s="65"/>
      <c r="V209" s="146"/>
      <c r="W209" s="65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"/>
      <c r="AO209" s="12"/>
    </row>
    <row r="210" spans="6:41">
      <c r="F210" s="12"/>
      <c r="G210" s="12"/>
      <c r="H210" s="261"/>
      <c r="I210" s="12"/>
      <c r="J210" s="146"/>
      <c r="K210" s="146"/>
      <c r="L210" s="146"/>
      <c r="M210" s="12"/>
      <c r="N210" s="12"/>
      <c r="O210" s="12"/>
      <c r="P210" s="65"/>
      <c r="Q210" s="65"/>
      <c r="R210" s="65"/>
      <c r="S210" s="146"/>
      <c r="T210" s="12"/>
      <c r="U210" s="65"/>
      <c r="V210" s="146"/>
      <c r="W210" s="65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"/>
      <c r="AO210" s="12"/>
    </row>
    <row r="211" spans="6:41">
      <c r="F211" s="12"/>
      <c r="G211" s="12"/>
      <c r="H211" s="261"/>
      <c r="I211" s="12"/>
      <c r="J211" s="146"/>
      <c r="K211" s="146"/>
      <c r="L211" s="146"/>
      <c r="M211" s="12"/>
      <c r="N211" s="12"/>
      <c r="O211" s="12"/>
      <c r="P211" s="65"/>
      <c r="Q211" s="65"/>
      <c r="R211" s="65"/>
      <c r="S211" s="146"/>
      <c r="T211" s="12"/>
      <c r="U211" s="65"/>
      <c r="V211" s="146"/>
      <c r="W211" s="65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"/>
      <c r="AO211" s="12"/>
    </row>
    <row r="212" spans="6:41">
      <c r="F212" s="12"/>
      <c r="G212" s="12"/>
      <c r="H212" s="261"/>
      <c r="I212" s="12"/>
      <c r="J212" s="146"/>
      <c r="K212" s="146"/>
      <c r="L212" s="146"/>
      <c r="M212" s="12"/>
      <c r="N212" s="12"/>
      <c r="O212" s="12"/>
      <c r="P212" s="65"/>
      <c r="Q212" s="65"/>
      <c r="R212" s="65"/>
      <c r="S212" s="146"/>
      <c r="T212" s="12"/>
      <c r="U212" s="65"/>
      <c r="V212" s="146"/>
      <c r="W212" s="65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"/>
      <c r="AO212" s="12"/>
    </row>
    <row r="213" spans="6:41">
      <c r="F213" s="12"/>
      <c r="G213" s="12"/>
      <c r="H213" s="261"/>
      <c r="I213" s="12"/>
      <c r="J213" s="146"/>
      <c r="K213" s="146"/>
      <c r="L213" s="146"/>
      <c r="M213" s="12"/>
      <c r="N213" s="12"/>
      <c r="O213" s="12"/>
      <c r="P213" s="65"/>
      <c r="Q213" s="65"/>
      <c r="R213" s="65"/>
      <c r="S213" s="146"/>
      <c r="T213" s="12"/>
      <c r="U213" s="65"/>
      <c r="V213" s="146"/>
      <c r="W213" s="65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"/>
      <c r="AO213" s="12"/>
    </row>
    <row r="214" spans="6:41">
      <c r="F214" s="12"/>
      <c r="G214" s="12"/>
      <c r="H214" s="261"/>
      <c r="I214" s="12"/>
      <c r="J214" s="146"/>
      <c r="K214" s="146"/>
      <c r="L214" s="146"/>
      <c r="M214" s="12"/>
      <c r="N214" s="12"/>
      <c r="O214" s="12"/>
      <c r="P214" s="65"/>
      <c r="Q214" s="65"/>
      <c r="R214" s="65"/>
      <c r="S214" s="146"/>
      <c r="T214" s="12"/>
      <c r="U214" s="65"/>
      <c r="V214" s="146"/>
      <c r="W214" s="65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"/>
      <c r="AO214" s="12"/>
    </row>
    <row r="215" spans="6:41">
      <c r="F215" s="12"/>
      <c r="G215" s="12"/>
      <c r="H215" s="261"/>
      <c r="I215" s="12"/>
      <c r="J215" s="146"/>
      <c r="K215" s="146"/>
      <c r="L215" s="146"/>
      <c r="M215" s="12"/>
      <c r="N215" s="12"/>
      <c r="O215" s="12"/>
      <c r="P215" s="65"/>
      <c r="Q215" s="65"/>
      <c r="R215" s="65"/>
      <c r="S215" s="146"/>
      <c r="T215" s="12"/>
      <c r="U215" s="65"/>
      <c r="V215" s="146"/>
      <c r="W215" s="65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"/>
      <c r="AO215" s="12"/>
    </row>
    <row r="216" spans="6:41">
      <c r="F216" s="12"/>
      <c r="G216" s="12"/>
      <c r="H216" s="261"/>
      <c r="I216" s="12"/>
      <c r="J216" s="146"/>
      <c r="K216" s="146"/>
      <c r="L216" s="146"/>
      <c r="M216" s="12"/>
      <c r="N216" s="12"/>
      <c r="O216" s="12"/>
      <c r="P216" s="65"/>
      <c r="Q216" s="65"/>
      <c r="R216" s="65"/>
      <c r="S216" s="146"/>
      <c r="T216" s="12"/>
      <c r="U216" s="65"/>
      <c r="V216" s="146"/>
      <c r="W216" s="65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"/>
      <c r="AO216" s="12"/>
    </row>
    <row r="217" spans="6:41">
      <c r="F217" s="12"/>
      <c r="G217" s="12"/>
      <c r="H217" s="261"/>
      <c r="I217" s="12"/>
      <c r="J217" s="146"/>
      <c r="K217" s="146"/>
      <c r="L217" s="146"/>
      <c r="M217" s="12"/>
      <c r="N217" s="12"/>
      <c r="O217" s="12"/>
      <c r="P217" s="65"/>
      <c r="Q217" s="65"/>
      <c r="R217" s="65"/>
      <c r="S217" s="146"/>
      <c r="T217" s="12"/>
      <c r="U217" s="65"/>
      <c r="V217" s="146"/>
      <c r="W217" s="65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"/>
      <c r="AO217" s="12"/>
    </row>
    <row r="218" spans="6:41">
      <c r="F218" s="12"/>
      <c r="G218" s="12"/>
      <c r="H218" s="261"/>
      <c r="I218" s="12"/>
      <c r="J218" s="146"/>
      <c r="K218" s="146"/>
      <c r="L218" s="146"/>
      <c r="M218" s="12"/>
      <c r="N218" s="12"/>
      <c r="O218" s="12"/>
      <c r="P218" s="65"/>
      <c r="Q218" s="65"/>
      <c r="R218" s="65"/>
      <c r="S218" s="146"/>
      <c r="T218" s="12"/>
      <c r="U218" s="65"/>
      <c r="V218" s="146"/>
      <c r="W218" s="65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"/>
      <c r="AO218" s="12"/>
    </row>
    <row r="219" spans="6:41">
      <c r="F219" s="12"/>
      <c r="G219" s="12"/>
      <c r="H219" s="261"/>
      <c r="I219" s="12"/>
      <c r="J219" s="146"/>
      <c r="K219" s="146"/>
      <c r="L219" s="146"/>
      <c r="M219" s="12"/>
      <c r="N219" s="12"/>
      <c r="O219" s="12"/>
      <c r="P219" s="65"/>
      <c r="Q219" s="65"/>
      <c r="R219" s="65"/>
      <c r="S219" s="146"/>
      <c r="T219" s="12"/>
      <c r="U219" s="65"/>
      <c r="V219" s="146"/>
      <c r="W219" s="65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"/>
      <c r="AO219" s="12"/>
    </row>
    <row r="220" spans="6:41">
      <c r="F220" s="12"/>
      <c r="G220" s="12"/>
      <c r="H220" s="261"/>
      <c r="I220" s="12"/>
      <c r="J220" s="146"/>
      <c r="K220" s="146"/>
      <c r="L220" s="146"/>
      <c r="M220" s="12"/>
      <c r="N220" s="12"/>
      <c r="O220" s="12"/>
      <c r="P220" s="65"/>
      <c r="Q220" s="65"/>
      <c r="R220" s="65"/>
      <c r="S220" s="146"/>
      <c r="T220" s="12"/>
      <c r="U220" s="65"/>
      <c r="V220" s="146"/>
      <c r="W220" s="65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"/>
      <c r="AO220" s="12"/>
    </row>
    <row r="221" spans="6:41">
      <c r="F221" s="12"/>
      <c r="G221" s="12"/>
      <c r="H221" s="261"/>
      <c r="I221" s="12"/>
      <c r="J221" s="146"/>
      <c r="K221" s="146"/>
      <c r="L221" s="146"/>
      <c r="M221" s="12"/>
      <c r="N221" s="12"/>
      <c r="O221" s="12"/>
      <c r="P221" s="65"/>
      <c r="Q221" s="65"/>
      <c r="R221" s="65"/>
      <c r="S221" s="146"/>
      <c r="T221" s="12"/>
      <c r="U221" s="65"/>
      <c r="V221" s="146"/>
      <c r="W221" s="65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</row>
    <row r="222" spans="6:41">
      <c r="F222" s="12"/>
      <c r="G222" s="12"/>
      <c r="H222" s="261"/>
      <c r="I222" s="12"/>
      <c r="J222" s="146"/>
      <c r="K222" s="146"/>
      <c r="L222" s="146"/>
      <c r="M222" s="12"/>
      <c r="N222" s="12"/>
      <c r="O222" s="12"/>
      <c r="P222" s="65"/>
      <c r="Q222" s="65"/>
      <c r="R222" s="65"/>
      <c r="S222" s="146"/>
      <c r="T222" s="12"/>
      <c r="U222" s="65"/>
      <c r="V222" s="146"/>
      <c r="W222" s="65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</row>
    <row r="223" spans="6:41">
      <c r="F223" s="12"/>
      <c r="G223" s="12"/>
      <c r="H223" s="261"/>
      <c r="I223" s="12"/>
      <c r="J223" s="146"/>
      <c r="K223" s="146"/>
      <c r="L223" s="146"/>
      <c r="M223" s="12"/>
      <c r="N223" s="12"/>
      <c r="O223" s="12"/>
      <c r="P223" s="65"/>
      <c r="Q223" s="65"/>
      <c r="R223" s="65"/>
      <c r="S223" s="146"/>
      <c r="T223" s="12"/>
      <c r="U223" s="65"/>
      <c r="V223" s="146"/>
      <c r="W223" s="65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</row>
    <row r="224" spans="6:41">
      <c r="F224" s="12"/>
      <c r="G224" s="12"/>
      <c r="H224" s="261"/>
      <c r="I224" s="12"/>
      <c r="J224" s="146"/>
      <c r="K224" s="146"/>
      <c r="L224" s="146"/>
      <c r="M224" s="12"/>
      <c r="N224" s="12"/>
      <c r="O224" s="12"/>
      <c r="P224" s="65"/>
      <c r="Q224" s="65"/>
      <c r="R224" s="65"/>
      <c r="S224" s="146"/>
      <c r="T224" s="12"/>
      <c r="U224" s="65"/>
      <c r="V224" s="146"/>
      <c r="W224" s="65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</row>
    <row r="225" spans="6:41">
      <c r="F225" s="12"/>
      <c r="G225" s="12"/>
      <c r="H225" s="261"/>
      <c r="I225" s="12"/>
      <c r="J225" s="146"/>
      <c r="K225" s="146"/>
      <c r="L225" s="146"/>
      <c r="M225" s="12"/>
      <c r="N225" s="12"/>
      <c r="O225" s="12"/>
      <c r="P225" s="65"/>
      <c r="Q225" s="65"/>
      <c r="R225" s="65"/>
      <c r="S225" s="146"/>
      <c r="T225" s="12"/>
      <c r="U225" s="65"/>
      <c r="V225" s="146"/>
      <c r="W225" s="65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</row>
    <row r="226" spans="6:41">
      <c r="F226" s="12"/>
      <c r="G226" s="12"/>
      <c r="H226" s="261"/>
      <c r="I226" s="12"/>
      <c r="J226" s="146"/>
      <c r="K226" s="146"/>
      <c r="L226" s="146"/>
      <c r="M226" s="12"/>
      <c r="N226" s="12"/>
      <c r="O226" s="12"/>
      <c r="P226" s="65"/>
      <c r="Q226" s="65"/>
      <c r="R226" s="65"/>
      <c r="S226" s="146"/>
      <c r="T226" s="12"/>
      <c r="U226" s="65"/>
      <c r="V226" s="146"/>
      <c r="W226" s="65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</row>
    <row r="227" spans="6:41">
      <c r="F227" s="12"/>
      <c r="G227" s="12"/>
      <c r="H227" s="261"/>
      <c r="I227" s="12"/>
      <c r="J227" s="146"/>
      <c r="K227" s="146"/>
      <c r="L227" s="146"/>
      <c r="M227" s="12"/>
      <c r="N227" s="12"/>
      <c r="O227" s="12"/>
      <c r="P227" s="65"/>
      <c r="Q227" s="65"/>
      <c r="R227" s="65"/>
      <c r="S227" s="146"/>
      <c r="T227" s="12"/>
      <c r="U227" s="65"/>
      <c r="V227" s="146"/>
      <c r="W227" s="65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</row>
    <row r="228" spans="6:41">
      <c r="F228" s="12"/>
      <c r="G228" s="12"/>
      <c r="H228" s="261"/>
      <c r="I228" s="12"/>
      <c r="J228" s="146"/>
      <c r="K228" s="146"/>
      <c r="L228" s="146"/>
      <c r="M228" s="12"/>
      <c r="N228" s="12"/>
      <c r="O228" s="12"/>
      <c r="P228" s="65"/>
      <c r="Q228" s="65"/>
      <c r="R228" s="65"/>
      <c r="S228" s="146"/>
      <c r="T228" s="12"/>
      <c r="U228" s="65"/>
      <c r="V228" s="146"/>
      <c r="W228" s="65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</row>
    <row r="229" spans="6:41">
      <c r="F229" s="12"/>
      <c r="G229" s="12"/>
      <c r="H229" s="261"/>
      <c r="I229" s="12"/>
      <c r="J229" s="146"/>
      <c r="K229" s="146"/>
      <c r="L229" s="146"/>
      <c r="M229" s="12"/>
      <c r="N229" s="12"/>
      <c r="O229" s="12"/>
      <c r="P229" s="65"/>
      <c r="Q229" s="65"/>
      <c r="R229" s="65"/>
      <c r="S229" s="146"/>
      <c r="T229" s="12"/>
      <c r="U229" s="65"/>
      <c r="V229" s="146"/>
      <c r="W229" s="65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</row>
    <row r="230" spans="6:41">
      <c r="F230" s="12"/>
      <c r="G230" s="12"/>
      <c r="H230" s="261"/>
      <c r="I230" s="12"/>
      <c r="J230" s="146"/>
      <c r="K230" s="146"/>
      <c r="L230" s="146"/>
      <c r="M230" s="12"/>
      <c r="N230" s="12"/>
      <c r="O230" s="12"/>
      <c r="P230" s="65"/>
      <c r="Q230" s="65"/>
      <c r="R230" s="65"/>
      <c r="S230" s="146"/>
      <c r="T230" s="12"/>
      <c r="U230" s="65"/>
      <c r="V230" s="146"/>
      <c r="W230" s="65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</row>
    <row r="231" spans="6:41">
      <c r="F231" s="12"/>
      <c r="G231" s="12"/>
      <c r="H231" s="261"/>
      <c r="I231" s="12"/>
      <c r="J231" s="146"/>
      <c r="K231" s="146"/>
      <c r="L231" s="146"/>
      <c r="M231" s="12"/>
      <c r="N231" s="12"/>
      <c r="O231" s="12"/>
      <c r="P231" s="65"/>
      <c r="Q231" s="65"/>
      <c r="R231" s="65"/>
      <c r="S231" s="146"/>
      <c r="T231" s="12"/>
      <c r="U231" s="65"/>
      <c r="V231" s="146"/>
      <c r="W231" s="65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</row>
    <row r="232" spans="6:41">
      <c r="F232" s="12"/>
      <c r="G232" s="12"/>
      <c r="H232" s="261"/>
      <c r="I232" s="12"/>
      <c r="J232" s="146"/>
      <c r="K232" s="146"/>
      <c r="L232" s="146"/>
      <c r="M232" s="12"/>
      <c r="N232" s="12"/>
      <c r="O232" s="12"/>
      <c r="P232" s="65"/>
      <c r="Q232" s="65"/>
      <c r="R232" s="65"/>
      <c r="S232" s="146"/>
      <c r="T232" s="12"/>
      <c r="U232" s="65"/>
      <c r="V232" s="146"/>
      <c r="W232" s="65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</row>
    <row r="233" spans="6:41">
      <c r="F233" s="12"/>
      <c r="G233" s="12"/>
      <c r="H233" s="261"/>
      <c r="I233" s="12"/>
      <c r="J233" s="146"/>
      <c r="K233" s="146"/>
      <c r="L233" s="146"/>
      <c r="M233" s="12"/>
      <c r="N233" s="12"/>
      <c r="O233" s="12"/>
      <c r="P233" s="65"/>
      <c r="Q233" s="65"/>
      <c r="R233" s="65"/>
      <c r="S233" s="146"/>
      <c r="T233" s="12"/>
      <c r="U233" s="65"/>
      <c r="V233" s="146"/>
      <c r="W233" s="65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</row>
    <row r="234" spans="6:41">
      <c r="F234" s="12"/>
      <c r="G234" s="12"/>
      <c r="H234" s="261"/>
      <c r="I234" s="12"/>
      <c r="J234" s="146"/>
      <c r="K234" s="146"/>
      <c r="L234" s="146"/>
      <c r="M234" s="12"/>
      <c r="N234" s="12"/>
      <c r="O234" s="12"/>
      <c r="P234" s="65"/>
      <c r="Q234" s="65"/>
      <c r="R234" s="65"/>
      <c r="S234" s="146"/>
      <c r="T234" s="12"/>
      <c r="U234" s="65"/>
      <c r="V234" s="146"/>
      <c r="W234" s="65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</row>
    <row r="235" spans="6:41">
      <c r="F235" s="12"/>
      <c r="G235" s="12"/>
      <c r="H235" s="261"/>
      <c r="I235" s="12"/>
      <c r="J235" s="146"/>
      <c r="K235" s="146"/>
      <c r="L235" s="146"/>
      <c r="M235" s="12"/>
      <c r="N235" s="12"/>
      <c r="O235" s="12"/>
      <c r="P235" s="65"/>
      <c r="Q235" s="65"/>
      <c r="R235" s="65"/>
      <c r="S235" s="146"/>
      <c r="T235" s="12"/>
      <c r="U235" s="65"/>
      <c r="V235" s="146"/>
      <c r="W235" s="65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</row>
    <row r="236" spans="6:41">
      <c r="F236" s="12"/>
      <c r="G236" s="12"/>
      <c r="H236" s="261"/>
      <c r="I236" s="12"/>
      <c r="J236" s="146"/>
      <c r="K236" s="146"/>
      <c r="L236" s="146"/>
      <c r="M236" s="12"/>
      <c r="N236" s="12"/>
      <c r="O236" s="12"/>
      <c r="P236" s="65"/>
      <c r="Q236" s="65"/>
      <c r="R236" s="65"/>
      <c r="S236" s="146"/>
      <c r="T236" s="12"/>
      <c r="U236" s="65"/>
      <c r="V236" s="146"/>
      <c r="W236" s="65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</row>
    <row r="237" spans="6:41">
      <c r="F237" s="12"/>
      <c r="G237" s="12"/>
      <c r="H237" s="261"/>
      <c r="I237" s="12"/>
      <c r="J237" s="146"/>
      <c r="K237" s="146"/>
      <c r="L237" s="146"/>
      <c r="M237" s="12"/>
      <c r="N237" s="12"/>
      <c r="O237" s="12"/>
      <c r="P237" s="65"/>
      <c r="Q237" s="65"/>
      <c r="R237" s="65"/>
      <c r="S237" s="146"/>
      <c r="T237" s="12"/>
      <c r="U237" s="65"/>
      <c r="V237" s="146"/>
      <c r="W237" s="65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</row>
    <row r="238" spans="6:41">
      <c r="F238" s="12"/>
      <c r="G238" s="12"/>
      <c r="H238" s="261"/>
      <c r="I238" s="12"/>
      <c r="J238" s="146"/>
      <c r="K238" s="146"/>
      <c r="L238" s="146"/>
      <c r="M238" s="12"/>
      <c r="N238" s="12"/>
      <c r="O238" s="12"/>
      <c r="P238" s="65"/>
      <c r="Q238" s="65"/>
      <c r="R238" s="65"/>
      <c r="S238" s="146"/>
      <c r="T238" s="12"/>
      <c r="U238" s="65"/>
      <c r="V238" s="146"/>
      <c r="W238" s="65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</row>
    <row r="239" spans="6:41">
      <c r="F239" s="12"/>
      <c r="G239" s="12"/>
      <c r="H239" s="261"/>
      <c r="I239" s="12"/>
      <c r="J239" s="146"/>
      <c r="K239" s="146"/>
      <c r="L239" s="146"/>
      <c r="M239" s="12"/>
      <c r="N239" s="12"/>
      <c r="O239" s="12"/>
      <c r="P239" s="65"/>
      <c r="Q239" s="65"/>
      <c r="R239" s="65"/>
      <c r="S239" s="146"/>
      <c r="T239" s="12"/>
      <c r="U239" s="65"/>
      <c r="V239" s="146"/>
      <c r="W239" s="65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</row>
    <row r="240" spans="6:41">
      <c r="F240" s="12"/>
      <c r="G240" s="12"/>
      <c r="H240" s="261"/>
      <c r="I240" s="12"/>
      <c r="J240" s="146"/>
      <c r="K240" s="146"/>
      <c r="L240" s="146"/>
      <c r="M240" s="12"/>
      <c r="N240" s="12"/>
      <c r="O240" s="12"/>
      <c r="P240" s="65"/>
      <c r="Q240" s="65"/>
      <c r="R240" s="65"/>
      <c r="S240" s="146"/>
      <c r="T240" s="12"/>
      <c r="U240" s="65"/>
      <c r="V240" s="146"/>
      <c r="W240" s="65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</row>
    <row r="241" spans="6:41">
      <c r="F241" s="12"/>
      <c r="G241" s="12"/>
      <c r="H241" s="261"/>
      <c r="I241" s="12"/>
      <c r="J241" s="146"/>
      <c r="K241" s="146"/>
      <c r="L241" s="146"/>
      <c r="M241" s="12"/>
      <c r="N241" s="12"/>
      <c r="O241" s="12"/>
      <c r="P241" s="65"/>
      <c r="Q241" s="65"/>
      <c r="R241" s="65"/>
      <c r="S241" s="146"/>
      <c r="T241" s="12"/>
      <c r="U241" s="65"/>
      <c r="V241" s="146"/>
      <c r="W241" s="65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</row>
    <row r="242" spans="6:41">
      <c r="F242" s="12"/>
      <c r="G242" s="12"/>
      <c r="H242" s="261"/>
      <c r="I242" s="12"/>
      <c r="J242" s="146"/>
      <c r="K242" s="146"/>
      <c r="L242" s="146"/>
      <c r="M242" s="12"/>
      <c r="N242" s="12"/>
      <c r="O242" s="12"/>
      <c r="P242" s="65"/>
      <c r="Q242" s="65"/>
      <c r="R242" s="65"/>
      <c r="S242" s="146"/>
      <c r="T242" s="12"/>
      <c r="U242" s="65"/>
      <c r="V242" s="146"/>
      <c r="W242" s="65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</row>
    <row r="243" spans="6:41">
      <c r="F243" s="12"/>
      <c r="G243" s="12"/>
      <c r="H243" s="261"/>
      <c r="I243" s="12"/>
      <c r="J243" s="146"/>
      <c r="K243" s="146"/>
      <c r="L243" s="146"/>
      <c r="M243" s="12"/>
      <c r="N243" s="12"/>
      <c r="O243" s="12"/>
      <c r="P243" s="65"/>
      <c r="Q243" s="65"/>
      <c r="R243" s="65"/>
      <c r="S243" s="146"/>
      <c r="T243" s="12"/>
      <c r="U243" s="65"/>
      <c r="V243" s="146"/>
      <c r="W243" s="65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</row>
    <row r="244" spans="6:41">
      <c r="F244" s="12"/>
      <c r="G244" s="12"/>
      <c r="H244" s="261"/>
      <c r="I244" s="12"/>
      <c r="J244" s="146"/>
      <c r="K244" s="146"/>
      <c r="L244" s="146"/>
      <c r="M244" s="12"/>
      <c r="N244" s="12"/>
      <c r="O244" s="12"/>
      <c r="P244" s="65"/>
      <c r="Q244" s="65"/>
      <c r="R244" s="65"/>
      <c r="S244" s="146"/>
      <c r="T244" s="12"/>
      <c r="U244" s="65"/>
      <c r="V244" s="146"/>
      <c r="W244" s="65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</row>
    <row r="245" spans="6:41">
      <c r="F245" s="12"/>
      <c r="G245" s="12"/>
      <c r="H245" s="261"/>
      <c r="I245" s="12"/>
      <c r="J245" s="146"/>
      <c r="K245" s="146"/>
      <c r="L245" s="146"/>
      <c r="M245" s="12"/>
      <c r="N245" s="12"/>
      <c r="O245" s="12"/>
      <c r="P245" s="65"/>
      <c r="Q245" s="65"/>
      <c r="R245" s="65"/>
      <c r="S245" s="146"/>
      <c r="T245" s="12"/>
      <c r="U245" s="65"/>
      <c r="V245" s="146"/>
      <c r="W245" s="65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</row>
    <row r="246" spans="6:41">
      <c r="F246" s="12"/>
      <c r="G246" s="12"/>
      <c r="H246" s="261"/>
      <c r="I246" s="12"/>
      <c r="J246" s="146"/>
      <c r="K246" s="146"/>
      <c r="L246" s="146"/>
      <c r="M246" s="12"/>
      <c r="N246" s="12"/>
      <c r="O246" s="12"/>
      <c r="P246" s="65"/>
      <c r="Q246" s="65"/>
      <c r="R246" s="65"/>
      <c r="S246" s="146"/>
      <c r="T246" s="12"/>
      <c r="U246" s="65"/>
      <c r="V246" s="146"/>
      <c r="W246" s="65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</row>
    <row r="247" spans="6:41">
      <c r="F247" s="12"/>
      <c r="G247" s="12"/>
      <c r="H247" s="261"/>
      <c r="I247" s="12"/>
      <c r="J247" s="146"/>
      <c r="K247" s="146"/>
      <c r="L247" s="146"/>
      <c r="M247" s="12"/>
      <c r="N247" s="12"/>
      <c r="O247" s="12"/>
      <c r="P247" s="65"/>
      <c r="Q247" s="65"/>
      <c r="R247" s="65"/>
      <c r="S247" s="146"/>
      <c r="T247" s="12"/>
      <c r="U247" s="65"/>
      <c r="V247" s="146"/>
      <c r="W247" s="65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</row>
    <row r="248" spans="6:41">
      <c r="F248" s="12"/>
      <c r="G248" s="12"/>
      <c r="H248" s="261"/>
      <c r="I248" s="12"/>
      <c r="J248" s="146"/>
      <c r="K248" s="146"/>
      <c r="L248" s="146"/>
      <c r="M248" s="12"/>
      <c r="N248" s="12"/>
      <c r="O248" s="12"/>
      <c r="P248" s="65"/>
      <c r="Q248" s="65"/>
      <c r="R248" s="65"/>
      <c r="S248" s="146"/>
      <c r="T248" s="12"/>
      <c r="U248" s="65"/>
      <c r="V248" s="146"/>
      <c r="W248" s="65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</row>
    <row r="249" spans="6:41">
      <c r="F249" s="12"/>
      <c r="G249" s="12"/>
      <c r="H249" s="261"/>
      <c r="I249" s="12"/>
      <c r="J249" s="146"/>
      <c r="K249" s="146"/>
      <c r="L249" s="146"/>
      <c r="M249" s="12"/>
      <c r="N249" s="12"/>
      <c r="O249" s="12"/>
      <c r="P249" s="65"/>
      <c r="Q249" s="65"/>
      <c r="R249" s="65"/>
      <c r="S249" s="146"/>
      <c r="T249" s="12"/>
      <c r="U249" s="65"/>
      <c r="V249" s="146"/>
      <c r="W249" s="65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</row>
    <row r="250" spans="6:41">
      <c r="F250" s="12"/>
      <c r="G250" s="12"/>
      <c r="H250" s="261"/>
      <c r="I250" s="12"/>
      <c r="J250" s="146"/>
      <c r="K250" s="146"/>
      <c r="L250" s="146"/>
      <c r="M250" s="12"/>
      <c r="N250" s="12"/>
      <c r="O250" s="12"/>
      <c r="P250" s="65"/>
      <c r="Q250" s="65"/>
      <c r="R250" s="65"/>
      <c r="S250" s="146"/>
      <c r="T250" s="12"/>
      <c r="U250" s="65"/>
      <c r="V250" s="146"/>
      <c r="W250" s="65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</row>
    <row r="251" spans="6:41">
      <c r="F251" s="12"/>
      <c r="G251" s="12"/>
      <c r="H251" s="261"/>
      <c r="I251" s="12"/>
      <c r="J251" s="146"/>
      <c r="K251" s="146"/>
      <c r="L251" s="146"/>
      <c r="M251" s="12"/>
      <c r="N251" s="12"/>
      <c r="O251" s="12"/>
      <c r="P251" s="65"/>
      <c r="Q251" s="65"/>
      <c r="R251" s="65"/>
      <c r="S251" s="146"/>
      <c r="T251" s="12"/>
      <c r="U251" s="65"/>
      <c r="V251" s="146"/>
      <c r="W251" s="65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</row>
    <row r="252" spans="6:41">
      <c r="F252" s="12"/>
      <c r="G252" s="12"/>
      <c r="H252" s="261"/>
      <c r="I252" s="12"/>
      <c r="J252" s="146"/>
      <c r="K252" s="146"/>
      <c r="L252" s="146"/>
      <c r="M252" s="12"/>
      <c r="N252" s="12"/>
      <c r="O252" s="12"/>
      <c r="P252" s="65"/>
      <c r="Q252" s="65"/>
      <c r="R252" s="65"/>
      <c r="S252" s="146"/>
      <c r="T252" s="12"/>
      <c r="U252" s="65"/>
      <c r="V252" s="146"/>
      <c r="W252" s="65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</row>
    <row r="253" spans="6:41">
      <c r="F253" s="12"/>
      <c r="G253" s="12"/>
      <c r="H253" s="261"/>
      <c r="I253" s="12"/>
      <c r="J253" s="146"/>
      <c r="K253" s="146"/>
      <c r="L253" s="146"/>
      <c r="M253" s="12"/>
      <c r="N253" s="12"/>
      <c r="O253" s="12"/>
      <c r="P253" s="65"/>
      <c r="Q253" s="65"/>
      <c r="R253" s="65"/>
      <c r="S253" s="146"/>
      <c r="T253" s="12"/>
      <c r="U253" s="65"/>
      <c r="V253" s="146"/>
      <c r="W253" s="65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</row>
    <row r="254" spans="6:41">
      <c r="F254" s="12"/>
      <c r="G254" s="12"/>
      <c r="H254" s="261"/>
      <c r="I254" s="12"/>
      <c r="J254" s="146"/>
      <c r="K254" s="146"/>
      <c r="L254" s="146"/>
      <c r="M254" s="12"/>
      <c r="N254" s="12"/>
      <c r="O254" s="12"/>
      <c r="P254" s="65"/>
      <c r="Q254" s="65"/>
      <c r="R254" s="65"/>
      <c r="S254" s="146"/>
      <c r="T254" s="12"/>
      <c r="U254" s="65"/>
      <c r="V254" s="146"/>
      <c r="W254" s="65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</row>
    <row r="255" spans="6:41">
      <c r="F255" s="12"/>
      <c r="G255" s="12"/>
      <c r="H255" s="261"/>
      <c r="I255" s="12"/>
      <c r="J255" s="146"/>
      <c r="K255" s="146"/>
      <c r="L255" s="146"/>
      <c r="M255" s="12"/>
      <c r="N255" s="12"/>
      <c r="O255" s="12"/>
      <c r="P255" s="65"/>
      <c r="Q255" s="65"/>
      <c r="R255" s="65"/>
      <c r="S255" s="146"/>
      <c r="T255" s="12"/>
      <c r="U255" s="65"/>
      <c r="V255" s="146"/>
      <c r="W255" s="65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</row>
    <row r="256" spans="6:41">
      <c r="F256" s="12"/>
      <c r="G256" s="12"/>
      <c r="H256" s="261"/>
      <c r="I256" s="12"/>
      <c r="J256" s="146"/>
      <c r="K256" s="146"/>
      <c r="L256" s="146"/>
      <c r="M256" s="12"/>
      <c r="N256" s="12"/>
      <c r="O256" s="12"/>
      <c r="P256" s="65"/>
      <c r="Q256" s="65"/>
      <c r="R256" s="65"/>
      <c r="S256" s="146"/>
      <c r="T256" s="12"/>
      <c r="U256" s="65"/>
      <c r="V256" s="146"/>
      <c r="W256" s="65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</row>
    <row r="257" spans="6:41">
      <c r="F257" s="12"/>
      <c r="G257" s="12"/>
      <c r="H257" s="261"/>
      <c r="I257" s="12"/>
      <c r="J257" s="146"/>
      <c r="K257" s="146"/>
      <c r="L257" s="146"/>
      <c r="M257" s="12"/>
      <c r="N257" s="12"/>
      <c r="O257" s="12"/>
      <c r="P257" s="65"/>
      <c r="Q257" s="65"/>
      <c r="R257" s="65"/>
      <c r="S257" s="146"/>
      <c r="T257" s="12"/>
      <c r="U257" s="65"/>
      <c r="V257" s="146"/>
      <c r="W257" s="65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</row>
    <row r="258" spans="6:41">
      <c r="F258" s="12"/>
      <c r="G258" s="12"/>
      <c r="H258" s="261"/>
      <c r="I258" s="12"/>
      <c r="J258" s="146"/>
      <c r="K258" s="146"/>
      <c r="L258" s="146"/>
      <c r="M258" s="12"/>
      <c r="N258" s="12"/>
      <c r="O258" s="12"/>
      <c r="P258" s="65"/>
      <c r="Q258" s="65"/>
      <c r="R258" s="65"/>
      <c r="S258" s="146"/>
      <c r="T258" s="12"/>
      <c r="U258" s="65"/>
      <c r="V258" s="146"/>
      <c r="W258" s="65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</row>
    <row r="259" spans="6:41">
      <c r="F259" s="12"/>
      <c r="G259" s="12"/>
      <c r="H259" s="261"/>
      <c r="I259" s="12"/>
      <c r="J259" s="146"/>
      <c r="K259" s="146"/>
      <c r="L259" s="146"/>
      <c r="M259" s="12"/>
      <c r="N259" s="12"/>
      <c r="O259" s="12"/>
      <c r="P259" s="65"/>
      <c r="Q259" s="65"/>
      <c r="R259" s="65"/>
      <c r="S259" s="146"/>
      <c r="T259" s="12"/>
      <c r="U259" s="65"/>
      <c r="V259" s="146"/>
      <c r="W259" s="65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</row>
    <row r="260" spans="6:41">
      <c r="F260" s="12"/>
      <c r="G260" s="12"/>
      <c r="H260" s="261"/>
      <c r="I260" s="12"/>
      <c r="J260" s="146"/>
      <c r="K260" s="146"/>
      <c r="L260" s="146"/>
      <c r="M260" s="12"/>
      <c r="N260" s="12"/>
      <c r="O260" s="12"/>
      <c r="P260" s="65"/>
      <c r="Q260" s="65"/>
      <c r="R260" s="65"/>
      <c r="S260" s="146"/>
      <c r="T260" s="12"/>
      <c r="U260" s="65"/>
      <c r="V260" s="146"/>
      <c r="W260" s="65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</row>
    <row r="261" spans="6:41">
      <c r="F261" s="12"/>
      <c r="G261" s="12"/>
      <c r="H261" s="261"/>
      <c r="I261" s="12"/>
      <c r="J261" s="146"/>
      <c r="K261" s="146"/>
      <c r="L261" s="146"/>
      <c r="M261" s="12"/>
      <c r="N261" s="12"/>
      <c r="O261" s="12"/>
      <c r="P261" s="65"/>
      <c r="Q261" s="65"/>
      <c r="R261" s="65"/>
      <c r="S261" s="146"/>
      <c r="T261" s="12"/>
      <c r="U261" s="65"/>
      <c r="V261" s="146"/>
      <c r="W261" s="65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</row>
    <row r="262" spans="6:41">
      <c r="F262" s="12"/>
      <c r="G262" s="12"/>
      <c r="H262" s="261"/>
      <c r="I262" s="12"/>
      <c r="J262" s="146"/>
      <c r="K262" s="146"/>
      <c r="L262" s="146"/>
      <c r="M262" s="12"/>
      <c r="N262" s="12"/>
      <c r="O262" s="12"/>
      <c r="P262" s="65"/>
      <c r="Q262" s="65"/>
      <c r="R262" s="65"/>
      <c r="S262" s="146"/>
      <c r="T262" s="12"/>
      <c r="U262" s="65"/>
      <c r="V262" s="146"/>
      <c r="W262" s="65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</row>
    <row r="263" spans="6:41">
      <c r="F263" s="12"/>
      <c r="G263" s="12"/>
      <c r="H263" s="261"/>
      <c r="I263" s="12"/>
      <c r="J263" s="146"/>
      <c r="K263" s="146"/>
      <c r="L263" s="146"/>
      <c r="M263" s="12"/>
      <c r="N263" s="12"/>
      <c r="O263" s="12"/>
      <c r="P263" s="65"/>
      <c r="Q263" s="65"/>
      <c r="R263" s="65"/>
      <c r="S263" s="146"/>
      <c r="T263" s="12"/>
      <c r="U263" s="65"/>
      <c r="V263" s="146"/>
      <c r="W263" s="65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</row>
    <row r="264" spans="6:41">
      <c r="F264" s="12"/>
      <c r="G264" s="12"/>
      <c r="H264" s="261"/>
      <c r="I264" s="12"/>
      <c r="J264" s="146"/>
      <c r="K264" s="146"/>
      <c r="L264" s="146"/>
      <c r="M264" s="12"/>
      <c r="N264" s="12"/>
      <c r="O264" s="12"/>
      <c r="P264" s="65"/>
      <c r="Q264" s="65"/>
      <c r="R264" s="65"/>
      <c r="S264" s="146"/>
      <c r="T264" s="12"/>
      <c r="U264" s="65"/>
      <c r="V264" s="146"/>
      <c r="W264" s="65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</row>
    <row r="265" spans="6:41">
      <c r="F265" s="12"/>
      <c r="G265" s="12"/>
      <c r="H265" s="261"/>
      <c r="I265" s="12"/>
      <c r="J265" s="146"/>
      <c r="K265" s="146"/>
      <c r="L265" s="146"/>
      <c r="M265" s="12"/>
      <c r="N265" s="12"/>
      <c r="O265" s="12"/>
      <c r="P265" s="65"/>
      <c r="Q265" s="65"/>
      <c r="R265" s="65"/>
      <c r="S265" s="146"/>
      <c r="T265" s="12"/>
      <c r="U265" s="65"/>
      <c r="V265" s="146"/>
      <c r="W265" s="65"/>
      <c r="X265" s="12"/>
      <c r="Y265" s="30"/>
      <c r="Z265" s="30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</row>
    <row r="266" spans="6:41">
      <c r="F266" s="12"/>
      <c r="G266" s="12"/>
      <c r="H266" s="261"/>
      <c r="I266" s="12"/>
      <c r="J266" s="146"/>
      <c r="K266" s="146"/>
      <c r="L266" s="146"/>
      <c r="M266" s="12"/>
      <c r="N266" s="12"/>
      <c r="O266" s="12"/>
      <c r="P266" s="65"/>
      <c r="Q266" s="65"/>
      <c r="R266" s="65"/>
      <c r="S266" s="146"/>
      <c r="T266" s="12"/>
      <c r="U266" s="65"/>
      <c r="V266" s="146"/>
      <c r="W266" s="65"/>
      <c r="X266" s="12"/>
      <c r="Y266" s="32"/>
      <c r="Z266" s="3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</row>
    <row r="267" spans="6:41">
      <c r="F267" s="12"/>
      <c r="G267" s="12"/>
      <c r="H267" s="261"/>
      <c r="I267" s="12"/>
      <c r="J267" s="146"/>
      <c r="K267" s="146"/>
      <c r="L267" s="146"/>
      <c r="M267" s="12"/>
      <c r="N267" s="12"/>
      <c r="O267" s="12"/>
      <c r="P267" s="65"/>
      <c r="Q267" s="65"/>
      <c r="R267" s="65"/>
      <c r="S267" s="146"/>
      <c r="T267" s="12"/>
      <c r="U267" s="65"/>
      <c r="V267" s="146"/>
      <c r="W267" s="65"/>
      <c r="X267" s="12"/>
      <c r="Y267" s="32"/>
      <c r="Z267" s="3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</row>
    <row r="268" spans="6:41">
      <c r="F268" s="12"/>
      <c r="G268" s="12"/>
      <c r="H268" s="261"/>
      <c r="I268" s="12"/>
      <c r="J268" s="147"/>
      <c r="K268" s="147"/>
      <c r="L268" s="147"/>
      <c r="M268" s="12"/>
      <c r="N268" s="12"/>
      <c r="O268" s="12"/>
      <c r="P268" s="65"/>
      <c r="Q268" s="65"/>
      <c r="R268" s="66"/>
      <c r="S268" s="147"/>
      <c r="T268" s="30"/>
      <c r="U268" s="66"/>
      <c r="V268" s="147"/>
      <c r="W268" s="66"/>
      <c r="X268" s="30"/>
      <c r="Y268" s="32"/>
      <c r="Z268" s="32"/>
      <c r="AA268" s="30"/>
      <c r="AB268" s="30"/>
      <c r="AL268" s="12"/>
      <c r="AM268" s="12"/>
      <c r="AN268" s="12"/>
      <c r="AO268" s="12"/>
    </row>
    <row r="269" spans="6:41">
      <c r="F269" s="12"/>
      <c r="G269" s="12"/>
      <c r="H269" s="261"/>
      <c r="I269" s="12"/>
      <c r="J269" s="148"/>
      <c r="K269" s="148"/>
      <c r="L269" s="148"/>
      <c r="M269" s="12"/>
      <c r="N269" s="12"/>
      <c r="O269" s="12"/>
      <c r="P269" s="66"/>
      <c r="Q269" s="66"/>
      <c r="R269" s="67"/>
      <c r="S269" s="148"/>
      <c r="T269" s="32"/>
      <c r="U269" s="67"/>
      <c r="V269" s="148"/>
      <c r="W269" s="67"/>
      <c r="X269" s="32"/>
      <c r="Y269" s="32"/>
      <c r="Z269" s="32"/>
      <c r="AA269" s="32"/>
      <c r="AB269" s="32"/>
      <c r="AN269" s="12"/>
      <c r="AO269" s="12"/>
    </row>
    <row r="270" spans="6:41">
      <c r="F270" s="12"/>
      <c r="G270" s="12"/>
      <c r="H270" s="261"/>
      <c r="I270" s="12"/>
      <c r="J270" s="148"/>
      <c r="K270" s="148"/>
      <c r="L270" s="148"/>
      <c r="M270" s="12"/>
      <c r="N270" s="12"/>
      <c r="O270" s="12"/>
      <c r="P270" s="67"/>
      <c r="Q270" s="67"/>
      <c r="R270" s="67"/>
      <c r="S270" s="148"/>
      <c r="T270" s="32"/>
      <c r="U270" s="67"/>
      <c r="V270" s="148"/>
      <c r="W270" s="67"/>
      <c r="X270" s="32"/>
      <c r="Y270" s="32"/>
      <c r="Z270" s="32"/>
      <c r="AA270" s="32"/>
      <c r="AB270" s="32"/>
      <c r="AN270" s="12"/>
      <c r="AO270" s="12"/>
    </row>
    <row r="271" spans="6:41">
      <c r="F271" s="12"/>
      <c r="G271" s="12"/>
      <c r="H271" s="261"/>
      <c r="I271" s="12"/>
      <c r="J271" s="148"/>
      <c r="K271" s="148"/>
      <c r="L271" s="148"/>
      <c r="M271" s="12"/>
      <c r="N271" s="12"/>
      <c r="O271" s="12"/>
      <c r="P271" s="67"/>
      <c r="Q271" s="67"/>
      <c r="R271" s="67"/>
      <c r="S271" s="148"/>
      <c r="T271" s="32"/>
      <c r="U271" s="67"/>
      <c r="V271" s="148"/>
      <c r="W271" s="67"/>
      <c r="X271" s="32"/>
      <c r="Y271" s="32"/>
      <c r="Z271" s="32"/>
      <c r="AA271" s="32"/>
      <c r="AB271" s="32"/>
      <c r="AN271" s="12"/>
      <c r="AO271" s="12"/>
    </row>
    <row r="272" spans="6:41">
      <c r="F272" s="12"/>
      <c r="G272" s="12"/>
      <c r="H272" s="261"/>
      <c r="I272" s="12"/>
      <c r="J272" s="148"/>
      <c r="K272" s="148"/>
      <c r="L272" s="148"/>
      <c r="M272" s="12"/>
      <c r="N272" s="12"/>
      <c r="O272" s="12"/>
      <c r="P272" s="67"/>
      <c r="Q272" s="67"/>
      <c r="R272" s="67"/>
      <c r="S272" s="148"/>
      <c r="T272" s="32"/>
      <c r="U272" s="67"/>
      <c r="V272" s="148"/>
      <c r="W272" s="67"/>
      <c r="X272" s="32"/>
      <c r="Y272" s="32"/>
      <c r="Z272" s="32"/>
      <c r="AA272" s="32"/>
      <c r="AB272" s="32"/>
      <c r="AN272" s="12"/>
      <c r="AO272" s="12"/>
    </row>
    <row r="273" spans="6:41">
      <c r="F273" s="12"/>
      <c r="G273" s="12"/>
      <c r="H273" s="261"/>
      <c r="I273" s="12"/>
      <c r="J273" s="148"/>
      <c r="K273" s="148"/>
      <c r="L273" s="148"/>
      <c r="M273" s="12"/>
      <c r="N273" s="12"/>
      <c r="O273" s="12"/>
      <c r="P273" s="67"/>
      <c r="Q273" s="67"/>
      <c r="R273" s="67"/>
      <c r="S273" s="148"/>
      <c r="T273" s="32"/>
      <c r="U273" s="67"/>
      <c r="V273" s="148"/>
      <c r="W273" s="67"/>
      <c r="X273" s="32"/>
      <c r="Y273" s="32"/>
      <c r="Z273" s="32"/>
      <c r="AA273" s="32"/>
      <c r="AB273" s="32"/>
      <c r="AN273" s="12"/>
      <c r="AO273" s="12"/>
    </row>
    <row r="274" spans="6:41">
      <c r="F274" s="12"/>
      <c r="G274" s="12"/>
      <c r="H274" s="261"/>
      <c r="I274" s="12"/>
      <c r="J274" s="148"/>
      <c r="K274" s="148"/>
      <c r="L274" s="148"/>
      <c r="M274" s="12"/>
      <c r="N274" s="12"/>
      <c r="O274" s="12"/>
      <c r="P274" s="67"/>
      <c r="Q274" s="67"/>
      <c r="R274" s="67"/>
      <c r="S274" s="148"/>
      <c r="T274" s="32"/>
      <c r="U274" s="67"/>
      <c r="V274" s="148"/>
      <c r="W274" s="67"/>
      <c r="X274" s="32"/>
      <c r="Y274" s="32"/>
      <c r="Z274" s="32"/>
      <c r="AA274" s="32"/>
      <c r="AB274" s="32"/>
      <c r="AN274" s="12"/>
      <c r="AO274" s="12"/>
    </row>
    <row r="275" spans="6:41">
      <c r="F275" s="12"/>
      <c r="G275" s="12"/>
      <c r="H275" s="261"/>
      <c r="I275" s="12"/>
      <c r="J275" s="148"/>
      <c r="K275" s="148"/>
      <c r="L275" s="148"/>
      <c r="M275" s="12"/>
      <c r="N275" s="12"/>
      <c r="O275" s="12"/>
      <c r="P275" s="67"/>
      <c r="Q275" s="67"/>
      <c r="R275" s="67"/>
      <c r="S275" s="148"/>
      <c r="T275" s="32"/>
      <c r="U275" s="67"/>
      <c r="V275" s="148"/>
      <c r="W275" s="67"/>
      <c r="X275" s="32"/>
      <c r="Y275" s="32"/>
      <c r="Z275" s="32"/>
      <c r="AA275" s="32"/>
      <c r="AB275" s="32"/>
      <c r="AN275" s="12"/>
      <c r="AO275" s="12"/>
    </row>
    <row r="276" spans="6:41">
      <c r="F276" s="12"/>
      <c r="G276" s="12"/>
      <c r="H276" s="261"/>
      <c r="I276" s="12"/>
      <c r="J276" s="148"/>
      <c r="K276" s="148"/>
      <c r="L276" s="148"/>
      <c r="M276" s="12"/>
      <c r="N276" s="12"/>
      <c r="O276" s="12"/>
      <c r="P276" s="67"/>
      <c r="Q276" s="67"/>
      <c r="R276" s="67"/>
      <c r="S276" s="148"/>
      <c r="T276" s="32"/>
      <c r="U276" s="67"/>
      <c r="V276" s="148"/>
      <c r="W276" s="67"/>
      <c r="X276" s="32"/>
      <c r="Y276" s="32"/>
      <c r="Z276" s="32"/>
      <c r="AA276" s="32"/>
      <c r="AB276" s="32"/>
      <c r="AN276" s="12"/>
      <c r="AO276" s="12"/>
    </row>
    <row r="277" spans="6:41">
      <c r="F277" s="12"/>
      <c r="G277" s="12"/>
      <c r="H277" s="261"/>
      <c r="I277" s="12"/>
      <c r="J277" s="148"/>
      <c r="K277" s="148"/>
      <c r="L277" s="148"/>
      <c r="M277" s="12"/>
      <c r="N277" s="12"/>
      <c r="O277" s="12"/>
      <c r="P277" s="67"/>
      <c r="Q277" s="67"/>
      <c r="R277" s="67"/>
      <c r="S277" s="148"/>
      <c r="T277" s="32"/>
      <c r="U277" s="67"/>
      <c r="V277" s="148"/>
      <c r="W277" s="67"/>
      <c r="X277" s="32"/>
      <c r="Y277" s="32"/>
      <c r="Z277" s="32"/>
      <c r="AA277" s="32"/>
      <c r="AB277" s="32"/>
      <c r="AN277" s="12"/>
      <c r="AO277" s="12"/>
    </row>
    <row r="278" spans="6:41">
      <c r="F278" s="12"/>
      <c r="G278" s="12"/>
      <c r="H278" s="261"/>
      <c r="I278" s="12"/>
      <c r="J278" s="148"/>
      <c r="K278" s="148"/>
      <c r="L278" s="148"/>
      <c r="M278" s="12"/>
      <c r="N278" s="12"/>
      <c r="O278" s="12"/>
      <c r="P278" s="67"/>
      <c r="Q278" s="67"/>
      <c r="R278" s="67"/>
      <c r="S278" s="148"/>
      <c r="T278" s="32"/>
      <c r="U278" s="67"/>
      <c r="V278" s="148"/>
      <c r="W278" s="67"/>
      <c r="X278" s="32"/>
      <c r="Y278" s="32"/>
      <c r="Z278" s="32"/>
      <c r="AA278" s="32"/>
      <c r="AB278" s="32"/>
      <c r="AN278" s="12"/>
      <c r="AO278" s="12"/>
    </row>
    <row r="279" spans="6:41">
      <c r="F279" s="12"/>
      <c r="G279" s="12"/>
      <c r="H279" s="261"/>
      <c r="I279" s="12"/>
      <c r="J279" s="148"/>
      <c r="K279" s="148"/>
      <c r="L279" s="148"/>
      <c r="M279" s="12"/>
      <c r="N279" s="12"/>
      <c r="O279" s="12"/>
      <c r="P279" s="67"/>
      <c r="Q279" s="67"/>
      <c r="R279" s="67"/>
      <c r="S279" s="148"/>
      <c r="T279" s="32"/>
      <c r="U279" s="67"/>
      <c r="V279" s="148"/>
      <c r="W279" s="67"/>
      <c r="X279" s="32"/>
      <c r="Y279" s="32"/>
      <c r="Z279" s="32"/>
      <c r="AA279" s="32"/>
      <c r="AB279" s="32"/>
      <c r="AN279" s="12"/>
      <c r="AO279" s="12"/>
    </row>
    <row r="280" spans="6:41">
      <c r="F280" s="12"/>
      <c r="G280" s="12"/>
      <c r="H280" s="261"/>
      <c r="I280" s="12"/>
      <c r="J280" s="148"/>
      <c r="K280" s="148"/>
      <c r="L280" s="148"/>
      <c r="M280" s="12"/>
      <c r="N280" s="12"/>
      <c r="O280" s="12"/>
      <c r="P280" s="67"/>
      <c r="Q280" s="67"/>
      <c r="R280" s="67"/>
      <c r="S280" s="148"/>
      <c r="T280" s="32"/>
      <c r="U280" s="67"/>
      <c r="V280" s="148"/>
      <c r="W280" s="67"/>
      <c r="X280" s="32"/>
      <c r="Y280" s="32"/>
      <c r="Z280" s="32"/>
      <c r="AA280" s="32"/>
      <c r="AB280" s="32"/>
      <c r="AN280" s="12"/>
      <c r="AO280" s="12"/>
    </row>
    <row r="281" spans="6:41">
      <c r="F281" s="12"/>
      <c r="G281" s="12"/>
      <c r="H281" s="261"/>
      <c r="I281" s="12"/>
      <c r="J281" s="148"/>
      <c r="K281" s="148"/>
      <c r="L281" s="148"/>
      <c r="M281" s="12"/>
      <c r="N281" s="12"/>
      <c r="O281" s="12"/>
      <c r="P281" s="67"/>
      <c r="Q281" s="67"/>
      <c r="R281" s="67"/>
      <c r="S281" s="148"/>
      <c r="T281" s="32"/>
      <c r="U281" s="67"/>
      <c r="V281" s="148"/>
      <c r="W281" s="67"/>
      <c r="X281" s="32"/>
      <c r="Y281" s="32"/>
      <c r="Z281" s="32"/>
      <c r="AA281" s="32"/>
      <c r="AB281" s="32"/>
      <c r="AN281" s="12"/>
      <c r="AO281" s="12"/>
    </row>
    <row r="282" spans="6:41">
      <c r="F282" s="12"/>
      <c r="G282" s="12"/>
      <c r="H282" s="261"/>
      <c r="I282" s="12"/>
      <c r="J282" s="148"/>
      <c r="K282" s="148"/>
      <c r="L282" s="148"/>
      <c r="M282" s="12"/>
      <c r="N282" s="12"/>
      <c r="O282" s="12"/>
      <c r="P282" s="67"/>
      <c r="Q282" s="67"/>
      <c r="R282" s="67"/>
      <c r="S282" s="148"/>
      <c r="T282" s="32"/>
      <c r="U282" s="67"/>
      <c r="V282" s="148"/>
      <c r="W282" s="67"/>
      <c r="X282" s="32"/>
      <c r="Y282" s="32"/>
      <c r="Z282" s="32"/>
      <c r="AA282" s="32"/>
      <c r="AB282" s="32"/>
      <c r="AN282" s="12"/>
      <c r="AO282" s="12"/>
    </row>
    <row r="283" spans="6:41">
      <c r="F283" s="12"/>
      <c r="G283" s="12"/>
      <c r="H283" s="261"/>
      <c r="I283" s="12"/>
      <c r="J283" s="148"/>
      <c r="K283" s="148"/>
      <c r="L283" s="148"/>
      <c r="M283" s="12"/>
      <c r="N283" s="12"/>
      <c r="O283" s="12"/>
      <c r="P283" s="67"/>
      <c r="Q283" s="67"/>
      <c r="R283" s="67"/>
      <c r="S283" s="148"/>
      <c r="T283" s="32"/>
      <c r="U283" s="67"/>
      <c r="V283" s="148"/>
      <c r="W283" s="67"/>
      <c r="X283" s="32"/>
      <c r="Y283" s="32"/>
      <c r="Z283" s="32"/>
      <c r="AA283" s="32"/>
      <c r="AB283" s="32"/>
      <c r="AN283" s="12"/>
      <c r="AO283" s="12"/>
    </row>
    <row r="284" spans="6:41">
      <c r="F284" s="12"/>
      <c r="G284" s="12"/>
      <c r="H284" s="261"/>
      <c r="I284" s="12"/>
      <c r="J284" s="148"/>
      <c r="K284" s="148"/>
      <c r="L284" s="148"/>
      <c r="M284" s="12"/>
      <c r="N284" s="12"/>
      <c r="O284" s="12"/>
      <c r="P284" s="67"/>
      <c r="Q284" s="67"/>
      <c r="R284" s="67"/>
      <c r="S284" s="148"/>
      <c r="T284" s="32"/>
      <c r="U284" s="67"/>
      <c r="V284" s="148"/>
      <c r="W284" s="67"/>
      <c r="X284" s="32"/>
      <c r="Y284" s="32"/>
      <c r="Z284" s="32"/>
      <c r="AA284" s="32"/>
      <c r="AB284" s="32"/>
      <c r="AN284" s="12"/>
      <c r="AO284" s="12"/>
    </row>
    <row r="285" spans="6:41">
      <c r="F285" s="12"/>
      <c r="G285" s="12"/>
      <c r="H285" s="261"/>
      <c r="I285" s="12"/>
      <c r="J285" s="148"/>
      <c r="K285" s="148"/>
      <c r="L285" s="148"/>
      <c r="M285" s="12"/>
      <c r="N285" s="12"/>
      <c r="O285" s="12"/>
      <c r="P285" s="67"/>
      <c r="Q285" s="67"/>
      <c r="R285" s="67"/>
      <c r="S285" s="148"/>
      <c r="T285" s="32"/>
      <c r="U285" s="67"/>
      <c r="V285" s="148"/>
      <c r="W285" s="67"/>
      <c r="X285" s="32"/>
      <c r="Y285" s="32"/>
      <c r="Z285" s="32"/>
      <c r="AA285" s="32"/>
      <c r="AB285" s="32"/>
      <c r="AN285" s="12"/>
      <c r="AO285" s="12"/>
    </row>
    <row r="286" spans="6:41">
      <c r="F286" s="12"/>
      <c r="G286" s="12"/>
      <c r="H286" s="261"/>
      <c r="I286" s="12"/>
      <c r="J286" s="148"/>
      <c r="K286" s="148"/>
      <c r="L286" s="148"/>
      <c r="M286" s="12"/>
      <c r="N286" s="12"/>
      <c r="O286" s="12"/>
      <c r="P286" s="67"/>
      <c r="Q286" s="67"/>
      <c r="R286" s="67"/>
      <c r="S286" s="148"/>
      <c r="T286" s="32"/>
      <c r="U286" s="67"/>
      <c r="V286" s="148"/>
      <c r="W286" s="67"/>
      <c r="X286" s="32"/>
      <c r="Y286" s="32"/>
      <c r="Z286" s="32"/>
      <c r="AA286" s="32"/>
      <c r="AB286" s="32"/>
      <c r="AN286" s="12"/>
      <c r="AO286" s="12"/>
    </row>
    <row r="287" spans="6:41">
      <c r="F287" s="12"/>
      <c r="G287" s="12"/>
      <c r="H287" s="261"/>
      <c r="I287" s="12"/>
      <c r="J287" s="148"/>
      <c r="K287" s="148"/>
      <c r="L287" s="148"/>
      <c r="M287" s="12"/>
      <c r="N287" s="12"/>
      <c r="O287" s="12"/>
      <c r="P287" s="67"/>
      <c r="Q287" s="67"/>
      <c r="R287" s="67"/>
      <c r="S287" s="148"/>
      <c r="T287" s="32"/>
      <c r="U287" s="67"/>
      <c r="V287" s="148"/>
      <c r="W287" s="67"/>
      <c r="X287" s="32"/>
      <c r="Y287" s="32"/>
      <c r="Z287" s="32"/>
      <c r="AA287" s="32"/>
      <c r="AB287" s="32"/>
      <c r="AN287" s="12"/>
      <c r="AO287" s="12"/>
    </row>
    <row r="288" spans="6:41">
      <c r="F288" s="12"/>
      <c r="G288" s="12"/>
      <c r="H288" s="261"/>
      <c r="I288" s="12"/>
      <c r="J288" s="148"/>
      <c r="K288" s="148"/>
      <c r="L288" s="148"/>
      <c r="M288" s="12"/>
      <c r="N288" s="12"/>
      <c r="O288" s="12"/>
      <c r="P288" s="67"/>
      <c r="Q288" s="67"/>
      <c r="R288" s="67"/>
      <c r="S288" s="148"/>
      <c r="T288" s="32"/>
      <c r="U288" s="67"/>
      <c r="V288" s="148"/>
      <c r="W288" s="67"/>
      <c r="X288" s="32"/>
      <c r="Y288" s="32"/>
      <c r="Z288" s="32"/>
      <c r="AA288" s="32"/>
      <c r="AB288" s="32"/>
      <c r="AN288" s="12"/>
      <c r="AO288" s="12"/>
    </row>
    <row r="289" spans="1:41">
      <c r="F289" s="12"/>
      <c r="G289" s="12"/>
      <c r="H289" s="261"/>
      <c r="I289" s="12"/>
      <c r="J289" s="148"/>
      <c r="K289" s="148"/>
      <c r="L289" s="148"/>
      <c r="M289" s="12"/>
      <c r="N289" s="12"/>
      <c r="O289" s="12"/>
      <c r="P289" s="67"/>
      <c r="Q289" s="67"/>
      <c r="R289" s="67"/>
      <c r="S289" s="148"/>
      <c r="T289" s="32"/>
      <c r="U289" s="67"/>
      <c r="V289" s="148"/>
      <c r="W289" s="67"/>
      <c r="X289" s="32"/>
      <c r="Y289" s="32"/>
      <c r="Z289" s="32"/>
      <c r="AA289" s="32"/>
      <c r="AB289" s="32"/>
      <c r="AN289" s="12"/>
      <c r="AO289" s="12"/>
    </row>
    <row r="290" spans="1:41">
      <c r="F290" s="12"/>
      <c r="G290" s="12"/>
      <c r="H290" s="261"/>
      <c r="I290" s="12"/>
      <c r="J290" s="148"/>
      <c r="K290" s="148"/>
      <c r="L290" s="148"/>
      <c r="M290" s="12"/>
      <c r="N290" s="12"/>
      <c r="O290" s="12"/>
      <c r="P290" s="67"/>
      <c r="Q290" s="67"/>
      <c r="R290" s="67"/>
      <c r="S290" s="148"/>
      <c r="T290" s="32"/>
      <c r="U290" s="67"/>
      <c r="V290" s="148"/>
      <c r="W290" s="67"/>
      <c r="X290" s="32"/>
      <c r="Y290" s="32"/>
      <c r="Z290" s="32"/>
      <c r="AA290" s="32"/>
      <c r="AB290" s="32"/>
      <c r="AN290" s="12"/>
      <c r="AO290" s="12"/>
    </row>
    <row r="291" spans="1:41">
      <c r="A291" s="30"/>
      <c r="B291" s="30"/>
      <c r="C291" s="30"/>
      <c r="D291" s="30"/>
      <c r="E291" s="30"/>
      <c r="F291" s="30"/>
      <c r="G291" s="30"/>
      <c r="H291" s="262"/>
      <c r="I291" s="30"/>
      <c r="J291" s="148"/>
      <c r="K291" s="148"/>
      <c r="L291" s="148"/>
      <c r="M291" s="30"/>
      <c r="N291" s="30"/>
      <c r="O291" s="30"/>
      <c r="P291" s="67"/>
      <c r="Q291" s="67"/>
      <c r="R291" s="67"/>
      <c r="S291" s="148"/>
      <c r="T291" s="32"/>
      <c r="U291" s="67"/>
      <c r="V291" s="148"/>
      <c r="W291" s="67"/>
      <c r="X291" s="32"/>
      <c r="Y291" s="32"/>
      <c r="Z291" s="32"/>
      <c r="AA291" s="32"/>
      <c r="AB291" s="32"/>
    </row>
    <row r="292" spans="1:41">
      <c r="A292" s="32"/>
      <c r="B292" s="32"/>
      <c r="C292" s="32"/>
      <c r="D292" s="32"/>
      <c r="E292" s="32"/>
      <c r="F292" s="32"/>
      <c r="G292" s="32"/>
      <c r="H292" s="263"/>
      <c r="I292" s="32"/>
      <c r="J292" s="148"/>
      <c r="K292" s="148"/>
      <c r="L292" s="148"/>
      <c r="M292" s="32"/>
      <c r="N292" s="32"/>
      <c r="O292" s="32"/>
      <c r="P292" s="67"/>
      <c r="Q292" s="67"/>
      <c r="R292" s="67"/>
      <c r="S292" s="148"/>
      <c r="T292" s="32"/>
      <c r="U292" s="67"/>
      <c r="V292" s="148"/>
      <c r="W292" s="67"/>
      <c r="X292" s="32"/>
      <c r="Y292" s="32"/>
      <c r="Z292" s="32"/>
      <c r="AA292" s="32"/>
      <c r="AB292" s="32"/>
    </row>
    <row r="293" spans="1:41">
      <c r="A293" s="32"/>
      <c r="B293" s="32"/>
      <c r="C293" s="32"/>
      <c r="D293" s="32"/>
      <c r="E293" s="32"/>
      <c r="F293" s="32"/>
      <c r="G293" s="32"/>
      <c r="H293" s="263"/>
      <c r="I293" s="32"/>
      <c r="J293" s="148"/>
      <c r="K293" s="148"/>
      <c r="L293" s="148"/>
      <c r="M293" s="32"/>
      <c r="N293" s="32"/>
      <c r="O293" s="32"/>
      <c r="P293" s="67"/>
      <c r="Q293" s="67"/>
      <c r="R293" s="67"/>
      <c r="S293" s="148"/>
      <c r="T293" s="32"/>
      <c r="U293" s="67"/>
      <c r="V293" s="148"/>
      <c r="W293" s="67"/>
      <c r="X293" s="32"/>
      <c r="Y293" s="32"/>
      <c r="Z293" s="32"/>
      <c r="AA293" s="32"/>
      <c r="AB293" s="32"/>
    </row>
    <row r="294" spans="1:41">
      <c r="A294" s="32"/>
      <c r="B294" s="32"/>
      <c r="C294" s="32"/>
      <c r="D294" s="32"/>
      <c r="E294" s="32"/>
      <c r="F294" s="32"/>
      <c r="G294" s="32"/>
      <c r="H294" s="263"/>
      <c r="I294" s="32"/>
      <c r="J294" s="148"/>
      <c r="K294" s="148"/>
      <c r="L294" s="148"/>
      <c r="M294" s="32"/>
      <c r="N294" s="32"/>
      <c r="O294" s="32"/>
      <c r="P294" s="67"/>
      <c r="Q294" s="67"/>
      <c r="R294" s="67"/>
      <c r="S294" s="148"/>
      <c r="T294" s="32"/>
      <c r="U294" s="67"/>
      <c r="V294" s="148"/>
      <c r="W294" s="67"/>
      <c r="X294" s="32"/>
      <c r="Y294" s="32"/>
      <c r="Z294" s="32"/>
      <c r="AA294" s="32"/>
      <c r="AB294" s="32"/>
    </row>
    <row r="295" spans="1:41">
      <c r="A295" s="32"/>
      <c r="B295" s="32"/>
      <c r="C295" s="32"/>
      <c r="D295" s="32"/>
      <c r="E295" s="32"/>
      <c r="F295" s="32"/>
      <c r="G295" s="32"/>
      <c r="H295" s="263"/>
      <c r="I295" s="32"/>
      <c r="J295" s="148"/>
      <c r="K295" s="148"/>
      <c r="L295" s="148"/>
      <c r="M295" s="32"/>
      <c r="N295" s="32"/>
      <c r="O295" s="32"/>
      <c r="P295" s="67"/>
      <c r="Q295" s="67"/>
      <c r="R295" s="67"/>
      <c r="S295" s="148"/>
      <c r="T295" s="32"/>
      <c r="U295" s="67"/>
      <c r="V295" s="148"/>
      <c r="W295" s="67"/>
      <c r="X295" s="32"/>
      <c r="Y295" s="32"/>
      <c r="Z295" s="32"/>
      <c r="AA295" s="32"/>
      <c r="AB295" s="32"/>
    </row>
    <row r="296" spans="1:41">
      <c r="A296" s="32"/>
      <c r="B296" s="32"/>
      <c r="C296" s="32"/>
      <c r="D296" s="32"/>
      <c r="E296" s="32"/>
      <c r="F296" s="32"/>
      <c r="G296" s="32"/>
      <c r="H296" s="263"/>
      <c r="I296" s="32"/>
      <c r="J296" s="148"/>
      <c r="K296" s="148"/>
      <c r="L296" s="148"/>
      <c r="M296" s="32"/>
      <c r="N296" s="32"/>
      <c r="O296" s="32"/>
      <c r="P296" s="67"/>
      <c r="Q296" s="67"/>
      <c r="R296" s="67"/>
      <c r="S296" s="148"/>
      <c r="T296" s="32"/>
      <c r="U296" s="67"/>
      <c r="V296" s="148"/>
      <c r="W296" s="67"/>
      <c r="X296" s="32"/>
      <c r="Y296" s="32"/>
      <c r="Z296" s="32"/>
      <c r="AA296" s="32"/>
      <c r="AB296" s="32"/>
    </row>
    <row r="297" spans="1:41">
      <c r="A297" s="32"/>
      <c r="B297" s="32"/>
      <c r="C297" s="32"/>
      <c r="D297" s="32"/>
      <c r="E297" s="32"/>
      <c r="F297" s="32"/>
      <c r="G297" s="32"/>
      <c r="H297" s="263"/>
      <c r="I297" s="32"/>
      <c r="J297" s="148"/>
      <c r="K297" s="148"/>
      <c r="L297" s="148"/>
      <c r="M297" s="32"/>
      <c r="N297" s="32"/>
      <c r="O297" s="32"/>
      <c r="P297" s="67"/>
      <c r="Q297" s="67"/>
      <c r="R297" s="67"/>
      <c r="S297" s="148"/>
      <c r="T297" s="32"/>
      <c r="U297" s="67"/>
      <c r="V297" s="148"/>
      <c r="W297" s="67"/>
      <c r="X297" s="32"/>
      <c r="Y297" s="32"/>
      <c r="Z297" s="32"/>
      <c r="AA297" s="32"/>
      <c r="AB297" s="32"/>
    </row>
    <row r="298" spans="1:41">
      <c r="A298" s="32"/>
      <c r="B298" s="32"/>
      <c r="C298" s="32"/>
      <c r="D298" s="32"/>
      <c r="E298" s="32"/>
      <c r="F298" s="32"/>
      <c r="G298" s="32"/>
      <c r="H298" s="263"/>
      <c r="I298" s="32"/>
      <c r="J298" s="148"/>
      <c r="K298" s="148"/>
      <c r="L298" s="148"/>
      <c r="M298" s="32"/>
      <c r="N298" s="32"/>
      <c r="O298" s="32"/>
      <c r="P298" s="67"/>
      <c r="Q298" s="67"/>
      <c r="R298" s="67"/>
      <c r="S298" s="148"/>
      <c r="T298" s="32"/>
      <c r="U298" s="67"/>
      <c r="V298" s="148"/>
      <c r="W298" s="67"/>
      <c r="X298" s="32"/>
      <c r="Y298" s="32"/>
      <c r="Z298" s="32"/>
      <c r="AA298" s="32"/>
      <c r="AB298" s="32"/>
    </row>
    <row r="299" spans="1:41">
      <c r="A299" s="32"/>
      <c r="B299" s="32"/>
      <c r="C299" s="32"/>
      <c r="D299" s="32"/>
      <c r="E299" s="32"/>
      <c r="F299" s="32"/>
      <c r="G299" s="32"/>
      <c r="H299" s="263"/>
      <c r="I299" s="32"/>
      <c r="J299" s="148"/>
      <c r="K299" s="148"/>
      <c r="L299" s="148"/>
      <c r="M299" s="32"/>
      <c r="N299" s="32"/>
      <c r="O299" s="32"/>
      <c r="P299" s="67"/>
      <c r="Q299" s="67"/>
      <c r="R299" s="67"/>
      <c r="S299" s="148"/>
      <c r="T299" s="32"/>
      <c r="U299" s="67"/>
      <c r="V299" s="148"/>
      <c r="W299" s="67"/>
      <c r="X299" s="32"/>
      <c r="Y299" s="32"/>
      <c r="Z299" s="32"/>
      <c r="AA299" s="32"/>
      <c r="AB299" s="32"/>
    </row>
    <row r="300" spans="1:41">
      <c r="A300" s="32"/>
      <c r="B300" s="32"/>
      <c r="C300" s="32"/>
      <c r="D300" s="32"/>
      <c r="E300" s="32"/>
      <c r="F300" s="32"/>
      <c r="G300" s="32"/>
      <c r="H300" s="263"/>
      <c r="I300" s="32"/>
      <c r="J300" s="148"/>
      <c r="K300" s="148"/>
      <c r="L300" s="148"/>
      <c r="M300" s="32"/>
      <c r="N300" s="32"/>
      <c r="O300" s="32"/>
      <c r="P300" s="67"/>
      <c r="Q300" s="67"/>
      <c r="R300" s="67"/>
      <c r="S300" s="148"/>
      <c r="T300" s="32"/>
      <c r="U300" s="67"/>
      <c r="V300" s="148"/>
      <c r="W300" s="67"/>
      <c r="X300" s="32"/>
      <c r="AA300" s="32"/>
      <c r="AB300" s="32"/>
    </row>
    <row r="301" spans="1:41">
      <c r="A301" s="32"/>
      <c r="B301" s="32"/>
      <c r="C301" s="32"/>
      <c r="D301" s="32"/>
      <c r="E301" s="32"/>
      <c r="F301" s="32"/>
      <c r="G301" s="32"/>
      <c r="H301" s="263"/>
      <c r="I301" s="32"/>
      <c r="J301" s="148"/>
      <c r="K301" s="148"/>
      <c r="L301" s="148"/>
      <c r="M301" s="32"/>
      <c r="N301" s="32"/>
      <c r="O301" s="32"/>
      <c r="P301" s="67"/>
      <c r="Q301" s="67"/>
      <c r="R301" s="67"/>
      <c r="S301" s="148"/>
      <c r="T301" s="32"/>
      <c r="U301" s="67"/>
      <c r="V301" s="148"/>
      <c r="W301" s="67"/>
      <c r="X301" s="32"/>
      <c r="AA301" s="32"/>
      <c r="AB301" s="32"/>
    </row>
    <row r="302" spans="1:41">
      <c r="A302" s="32"/>
      <c r="B302" s="32"/>
      <c r="C302" s="32"/>
      <c r="D302" s="32"/>
      <c r="E302" s="32"/>
      <c r="F302" s="32"/>
      <c r="G302" s="32"/>
      <c r="H302" s="263"/>
      <c r="I302" s="32"/>
      <c r="J302" s="148"/>
      <c r="K302" s="148"/>
      <c r="L302" s="148"/>
      <c r="M302" s="32"/>
      <c r="N302" s="32"/>
      <c r="O302" s="32"/>
      <c r="P302" s="67"/>
      <c r="Q302" s="67"/>
      <c r="R302" s="67"/>
      <c r="S302" s="148"/>
      <c r="T302" s="32"/>
      <c r="U302" s="67"/>
      <c r="V302" s="148"/>
      <c r="W302" s="67"/>
      <c r="X302" s="32"/>
      <c r="AA302" s="32"/>
      <c r="AB302" s="32"/>
    </row>
    <row r="303" spans="1:41">
      <c r="A303" s="32"/>
      <c r="B303" s="32"/>
      <c r="C303" s="32"/>
      <c r="D303" s="32"/>
      <c r="E303" s="32"/>
      <c r="F303" s="32"/>
      <c r="G303" s="32"/>
      <c r="H303" s="263"/>
      <c r="I303" s="32"/>
      <c r="J303" s="148"/>
      <c r="K303" s="148"/>
      <c r="L303" s="148"/>
      <c r="M303" s="32"/>
      <c r="N303" s="32"/>
      <c r="O303" s="32"/>
      <c r="P303" s="67"/>
      <c r="Q303" s="67"/>
      <c r="R303" s="67"/>
      <c r="S303" s="148"/>
      <c r="T303" s="32"/>
      <c r="U303" s="67"/>
      <c r="V303" s="148"/>
      <c r="W303" s="67"/>
      <c r="X303" s="32"/>
    </row>
    <row r="304" spans="1:41">
      <c r="A304" s="32"/>
      <c r="B304" s="32"/>
      <c r="C304" s="32"/>
      <c r="D304" s="32"/>
      <c r="E304" s="32"/>
      <c r="F304" s="32"/>
      <c r="G304" s="32"/>
      <c r="H304" s="263"/>
      <c r="I304" s="32"/>
      <c r="J304" s="148"/>
      <c r="K304" s="148"/>
      <c r="L304" s="148"/>
      <c r="M304" s="32"/>
      <c r="N304" s="32"/>
      <c r="O304" s="32"/>
      <c r="P304" s="67"/>
      <c r="Q304" s="67"/>
      <c r="R304" s="67"/>
      <c r="S304" s="148"/>
      <c r="T304" s="32"/>
      <c r="U304" s="67"/>
      <c r="V304" s="148"/>
      <c r="W304" s="67"/>
      <c r="X304" s="32"/>
    </row>
    <row r="305" spans="1:24">
      <c r="A305" s="32"/>
      <c r="B305" s="32"/>
      <c r="C305" s="32"/>
      <c r="D305" s="32"/>
      <c r="E305" s="32"/>
      <c r="F305" s="32"/>
      <c r="G305" s="32"/>
      <c r="H305" s="263"/>
      <c r="I305" s="32"/>
      <c r="J305" s="148"/>
      <c r="K305" s="148"/>
      <c r="L305" s="148"/>
      <c r="M305" s="32"/>
      <c r="N305" s="32"/>
      <c r="O305" s="32"/>
      <c r="P305" s="67"/>
      <c r="Q305" s="67"/>
      <c r="R305" s="67"/>
      <c r="S305" s="148"/>
      <c r="T305" s="32"/>
      <c r="U305" s="67"/>
      <c r="V305" s="148"/>
      <c r="W305" s="67"/>
      <c r="X305" s="32"/>
    </row>
    <row r="306" spans="1:24">
      <c r="A306" s="32"/>
      <c r="B306" s="32"/>
      <c r="C306" s="32"/>
      <c r="D306" s="32"/>
      <c r="E306" s="32"/>
      <c r="F306" s="32"/>
      <c r="G306" s="32"/>
      <c r="H306" s="263"/>
      <c r="I306" s="32"/>
      <c r="J306" s="148"/>
      <c r="K306" s="148"/>
      <c r="L306" s="148"/>
      <c r="M306" s="32"/>
      <c r="N306" s="32"/>
      <c r="O306" s="32"/>
      <c r="P306" s="67"/>
      <c r="Q306" s="67"/>
      <c r="R306" s="67"/>
      <c r="S306" s="148"/>
      <c r="T306" s="32"/>
      <c r="U306" s="67"/>
      <c r="V306" s="148"/>
      <c r="W306" s="67"/>
      <c r="X306" s="32"/>
    </row>
    <row r="307" spans="1:24">
      <c r="A307" s="32"/>
      <c r="B307" s="32"/>
      <c r="C307" s="32"/>
      <c r="D307" s="32"/>
      <c r="E307" s="32"/>
      <c r="F307" s="32"/>
      <c r="G307" s="32"/>
      <c r="H307" s="263"/>
      <c r="I307" s="32"/>
      <c r="J307" s="148"/>
      <c r="K307" s="148"/>
      <c r="L307" s="148"/>
      <c r="M307" s="32"/>
      <c r="N307" s="32"/>
      <c r="O307" s="32"/>
      <c r="P307" s="67"/>
      <c r="Q307" s="67"/>
      <c r="R307" s="67"/>
      <c r="S307" s="148"/>
      <c r="T307" s="32"/>
      <c r="U307" s="67"/>
      <c r="V307" s="148"/>
      <c r="W307" s="67"/>
      <c r="X307" s="32"/>
    </row>
    <row r="308" spans="1:24">
      <c r="A308" s="32"/>
      <c r="B308" s="32"/>
      <c r="C308" s="32"/>
      <c r="D308" s="32"/>
      <c r="E308" s="32"/>
      <c r="F308" s="32"/>
      <c r="G308" s="32"/>
      <c r="H308" s="263"/>
      <c r="I308" s="32"/>
      <c r="J308" s="148"/>
      <c r="K308" s="148"/>
      <c r="L308" s="148"/>
      <c r="M308" s="32"/>
      <c r="N308" s="32"/>
      <c r="O308" s="32"/>
      <c r="P308" s="67"/>
      <c r="Q308" s="67"/>
      <c r="R308" s="67"/>
      <c r="S308" s="148"/>
      <c r="T308" s="32"/>
      <c r="U308" s="67"/>
      <c r="V308" s="148"/>
      <c r="W308" s="67"/>
      <c r="X308" s="32"/>
    </row>
    <row r="309" spans="1:24">
      <c r="A309" s="32"/>
      <c r="B309" s="32"/>
      <c r="C309" s="32"/>
      <c r="D309" s="32"/>
      <c r="E309" s="32"/>
      <c r="F309" s="32"/>
      <c r="G309" s="32"/>
      <c r="H309" s="263"/>
      <c r="I309" s="32"/>
      <c r="J309" s="148"/>
      <c r="K309" s="148"/>
      <c r="L309" s="148"/>
      <c r="M309" s="32"/>
      <c r="N309" s="32"/>
      <c r="O309" s="32"/>
      <c r="P309" s="67"/>
      <c r="Q309" s="67"/>
      <c r="R309" s="67"/>
      <c r="S309" s="148"/>
      <c r="T309" s="32"/>
      <c r="U309" s="67"/>
      <c r="V309" s="148"/>
      <c r="W309" s="67"/>
      <c r="X309" s="32"/>
    </row>
    <row r="310" spans="1:24">
      <c r="A310" s="32"/>
      <c r="B310" s="32"/>
      <c r="C310" s="32"/>
      <c r="D310" s="32"/>
      <c r="E310" s="32"/>
      <c r="F310" s="32"/>
      <c r="G310" s="32"/>
      <c r="H310" s="263"/>
      <c r="I310" s="32"/>
      <c r="J310" s="148"/>
      <c r="K310" s="148"/>
      <c r="L310" s="148"/>
      <c r="M310" s="32"/>
      <c r="N310" s="32"/>
      <c r="O310" s="32"/>
      <c r="P310" s="67"/>
      <c r="Q310" s="67"/>
      <c r="R310" s="67"/>
      <c r="S310" s="148"/>
      <c r="T310" s="32"/>
      <c r="U310" s="67"/>
      <c r="V310" s="148"/>
      <c r="W310" s="67"/>
      <c r="X310" s="32"/>
    </row>
    <row r="311" spans="1:24">
      <c r="A311" s="32"/>
      <c r="B311" s="32"/>
      <c r="C311" s="32"/>
      <c r="D311" s="32"/>
      <c r="E311" s="32"/>
      <c r="F311" s="32"/>
      <c r="G311" s="32"/>
      <c r="H311" s="263"/>
      <c r="I311" s="32"/>
      <c r="J311" s="148"/>
      <c r="K311" s="148"/>
      <c r="L311" s="148"/>
      <c r="M311" s="32"/>
      <c r="N311" s="32"/>
      <c r="O311" s="32"/>
      <c r="P311" s="67"/>
      <c r="Q311" s="67"/>
      <c r="R311" s="67"/>
      <c r="S311" s="148"/>
      <c r="T311" s="32"/>
      <c r="U311" s="67"/>
      <c r="V311" s="148"/>
      <c r="W311" s="67"/>
      <c r="X311" s="32"/>
    </row>
    <row r="312" spans="1:24">
      <c r="A312" s="32"/>
      <c r="B312" s="32"/>
      <c r="C312" s="32"/>
      <c r="D312" s="32"/>
      <c r="E312" s="32"/>
      <c r="F312" s="32"/>
      <c r="G312" s="32"/>
      <c r="H312" s="263"/>
      <c r="I312" s="32"/>
      <c r="J312" s="148"/>
      <c r="K312" s="148"/>
      <c r="L312" s="148"/>
      <c r="M312" s="32"/>
      <c r="N312" s="32"/>
      <c r="O312" s="32"/>
      <c r="P312" s="67"/>
      <c r="Q312" s="67"/>
      <c r="R312" s="67"/>
      <c r="S312" s="148"/>
      <c r="T312" s="32"/>
      <c r="U312" s="67"/>
      <c r="V312" s="148"/>
      <c r="W312" s="67"/>
      <c r="X312" s="32"/>
    </row>
    <row r="313" spans="1:24">
      <c r="A313" s="32"/>
      <c r="B313" s="32"/>
      <c r="C313" s="32"/>
      <c r="D313" s="32"/>
      <c r="E313" s="32"/>
      <c r="F313" s="32"/>
      <c r="G313" s="32"/>
      <c r="H313" s="263"/>
      <c r="I313" s="32"/>
      <c r="J313" s="148"/>
      <c r="K313" s="148"/>
      <c r="L313" s="148"/>
      <c r="M313" s="32"/>
      <c r="N313" s="32"/>
      <c r="O313" s="32"/>
      <c r="P313" s="67"/>
      <c r="Q313" s="67"/>
      <c r="R313" s="67"/>
      <c r="S313" s="148"/>
      <c r="T313" s="32"/>
      <c r="U313" s="67"/>
      <c r="V313" s="148"/>
      <c r="W313" s="67"/>
      <c r="X313" s="32"/>
    </row>
    <row r="314" spans="1:24">
      <c r="A314" s="32"/>
      <c r="B314" s="32"/>
      <c r="C314" s="32"/>
      <c r="D314" s="32"/>
      <c r="E314" s="32"/>
      <c r="F314" s="32"/>
      <c r="G314" s="32"/>
      <c r="H314" s="263"/>
      <c r="I314" s="32"/>
      <c r="J314" s="148"/>
      <c r="K314" s="148"/>
      <c r="L314" s="148"/>
      <c r="M314" s="32"/>
      <c r="N314" s="32"/>
      <c r="O314" s="32"/>
      <c r="P314" s="67"/>
      <c r="Q314" s="67"/>
      <c r="R314" s="67"/>
      <c r="S314" s="148"/>
      <c r="T314" s="32"/>
      <c r="U314" s="67"/>
      <c r="V314" s="148"/>
      <c r="W314" s="67"/>
      <c r="X314" s="32"/>
    </row>
    <row r="315" spans="1:24">
      <c r="A315" s="32"/>
      <c r="B315" s="32"/>
      <c r="C315" s="32"/>
      <c r="D315" s="32"/>
      <c r="E315" s="32"/>
      <c r="F315" s="32"/>
      <c r="G315" s="32"/>
      <c r="H315" s="263"/>
      <c r="I315" s="32"/>
      <c r="J315" s="148"/>
      <c r="K315" s="148"/>
      <c r="L315" s="148"/>
      <c r="M315" s="32"/>
      <c r="N315" s="32"/>
      <c r="O315" s="32"/>
      <c r="P315" s="67"/>
      <c r="Q315" s="67"/>
      <c r="R315" s="67"/>
      <c r="S315" s="148"/>
      <c r="T315" s="32"/>
      <c r="U315" s="67"/>
      <c r="V315" s="148"/>
      <c r="W315" s="67"/>
      <c r="X315" s="32"/>
    </row>
    <row r="316" spans="1:24">
      <c r="A316" s="32"/>
      <c r="B316" s="32"/>
      <c r="C316" s="32"/>
      <c r="D316" s="32"/>
      <c r="E316" s="32"/>
      <c r="F316" s="32"/>
      <c r="G316" s="32"/>
      <c r="H316" s="263"/>
      <c r="I316" s="32"/>
      <c r="J316" s="148"/>
      <c r="K316" s="148"/>
      <c r="L316" s="148"/>
      <c r="M316" s="32"/>
      <c r="N316" s="32"/>
      <c r="O316" s="32"/>
      <c r="P316" s="67"/>
      <c r="Q316" s="67"/>
      <c r="R316" s="67"/>
      <c r="S316" s="148"/>
      <c r="T316" s="32"/>
      <c r="U316" s="67"/>
      <c r="V316" s="148"/>
      <c r="W316" s="67"/>
      <c r="X316" s="32"/>
    </row>
    <row r="317" spans="1:24">
      <c r="A317" s="32"/>
      <c r="B317" s="32"/>
      <c r="C317" s="32"/>
      <c r="D317" s="32"/>
      <c r="E317" s="32"/>
      <c r="F317" s="32"/>
      <c r="G317" s="32"/>
      <c r="H317" s="263"/>
      <c r="I317" s="32"/>
      <c r="J317" s="148"/>
      <c r="K317" s="148"/>
      <c r="L317" s="148"/>
      <c r="M317" s="32"/>
      <c r="N317" s="32"/>
      <c r="O317" s="32"/>
      <c r="P317" s="67"/>
      <c r="Q317" s="67"/>
      <c r="R317" s="67"/>
      <c r="S317" s="148"/>
      <c r="T317" s="32"/>
      <c r="U317" s="67"/>
      <c r="V317" s="148"/>
      <c r="W317" s="67"/>
      <c r="X317" s="32"/>
    </row>
    <row r="318" spans="1:24">
      <c r="A318" s="32"/>
      <c r="B318" s="32"/>
      <c r="C318" s="32"/>
      <c r="D318" s="32"/>
      <c r="E318" s="32"/>
      <c r="F318" s="32"/>
      <c r="G318" s="32"/>
      <c r="H318" s="263"/>
      <c r="I318" s="32"/>
      <c r="J318" s="148"/>
      <c r="K318" s="148"/>
      <c r="L318" s="148"/>
      <c r="M318" s="32"/>
      <c r="N318" s="32"/>
      <c r="O318" s="32"/>
      <c r="P318" s="67"/>
      <c r="Q318" s="67"/>
      <c r="R318" s="67"/>
      <c r="S318" s="148"/>
      <c r="T318" s="32"/>
      <c r="U318" s="67"/>
      <c r="V318" s="148"/>
      <c r="W318" s="67"/>
      <c r="X318" s="32"/>
    </row>
    <row r="319" spans="1:24">
      <c r="A319" s="32"/>
      <c r="B319" s="32"/>
      <c r="C319" s="32"/>
      <c r="D319" s="32"/>
      <c r="E319" s="32"/>
      <c r="F319" s="32"/>
      <c r="G319" s="32"/>
      <c r="H319" s="263"/>
      <c r="I319" s="32"/>
      <c r="J319" s="148"/>
      <c r="K319" s="148"/>
      <c r="L319" s="148"/>
      <c r="M319" s="32"/>
      <c r="N319" s="32"/>
      <c r="O319" s="32"/>
      <c r="P319" s="67"/>
      <c r="Q319" s="67"/>
      <c r="R319" s="67"/>
      <c r="S319" s="148"/>
      <c r="T319" s="32"/>
      <c r="U319" s="67"/>
      <c r="V319" s="148"/>
      <c r="W319" s="67"/>
      <c r="X319" s="32"/>
    </row>
    <row r="320" spans="1:24">
      <c r="A320" s="32"/>
      <c r="B320" s="32"/>
      <c r="C320" s="32"/>
      <c r="D320" s="32"/>
      <c r="E320" s="32"/>
      <c r="F320" s="32"/>
      <c r="G320" s="32"/>
      <c r="H320" s="263"/>
      <c r="I320" s="32"/>
      <c r="J320" s="148"/>
      <c r="K320" s="148"/>
      <c r="L320" s="148"/>
      <c r="M320" s="32"/>
      <c r="N320" s="32"/>
      <c r="O320" s="32"/>
      <c r="P320" s="67"/>
      <c r="Q320" s="67"/>
      <c r="R320" s="67"/>
      <c r="S320" s="148"/>
      <c r="T320" s="32"/>
      <c r="U320" s="67"/>
      <c r="V320" s="148"/>
      <c r="W320" s="67"/>
      <c r="X320" s="32"/>
    </row>
    <row r="321" spans="1:24">
      <c r="A321" s="32"/>
      <c r="B321" s="32"/>
      <c r="C321" s="32"/>
      <c r="D321" s="32"/>
      <c r="E321" s="32"/>
      <c r="F321" s="32"/>
      <c r="G321" s="32"/>
      <c r="H321" s="263"/>
      <c r="I321" s="32"/>
      <c r="J321" s="148"/>
      <c r="K321" s="148"/>
      <c r="L321" s="148"/>
      <c r="M321" s="32"/>
      <c r="N321" s="32"/>
      <c r="O321" s="32"/>
      <c r="P321" s="67"/>
      <c r="Q321" s="67"/>
      <c r="R321" s="67"/>
      <c r="S321" s="148"/>
      <c r="T321" s="32"/>
      <c r="U321" s="67"/>
      <c r="V321" s="148"/>
      <c r="W321" s="67"/>
      <c r="X321" s="32"/>
    </row>
    <row r="322" spans="1:24">
      <c r="A322" s="32"/>
      <c r="B322" s="32"/>
      <c r="C322" s="32"/>
      <c r="D322" s="32"/>
      <c r="E322" s="32"/>
      <c r="F322" s="32"/>
      <c r="G322" s="32"/>
      <c r="H322" s="263"/>
      <c r="I322" s="32"/>
      <c r="J322" s="148"/>
      <c r="K322" s="148"/>
      <c r="L322" s="148"/>
      <c r="M322" s="32"/>
      <c r="N322" s="32"/>
      <c r="O322" s="32"/>
      <c r="P322" s="67"/>
      <c r="Q322" s="67"/>
      <c r="R322" s="67"/>
      <c r="S322" s="148"/>
      <c r="T322" s="32"/>
      <c r="U322" s="67"/>
      <c r="V322" s="148"/>
      <c r="W322" s="67"/>
      <c r="X322" s="32"/>
    </row>
    <row r="323" spans="1:24">
      <c r="A323" s="32"/>
      <c r="B323" s="32"/>
      <c r="C323" s="32"/>
      <c r="D323" s="32"/>
      <c r="E323" s="32"/>
      <c r="F323" s="32"/>
      <c r="G323" s="32"/>
      <c r="H323" s="263"/>
      <c r="I323" s="32"/>
      <c r="J323" s="148"/>
      <c r="K323" s="148"/>
      <c r="L323" s="148"/>
      <c r="M323" s="32"/>
      <c r="N323" s="32"/>
      <c r="O323" s="32"/>
      <c r="P323" s="67"/>
      <c r="Q323" s="67"/>
      <c r="R323" s="67"/>
      <c r="S323" s="148"/>
      <c r="T323" s="32"/>
      <c r="U323" s="67"/>
      <c r="V323" s="148"/>
      <c r="W323" s="67"/>
      <c r="X323" s="32"/>
    </row>
    <row r="324" spans="1:24">
      <c r="A324" s="32"/>
      <c r="B324" s="32"/>
      <c r="C324" s="32"/>
      <c r="D324" s="32"/>
      <c r="E324" s="32"/>
      <c r="F324" s="32"/>
      <c r="G324" s="32"/>
      <c r="H324" s="263"/>
      <c r="I324" s="32"/>
      <c r="J324" s="148"/>
      <c r="K324" s="148"/>
      <c r="L324" s="148"/>
      <c r="M324" s="32"/>
      <c r="N324" s="32"/>
      <c r="O324" s="32"/>
      <c r="P324" s="67"/>
      <c r="Q324" s="67"/>
      <c r="R324" s="67"/>
      <c r="S324" s="148"/>
      <c r="T324" s="32"/>
      <c r="U324" s="67"/>
      <c r="V324" s="148"/>
      <c r="W324" s="67"/>
      <c r="X324" s="32"/>
    </row>
    <row r="325" spans="1:24">
      <c r="A325" s="32"/>
      <c r="B325" s="32"/>
      <c r="C325" s="32"/>
      <c r="D325" s="32"/>
      <c r="E325" s="32"/>
      <c r="F325" s="32"/>
      <c r="G325" s="32"/>
      <c r="H325" s="263"/>
      <c r="I325" s="32"/>
      <c r="J325" s="148"/>
      <c r="K325" s="148"/>
      <c r="L325" s="148"/>
      <c r="M325" s="32"/>
      <c r="N325" s="32"/>
      <c r="O325" s="32"/>
      <c r="P325" s="67"/>
      <c r="Q325" s="67"/>
      <c r="R325" s="67"/>
      <c r="S325" s="148"/>
      <c r="T325" s="32"/>
      <c r="U325" s="67"/>
      <c r="V325" s="148"/>
      <c r="W325" s="67"/>
      <c r="X325" s="32"/>
    </row>
    <row r="326" spans="1:24">
      <c r="P326" s="67"/>
      <c r="Q326" s="67"/>
    </row>
    <row r="1811" spans="9:9">
      <c r="I1811" s="3" t="s">
        <v>442</v>
      </c>
    </row>
  </sheetData>
  <mergeCells count="1">
    <mergeCell ref="R4:S4"/>
  </mergeCells>
  <conditionalFormatting sqref="AQ108:AR108">
    <cfRule type="cellIs" dxfId="75" priority="12" stopIfTrue="1" operator="lessThan">
      <formula>0</formula>
    </cfRule>
  </conditionalFormatting>
  <conditionalFormatting sqref="AQ85:AR85">
    <cfRule type="cellIs" dxfId="74" priority="13" stopIfTrue="1" operator="greaterThan">
      <formula>0</formula>
    </cfRule>
  </conditionalFormatting>
  <conditionalFormatting sqref="AQ85:AR85">
    <cfRule type="cellIs" dxfId="73" priority="11" operator="lessThan">
      <formula>0</formula>
    </cfRule>
  </conditionalFormatting>
  <conditionalFormatting sqref="I10:I27">
    <cfRule type="cellIs" dxfId="72" priority="9" operator="lessThan">
      <formula>0</formula>
    </cfRule>
    <cfRule type="cellIs" dxfId="71" priority="10" operator="greaterThan">
      <formula>0</formula>
    </cfRule>
  </conditionalFormatting>
  <conditionalFormatting sqref="N10:N27">
    <cfRule type="cellIs" dxfId="70" priority="7" operator="lessThan">
      <formula>0</formula>
    </cfRule>
    <cfRule type="cellIs" dxfId="69" priority="8" operator="greaterThan">
      <formula>0</formula>
    </cfRule>
  </conditionalFormatting>
  <conditionalFormatting sqref="Q10:Q27">
    <cfRule type="cellIs" dxfId="68" priority="5" operator="lessThan">
      <formula>0</formula>
    </cfRule>
    <cfRule type="cellIs" dxfId="67" priority="6" operator="greaterThan">
      <formula>0</formula>
    </cfRule>
  </conditionalFormatting>
  <conditionalFormatting sqref="J10:J27">
    <cfRule type="cellIs" dxfId="66" priority="4" operator="greaterThan">
      <formula>5</formula>
    </cfRule>
  </conditionalFormatting>
  <conditionalFormatting sqref="G10:G27">
    <cfRule type="cellIs" dxfId="65" priority="2" operator="lessThan">
      <formula>0</formula>
    </cfRule>
    <cfRule type="cellIs" dxfId="64" priority="3" operator="greaterThan">
      <formula>0</formula>
    </cfRule>
  </conditionalFormatting>
  <conditionalFormatting sqref="H10:H27">
    <cfRule type="top10" dxfId="63" priority="1" percent="1" rank="10"/>
  </conditionalFormatting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5C31A-FC38-4B14-AD98-ABE4A616431D}">
  <dimension ref="A1:AR1793"/>
  <sheetViews>
    <sheetView zoomScale="87" zoomScaleNormal="87" workbookViewId="0">
      <selection activeCell="A20" sqref="A20"/>
    </sheetView>
  </sheetViews>
  <sheetFormatPr baseColWidth="10" defaultRowHeight="15"/>
  <cols>
    <col min="1" max="1" width="6.453125" customWidth="1"/>
    <col min="2" max="2" width="5.90625" customWidth="1"/>
    <col min="3" max="3" width="3.08984375" customWidth="1"/>
    <col min="4" max="4" width="4.453125" customWidth="1"/>
    <col min="6" max="6" width="3" customWidth="1"/>
    <col min="7" max="7" width="7" customWidth="1"/>
    <col min="8" max="8" width="6.54296875" customWidth="1"/>
    <col min="9" max="9" width="5.453125" customWidth="1"/>
    <col min="10" max="10" width="6.1796875" style="94" customWidth="1"/>
    <col min="11" max="11" width="6" style="94" customWidth="1"/>
    <col min="12" max="12" width="6.36328125" customWidth="1"/>
    <col min="13" max="13" width="5.90625" customWidth="1"/>
    <col min="14" max="14" width="8" style="9" customWidth="1"/>
    <col min="15" max="15" width="6.81640625" style="9" customWidth="1"/>
    <col min="16" max="16" width="7" style="94" customWidth="1"/>
    <col min="17" max="17" width="7.453125" customWidth="1"/>
    <col min="18" max="18" width="7.1796875" style="9" customWidth="1"/>
    <col min="19" max="19" width="7.08984375" style="94" customWidth="1"/>
    <col min="20" max="20" width="7.54296875" customWidth="1"/>
    <col min="21" max="21" width="9.453125" style="9" customWidth="1"/>
    <col min="22" max="22" width="8.453125" customWidth="1"/>
    <col min="23" max="23" width="11" customWidth="1"/>
    <col min="24" max="24" width="8.90625" customWidth="1"/>
    <col min="25" max="25" width="9.36328125" customWidth="1"/>
    <col min="26" max="26" width="9.54296875" customWidth="1"/>
    <col min="27" max="27" width="8.453125" customWidth="1"/>
    <col min="29" max="29" width="9.453125" customWidth="1"/>
    <col min="30" max="30" width="8.90625" customWidth="1"/>
    <col min="31" max="31" width="12.36328125" customWidth="1"/>
    <col min="32" max="32" width="14.54296875" customWidth="1"/>
    <col min="40" max="40" width="14" customWidth="1"/>
    <col min="41" max="41" width="12.54296875" customWidth="1"/>
    <col min="42" max="42" width="10.90625" customWidth="1"/>
  </cols>
  <sheetData>
    <row r="1" spans="1:37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7" s="120" customFormat="1" ht="31.8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/>
      <c r="AD2"/>
      <c r="AE2"/>
      <c r="AF2"/>
      <c r="AG2"/>
      <c r="AH2"/>
      <c r="AI2"/>
    </row>
    <row r="3" spans="1:37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37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37" s="118" customFormat="1" ht="16.2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137"/>
      <c r="X5" s="137"/>
      <c r="Y5" s="137"/>
      <c r="Z5" s="137"/>
      <c r="AA5" s="137"/>
      <c r="AB5" s="137"/>
      <c r="AJ5" s="174"/>
      <c r="AK5" s="174"/>
    </row>
    <row r="6" spans="1:37" ht="15.6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J6" s="5"/>
      <c r="AK6" s="5"/>
    </row>
    <row r="7" spans="1:37" ht="15.6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J7" s="5"/>
      <c r="AK7" s="5"/>
    </row>
    <row r="8" spans="1:37" ht="15.6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AG8" s="5"/>
      <c r="AH8" s="5"/>
    </row>
    <row r="9" spans="1:37" ht="15.6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AG9" s="5"/>
      <c r="AH9" s="5"/>
    </row>
    <row r="10" spans="1:37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</row>
    <row r="11" spans="1:37" ht="15.6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1"/>
      <c r="Y11" s="5"/>
    </row>
    <row r="12" spans="1:37" ht="15.6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1"/>
      <c r="Y12" s="5"/>
    </row>
    <row r="13" spans="1:37" ht="15.6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1"/>
      <c r="Y13" s="5"/>
      <c r="AA13" s="2"/>
      <c r="AB13" s="2"/>
      <c r="AC13" s="2"/>
    </row>
    <row r="14" spans="1:37" ht="15.6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11"/>
      <c r="Y14" s="5"/>
      <c r="AA14" s="2"/>
      <c r="AB14" s="2"/>
      <c r="AC14" s="4"/>
      <c r="AD14" s="4"/>
      <c r="AE14" s="4"/>
    </row>
    <row r="15" spans="1:37" ht="15.6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11"/>
      <c r="Y15" s="5"/>
      <c r="AA15" s="1"/>
      <c r="AB15" s="1"/>
      <c r="AC15" s="9"/>
      <c r="AD15" s="9"/>
      <c r="AE15" s="9"/>
    </row>
    <row r="16" spans="1:37" ht="15.6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11"/>
      <c r="Y16" s="5"/>
      <c r="AA16" s="1"/>
      <c r="AB16" s="1"/>
      <c r="AC16" s="9"/>
      <c r="AD16" s="9"/>
      <c r="AE16" s="9"/>
    </row>
    <row r="17" spans="1:31" ht="15.6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11"/>
      <c r="Y17" s="5"/>
      <c r="AA17" s="1"/>
      <c r="AB17" s="1"/>
      <c r="AC17" s="9"/>
      <c r="AD17" s="9"/>
      <c r="AE17" s="9"/>
    </row>
    <row r="18" spans="1:31" ht="15.6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5"/>
      <c r="Y18" s="5"/>
      <c r="AA18" s="1"/>
      <c r="AB18" s="1"/>
      <c r="AC18" s="9"/>
      <c r="AD18" s="9"/>
      <c r="AE18" s="9"/>
    </row>
    <row r="19" spans="1:31" ht="15.6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5"/>
      <c r="Y19" s="5"/>
      <c r="AA19" s="1"/>
      <c r="AB19" s="1"/>
      <c r="AC19" s="9"/>
      <c r="AD19" s="9"/>
      <c r="AE19" s="9"/>
    </row>
    <row r="20" spans="1:31" ht="15.6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5"/>
      <c r="Y20" s="5"/>
      <c r="AA20" s="1"/>
      <c r="AB20" s="1"/>
      <c r="AC20" s="9"/>
      <c r="AD20" s="9"/>
      <c r="AE20" s="9"/>
    </row>
    <row r="21" spans="1:31" ht="15.6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5"/>
      <c r="Y21" s="5"/>
      <c r="AA21" s="1"/>
      <c r="AB21" s="1"/>
      <c r="AC21" s="9"/>
      <c r="AD21" s="9"/>
      <c r="AE21" s="9"/>
    </row>
    <row r="22" spans="1:31" ht="15.6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5"/>
      <c r="Y22" s="5"/>
      <c r="AA22" s="1"/>
      <c r="AB22" s="1"/>
      <c r="AC22" s="9"/>
      <c r="AD22" s="9"/>
      <c r="AE22" s="9"/>
    </row>
    <row r="23" spans="1:31" ht="15.6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5"/>
      <c r="Y23" s="5"/>
      <c r="AA23" s="1"/>
      <c r="AB23" s="1"/>
      <c r="AC23" s="9"/>
      <c r="AD23" s="9"/>
      <c r="AE23" s="9"/>
    </row>
    <row r="24" spans="1:31" ht="15.6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5"/>
      <c r="Y24" s="5"/>
      <c r="AA24" s="11"/>
      <c r="AB24" s="11"/>
      <c r="AC24" s="9"/>
      <c r="AD24" s="9"/>
      <c r="AE24" s="9"/>
    </row>
    <row r="25" spans="1:31" ht="16.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5"/>
      <c r="Y25" s="5"/>
      <c r="AA25" s="11"/>
      <c r="AB25" s="11"/>
      <c r="AC25" s="9"/>
      <c r="AD25" s="9"/>
      <c r="AE25" s="9"/>
    </row>
    <row r="26" spans="1:31" ht="16.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5"/>
      <c r="Y26" s="5"/>
      <c r="AA26" s="11"/>
      <c r="AB26" s="11"/>
      <c r="AC26" s="9"/>
      <c r="AD26" s="9"/>
      <c r="AE26" s="9"/>
    </row>
    <row r="27" spans="1:3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AA27" s="11"/>
      <c r="AB27" s="11"/>
      <c r="AC27" s="9"/>
      <c r="AD27" s="9"/>
      <c r="AE27" s="9"/>
    </row>
    <row r="28" spans="1:31" ht="17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Y28" s="5"/>
      <c r="AA28" s="11"/>
      <c r="AB28" s="11"/>
      <c r="AC28" s="9"/>
      <c r="AD28" s="9"/>
      <c r="AE28" s="9"/>
    </row>
    <row r="29" spans="1:31" ht="17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Y29" s="5"/>
      <c r="AA29" s="11"/>
      <c r="AB29" s="11"/>
      <c r="AC29" s="9"/>
      <c r="AD29" s="9"/>
      <c r="AE29" s="9"/>
    </row>
    <row r="30" spans="1:31" ht="16.649999999999999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AA30" s="50"/>
      <c r="AB30" s="50"/>
      <c r="AC30" s="9"/>
      <c r="AD30" s="9"/>
      <c r="AE30" s="9"/>
    </row>
    <row r="31" spans="1:3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</row>
    <row r="32" spans="1:31" ht="15.6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1"/>
      <c r="Y32" s="18"/>
      <c r="AA32" s="1"/>
      <c r="AB32" s="5"/>
    </row>
    <row r="33" spans="1:25" ht="15.6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1"/>
      <c r="Y33" s="18"/>
    </row>
    <row r="34" spans="1:25" ht="15.6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1"/>
      <c r="Y34" s="18"/>
    </row>
    <row r="35" spans="1:25" ht="15.6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1"/>
      <c r="Y35" s="18"/>
    </row>
    <row r="36" spans="1:25" ht="15.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11"/>
      <c r="Y36" s="18"/>
    </row>
    <row r="37" spans="1:25" ht="15.6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11"/>
      <c r="Y37" s="18"/>
    </row>
    <row r="38" spans="1:25" ht="15.6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11"/>
      <c r="Y38" s="18"/>
    </row>
    <row r="39" spans="1:25" ht="15.6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11"/>
      <c r="Y39" s="18"/>
    </row>
    <row r="40" spans="1:25" ht="15.6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5"/>
      <c r="Y40" s="18"/>
    </row>
    <row r="41" spans="1:25" ht="15.6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5"/>
      <c r="Y41" s="18"/>
    </row>
    <row r="42" spans="1:25" ht="15.6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5"/>
      <c r="Y42" s="18"/>
    </row>
    <row r="43" spans="1:25" ht="15.6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5"/>
      <c r="Y43" s="18"/>
    </row>
    <row r="44" spans="1:25" ht="15.6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5"/>
      <c r="Y44" s="18"/>
    </row>
    <row r="45" spans="1:25" ht="15.6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5"/>
      <c r="Y45" s="18"/>
    </row>
    <row r="46" spans="1:25" ht="15.6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5"/>
      <c r="Y46" s="18"/>
    </row>
    <row r="47" spans="1: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53"/>
      <c r="W47" s="53"/>
    </row>
    <row r="48" spans="1: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53"/>
      <c r="W48" s="53"/>
      <c r="X48" s="4"/>
      <c r="Y48" s="4"/>
    </row>
    <row r="49" spans="1:44" ht="15.6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W49" s="53"/>
      <c r="X49" s="53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5"/>
    </row>
    <row r="50" spans="1:44" ht="15.6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W50" s="53"/>
      <c r="X50" s="53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4"/>
      <c r="AM50" s="11"/>
      <c r="AN50" s="11"/>
      <c r="AO50" s="1"/>
      <c r="AP50" s="5"/>
    </row>
    <row r="51" spans="1:44" ht="15.6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W51" s="53"/>
      <c r="X51" s="53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4"/>
      <c r="AM51" s="11"/>
      <c r="AN51" s="11"/>
      <c r="AO51" s="1"/>
      <c r="AP51" s="5"/>
    </row>
    <row r="52" spans="1:44" ht="15.6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W52" s="53"/>
      <c r="X52" s="53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4"/>
      <c r="AM52" s="11"/>
      <c r="AN52" s="11"/>
      <c r="AO52" s="1"/>
      <c r="AP52" s="5"/>
    </row>
    <row r="53" spans="1:44" ht="15.6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W53" s="53"/>
      <c r="X53" s="53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4"/>
      <c r="AM53" s="11"/>
      <c r="AN53" s="11"/>
      <c r="AO53" s="11"/>
      <c r="AP53" s="5"/>
    </row>
    <row r="54" spans="1:44" ht="15.6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W54" s="53"/>
      <c r="X54" s="53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4"/>
      <c r="AM54" s="11"/>
      <c r="AN54" s="11"/>
      <c r="AO54" s="11"/>
      <c r="AP54" s="5"/>
    </row>
    <row r="55" spans="1:44" ht="15.6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W55" s="53"/>
      <c r="X55" s="53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4"/>
      <c r="AM55" s="11"/>
      <c r="AN55" s="11"/>
      <c r="AO55" s="11"/>
      <c r="AP55" s="5"/>
    </row>
    <row r="56" spans="1:44" ht="15.6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W56" s="53"/>
      <c r="X56" s="53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4"/>
      <c r="AM56" s="11"/>
      <c r="AN56" s="11"/>
      <c r="AO56" s="11"/>
      <c r="AP56" s="5"/>
    </row>
    <row r="57" spans="1:44" ht="15.6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W57" s="53"/>
      <c r="X57" s="53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4"/>
      <c r="AM57" s="11"/>
      <c r="AN57" s="11"/>
      <c r="AO57" s="5"/>
      <c r="AP57" s="5"/>
    </row>
    <row r="58" spans="1:44" ht="15.6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W58" s="53"/>
      <c r="X58" s="53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4"/>
      <c r="AM58" s="11"/>
      <c r="AN58" s="11"/>
      <c r="AO58" s="5"/>
      <c r="AP58" s="5"/>
    </row>
    <row r="59" spans="1:44" ht="15.6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W59" s="53"/>
      <c r="X59" s="53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4"/>
      <c r="AM59" s="11"/>
      <c r="AN59" s="11"/>
      <c r="AO59" s="5"/>
      <c r="AP59" s="5"/>
    </row>
    <row r="60" spans="1:44" ht="15.6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W60" s="53"/>
      <c r="X60" s="53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N60" s="4"/>
      <c r="AO60" s="11"/>
      <c r="AP60" s="11"/>
      <c r="AQ60" s="5"/>
      <c r="AR60" s="5"/>
    </row>
    <row r="61" spans="1:44" ht="15.6">
      <c r="J61" s="52"/>
      <c r="K61" s="52"/>
      <c r="Q61" s="3"/>
      <c r="R61" s="14"/>
      <c r="S61" s="52"/>
      <c r="W61" s="53"/>
      <c r="X61" s="53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N61" s="4"/>
      <c r="AO61" s="11"/>
      <c r="AP61" s="11"/>
      <c r="AQ61" s="5"/>
      <c r="AR61" s="5"/>
    </row>
    <row r="62" spans="1:44" ht="15.6">
      <c r="J62" s="52"/>
      <c r="K62" s="52"/>
      <c r="Q62" s="3"/>
      <c r="R62" s="14"/>
      <c r="S62" s="52"/>
      <c r="W62" s="53"/>
      <c r="X62" s="53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N62" s="4"/>
      <c r="AO62" s="11"/>
      <c r="AP62" s="11"/>
      <c r="AQ62" s="5"/>
      <c r="AR62" s="5"/>
    </row>
    <row r="63" spans="1:44" ht="15.6">
      <c r="J63" s="52"/>
      <c r="K63" s="52"/>
      <c r="Q63" s="3"/>
      <c r="R63" s="14"/>
      <c r="S63" s="52"/>
      <c r="W63" s="53"/>
      <c r="X63" s="53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N63" s="4"/>
      <c r="AO63" s="11"/>
      <c r="AP63" s="11"/>
      <c r="AQ63" s="5"/>
      <c r="AR63" s="5"/>
    </row>
    <row r="64" spans="1:44" ht="15.6">
      <c r="J64" s="52"/>
      <c r="K64" s="52"/>
      <c r="Q64" s="3"/>
      <c r="R64" s="14"/>
      <c r="S64" s="52"/>
      <c r="W64" s="53"/>
      <c r="X64" s="53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N64" s="4"/>
      <c r="AO64" s="11"/>
      <c r="AP64" s="11"/>
      <c r="AQ64" s="5"/>
      <c r="AR64" s="5"/>
    </row>
    <row r="65" spans="10:44" ht="15.6">
      <c r="J65" s="52"/>
      <c r="K65" s="52"/>
      <c r="Q65" s="3"/>
      <c r="R65" s="14"/>
      <c r="S65" s="52"/>
      <c r="W65" s="53"/>
      <c r="X65" s="53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N65" s="4"/>
      <c r="AO65" s="5"/>
      <c r="AP65" s="5"/>
      <c r="AQ65" s="5"/>
      <c r="AR65" s="5"/>
    </row>
    <row r="66" spans="10:44">
      <c r="J66" s="52"/>
      <c r="K66" s="52"/>
      <c r="Q66" s="3"/>
      <c r="R66" s="14"/>
      <c r="S66" s="52"/>
      <c r="W66" s="53"/>
      <c r="X66" s="53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N66" s="11"/>
      <c r="AO66" s="11"/>
    </row>
    <row r="67" spans="10:44" ht="15.6">
      <c r="J67" s="52"/>
      <c r="K67" s="52"/>
      <c r="Q67" s="3"/>
      <c r="R67" s="14"/>
      <c r="S67" s="52"/>
      <c r="W67" s="53"/>
      <c r="X67" s="53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N67" s="5"/>
      <c r="AO67" s="5"/>
      <c r="AP67" s="5"/>
      <c r="AR67" s="5"/>
    </row>
    <row r="68" spans="10:44">
      <c r="J68" s="52"/>
      <c r="K68" s="52"/>
      <c r="Q68" s="3"/>
      <c r="R68" s="14"/>
      <c r="S68" s="52"/>
      <c r="W68" s="53"/>
      <c r="X68" s="53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N68" s="11"/>
      <c r="AO68" s="11"/>
    </row>
    <row r="69" spans="10:44">
      <c r="J69" s="52"/>
      <c r="K69" s="52"/>
      <c r="Q69" s="3"/>
      <c r="R69" s="14"/>
      <c r="S69" s="52"/>
      <c r="W69" s="53"/>
      <c r="X69" s="53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N69" s="11"/>
      <c r="AO69" s="11"/>
    </row>
    <row r="70" spans="10:44" ht="15.6">
      <c r="J70" s="52"/>
      <c r="K70" s="52"/>
      <c r="Q70" s="3"/>
      <c r="R70" s="14"/>
      <c r="S70" s="52"/>
      <c r="W70" s="53"/>
      <c r="X70" s="53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N70" s="2"/>
      <c r="AO70" s="5"/>
      <c r="AP70" s="5"/>
      <c r="AR70" s="2"/>
    </row>
    <row r="71" spans="10:44">
      <c r="J71" s="52"/>
      <c r="K71" s="52"/>
      <c r="Q71" s="3"/>
      <c r="R71" s="14"/>
      <c r="S71" s="52"/>
      <c r="W71" s="53"/>
      <c r="X71" s="53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N71" s="4"/>
      <c r="AO71" s="4"/>
      <c r="AP71" s="4"/>
      <c r="AQ71" s="4"/>
      <c r="AR71" s="4"/>
    </row>
    <row r="72" spans="10:44" ht="15.6">
      <c r="J72" s="52"/>
      <c r="K72" s="52"/>
      <c r="Q72" s="3"/>
      <c r="R72" s="14"/>
      <c r="S72" s="52"/>
      <c r="W72" s="53"/>
      <c r="X72" s="53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N72" s="4"/>
      <c r="AO72" s="11"/>
      <c r="AP72" s="11"/>
      <c r="AQ72" s="1"/>
      <c r="AR72" s="5"/>
    </row>
    <row r="73" spans="10:44" ht="15.6">
      <c r="J73" s="52"/>
      <c r="K73" s="52"/>
      <c r="Q73" s="3"/>
      <c r="R73" s="14"/>
      <c r="S73" s="52"/>
      <c r="W73" s="53"/>
      <c r="X73" s="53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N73" s="4"/>
      <c r="AO73" s="11"/>
      <c r="AP73" s="11"/>
      <c r="AQ73" s="1"/>
      <c r="AR73" s="5"/>
    </row>
    <row r="74" spans="10:44" ht="15.6">
      <c r="J74" s="52"/>
      <c r="K74" s="52"/>
      <c r="Q74" s="3"/>
      <c r="R74" s="14"/>
      <c r="S74" s="52"/>
      <c r="W74" s="53"/>
      <c r="X74" s="53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N74" s="4"/>
      <c r="AO74" s="11"/>
      <c r="AP74" s="11"/>
      <c r="AQ74" s="1"/>
      <c r="AR74" s="5"/>
    </row>
    <row r="75" spans="10:44" ht="15.6">
      <c r="J75" s="52"/>
      <c r="K75" s="52"/>
      <c r="Q75" s="3"/>
      <c r="R75" s="14"/>
      <c r="S75" s="52"/>
      <c r="W75" s="53"/>
      <c r="X75" s="53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N75" s="4"/>
      <c r="AO75" s="11"/>
      <c r="AP75" s="11"/>
      <c r="AQ75" s="1"/>
      <c r="AR75" s="5"/>
    </row>
    <row r="76" spans="10:44" ht="15.6">
      <c r="J76" s="52"/>
      <c r="K76" s="52"/>
      <c r="Q76" s="3"/>
      <c r="R76" s="14"/>
      <c r="S76" s="52"/>
      <c r="W76" s="53"/>
      <c r="X76" s="53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N76" s="4"/>
      <c r="AO76" s="11"/>
      <c r="AP76" s="11"/>
      <c r="AQ76" s="11"/>
      <c r="AR76" s="5"/>
    </row>
    <row r="77" spans="10:44" ht="15.6">
      <c r="J77" s="52"/>
      <c r="K77" s="52"/>
      <c r="Q77" s="3"/>
      <c r="R77" s="14"/>
      <c r="S77" s="52"/>
      <c r="W77" s="53"/>
      <c r="X77" s="53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N77" s="4"/>
      <c r="AO77" s="11"/>
      <c r="AP77" s="11"/>
      <c r="AQ77" s="11"/>
      <c r="AR77" s="5"/>
    </row>
    <row r="78" spans="10:44" ht="15.6">
      <c r="J78" s="52"/>
      <c r="K78" s="52"/>
      <c r="Q78" s="3"/>
      <c r="R78" s="14"/>
      <c r="S78" s="52"/>
      <c r="W78" s="53"/>
      <c r="X78" s="53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N78" s="4"/>
      <c r="AO78" s="11"/>
      <c r="AP78" s="11"/>
      <c r="AQ78" s="11"/>
      <c r="AR78" s="5"/>
    </row>
    <row r="79" spans="10:44" ht="15.6">
      <c r="J79" s="52"/>
      <c r="K79" s="52"/>
      <c r="Q79" s="3"/>
      <c r="R79" s="14"/>
      <c r="S79" s="52"/>
      <c r="W79" s="53"/>
      <c r="X79" s="53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N79" s="4"/>
      <c r="AO79" s="11"/>
      <c r="AP79" s="11"/>
      <c r="AQ79" s="11"/>
      <c r="AR79" s="5"/>
    </row>
    <row r="80" spans="10:44" ht="15.6">
      <c r="J80" s="52"/>
      <c r="K80" s="52"/>
      <c r="Q80" s="3"/>
      <c r="R80" s="14"/>
      <c r="S80" s="52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N80" s="4"/>
      <c r="AO80" s="11"/>
      <c r="AP80" s="11"/>
      <c r="AQ80" s="5"/>
      <c r="AR80" s="5"/>
    </row>
    <row r="81" spans="10:44" ht="15.6">
      <c r="J81" s="52"/>
      <c r="K81" s="52"/>
      <c r="Q81" s="3"/>
      <c r="R81" s="14"/>
      <c r="S81" s="52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N81" s="4"/>
      <c r="AO81" s="11"/>
      <c r="AP81" s="11"/>
      <c r="AQ81" s="5"/>
      <c r="AR81" s="5"/>
    </row>
    <row r="82" spans="10:44" ht="15.6">
      <c r="J82" s="52"/>
      <c r="K82" s="52"/>
      <c r="Q82" s="3"/>
      <c r="R82" s="14"/>
      <c r="S82" s="52"/>
      <c r="W82" s="53"/>
      <c r="X82" s="53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N82" s="4"/>
      <c r="AO82" s="11"/>
      <c r="AP82" s="11"/>
      <c r="AQ82" s="5"/>
      <c r="AR82" s="5"/>
    </row>
    <row r="83" spans="10:44" ht="15.6">
      <c r="W83" s="53"/>
      <c r="X83" s="53"/>
      <c r="AJ83" s="1"/>
      <c r="AK83" s="1"/>
      <c r="AL83" s="1"/>
      <c r="AN83" s="4"/>
      <c r="AO83" s="11"/>
      <c r="AP83" s="11"/>
      <c r="AQ83" s="5"/>
      <c r="AR83" s="5"/>
    </row>
    <row r="84" spans="10:44" ht="15.6">
      <c r="W84" s="53"/>
      <c r="X84" s="53"/>
      <c r="AL84" s="1"/>
      <c r="AN84" s="4"/>
      <c r="AO84" s="11"/>
      <c r="AP84" s="11"/>
      <c r="AQ84" s="5"/>
      <c r="AR84" s="5"/>
    </row>
    <row r="85" spans="10:44" ht="15.6">
      <c r="J85" s="52"/>
      <c r="K85" s="52"/>
      <c r="Q85" s="3"/>
      <c r="R85" s="14"/>
      <c r="S85" s="52"/>
      <c r="W85" s="53"/>
      <c r="X85" s="53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L85" s="1"/>
      <c r="AN85" s="4"/>
      <c r="AO85" s="11"/>
      <c r="AP85" s="11"/>
      <c r="AQ85" s="5"/>
      <c r="AR85" s="5"/>
    </row>
    <row r="86" spans="10:44" ht="15.6">
      <c r="J86" s="52"/>
      <c r="K86" s="52"/>
      <c r="Q86" s="3"/>
      <c r="R86" s="14"/>
      <c r="S86" s="52"/>
      <c r="W86" s="53"/>
      <c r="X86" s="53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N86" s="4"/>
      <c r="AO86" s="11"/>
      <c r="AP86" s="11"/>
      <c r="AQ86" s="5"/>
      <c r="AR86" s="5"/>
    </row>
    <row r="87" spans="10:44" ht="15.6">
      <c r="J87" s="52"/>
      <c r="K87" s="52"/>
      <c r="Q87" s="3"/>
      <c r="R87" s="14"/>
      <c r="S87" s="52"/>
      <c r="W87" s="53"/>
      <c r="X87" s="53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N87" s="4"/>
      <c r="AO87" s="11"/>
      <c r="AP87" s="11"/>
      <c r="AQ87" s="5"/>
      <c r="AR87" s="5"/>
    </row>
    <row r="88" spans="10:44" ht="15.6">
      <c r="J88" s="52"/>
      <c r="K88" s="52"/>
      <c r="Q88" s="3"/>
      <c r="R88" s="14"/>
      <c r="S88" s="52"/>
      <c r="W88" s="53"/>
      <c r="X88" s="53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N88" s="4"/>
      <c r="AO88" s="5"/>
      <c r="AP88" s="5"/>
      <c r="AQ88" s="5"/>
      <c r="AR88" s="5"/>
    </row>
    <row r="89" spans="10:44">
      <c r="J89" s="52"/>
      <c r="K89" s="52"/>
      <c r="Q89" s="3"/>
      <c r="R89" s="14"/>
      <c r="S89" s="52"/>
      <c r="W89" s="53"/>
      <c r="X89" s="53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N89" s="11"/>
      <c r="AO89" s="11"/>
    </row>
    <row r="90" spans="10:44" ht="15.6">
      <c r="J90" s="52"/>
      <c r="K90" s="52"/>
      <c r="Q90" s="3"/>
      <c r="R90" s="14"/>
      <c r="S90" s="52"/>
      <c r="W90" s="53"/>
      <c r="X90" s="53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N90" s="5"/>
      <c r="AO90" s="5"/>
      <c r="AP90" s="5"/>
      <c r="AR90" s="5"/>
    </row>
    <row r="91" spans="10:44">
      <c r="J91" s="52"/>
      <c r="K91" s="52"/>
      <c r="Q91" s="3"/>
      <c r="R91" s="14"/>
      <c r="S91" s="52"/>
      <c r="W91" s="53"/>
      <c r="X91" s="53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N91" s="11"/>
      <c r="AO91" s="11"/>
    </row>
    <row r="92" spans="10:44">
      <c r="J92" s="52"/>
      <c r="K92" s="52"/>
      <c r="Q92" s="3"/>
      <c r="R92" s="14"/>
      <c r="S92" s="52"/>
      <c r="W92" s="53"/>
      <c r="X92" s="53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N92" s="11"/>
      <c r="AO92" s="11"/>
    </row>
    <row r="93" spans="10:44">
      <c r="J93" s="52"/>
      <c r="K93" s="52"/>
      <c r="Q93" s="3"/>
      <c r="R93" s="14"/>
      <c r="S93" s="52"/>
      <c r="W93" s="53"/>
      <c r="X93" s="53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N93" s="11"/>
      <c r="AO93" s="11"/>
    </row>
    <row r="94" spans="10:44">
      <c r="J94" s="52"/>
      <c r="K94" s="52"/>
      <c r="Q94" s="3"/>
      <c r="R94" s="14"/>
      <c r="S94" s="52"/>
      <c r="W94" s="53"/>
      <c r="X94" s="53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N94" s="11"/>
      <c r="AO94" s="11"/>
    </row>
    <row r="95" spans="10:44">
      <c r="J95" s="52"/>
      <c r="K95" s="52"/>
      <c r="Q95" s="3"/>
      <c r="R95" s="14"/>
      <c r="S95" s="52"/>
      <c r="W95" s="53"/>
      <c r="X95" s="53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N95" s="11"/>
      <c r="AO95" s="11"/>
    </row>
    <row r="96" spans="10:44">
      <c r="J96" s="52"/>
      <c r="K96" s="52"/>
      <c r="Q96" s="3"/>
      <c r="R96" s="14"/>
      <c r="S96" s="52"/>
      <c r="W96" s="53"/>
      <c r="X96" s="53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N96" s="11"/>
      <c r="AO96" s="11"/>
    </row>
    <row r="97" spans="10:41">
      <c r="J97" s="52"/>
      <c r="K97" s="52"/>
      <c r="Q97" s="3"/>
      <c r="R97" s="14"/>
      <c r="S97" s="52"/>
      <c r="W97" s="53"/>
      <c r="X97" s="53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N97" s="11"/>
      <c r="AO97" s="11"/>
    </row>
    <row r="98" spans="10:41">
      <c r="J98" s="52"/>
      <c r="K98" s="52"/>
      <c r="Q98" s="3"/>
      <c r="R98" s="14"/>
      <c r="S98" s="52"/>
      <c r="W98" s="53"/>
      <c r="X98" s="53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N98" s="11"/>
      <c r="AO98" s="11"/>
    </row>
    <row r="99" spans="10:41">
      <c r="J99" s="52"/>
      <c r="K99" s="52"/>
      <c r="Q99" s="3"/>
      <c r="R99" s="14"/>
      <c r="S99" s="52"/>
      <c r="W99" s="53"/>
      <c r="X99" s="53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N99" s="11"/>
      <c r="AO99" s="11"/>
    </row>
    <row r="100" spans="10:41">
      <c r="J100" s="52"/>
      <c r="K100" s="52"/>
      <c r="Q100" s="3"/>
      <c r="R100" s="14"/>
      <c r="S100" s="52"/>
      <c r="W100" s="53"/>
      <c r="X100" s="53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N100" s="11"/>
      <c r="AO100" s="11"/>
    </row>
    <row r="101" spans="10:41">
      <c r="J101" s="52"/>
      <c r="K101" s="52"/>
      <c r="Q101" s="3"/>
      <c r="R101" s="14"/>
      <c r="S101" s="52"/>
      <c r="W101" s="53"/>
      <c r="X101" s="53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N101" s="11"/>
      <c r="AO101" s="11"/>
    </row>
    <row r="102" spans="10:41">
      <c r="J102" s="52"/>
      <c r="K102" s="52"/>
      <c r="Q102" s="3"/>
      <c r="R102" s="14"/>
      <c r="S102" s="52"/>
      <c r="W102" s="53"/>
      <c r="X102" s="53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N102" s="11"/>
      <c r="AO102" s="11"/>
    </row>
    <row r="103" spans="10:41">
      <c r="J103" s="52"/>
      <c r="K103" s="52"/>
      <c r="Q103" s="3"/>
      <c r="R103" s="14"/>
      <c r="S103" s="52"/>
      <c r="W103" s="53"/>
      <c r="X103" s="53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N103" s="11"/>
      <c r="AO103" s="11"/>
    </row>
    <row r="104" spans="10:41">
      <c r="J104" s="52"/>
      <c r="K104" s="52"/>
      <c r="Q104" s="3"/>
      <c r="R104" s="14"/>
      <c r="S104" s="52"/>
      <c r="W104" s="53"/>
      <c r="X104" s="53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N104" s="11"/>
      <c r="AO104" s="11"/>
    </row>
    <row r="105" spans="10:41">
      <c r="J105" s="52"/>
      <c r="K105" s="52"/>
      <c r="Q105" s="3"/>
      <c r="R105" s="14"/>
      <c r="S105" s="52"/>
      <c r="W105" s="53"/>
      <c r="X105" s="53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N105" s="11"/>
      <c r="AO105" s="11"/>
    </row>
    <row r="106" spans="10:41">
      <c r="J106" s="52"/>
      <c r="K106" s="52"/>
      <c r="Q106" s="3"/>
      <c r="R106" s="14"/>
      <c r="S106" s="52"/>
      <c r="W106" s="53"/>
      <c r="X106" s="53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N106" s="11"/>
      <c r="AO106" s="11"/>
    </row>
    <row r="107" spans="10:41">
      <c r="J107" s="52"/>
      <c r="K107" s="52"/>
      <c r="Q107" s="3"/>
      <c r="R107" s="14"/>
      <c r="S107" s="52"/>
      <c r="W107" s="53"/>
      <c r="X107" s="53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N107" s="11"/>
      <c r="AO107" s="11"/>
    </row>
    <row r="108" spans="10:41">
      <c r="J108" s="52"/>
      <c r="K108" s="52"/>
      <c r="Q108" s="3"/>
      <c r="R108" s="14"/>
      <c r="S108" s="52"/>
      <c r="W108" s="53"/>
      <c r="X108" s="53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N108" s="11"/>
      <c r="AO108" s="11"/>
    </row>
    <row r="109" spans="10:41">
      <c r="J109" s="52"/>
      <c r="K109" s="52"/>
      <c r="Q109" s="3"/>
      <c r="R109" s="14"/>
      <c r="S109" s="52"/>
      <c r="W109" s="53"/>
      <c r="X109" s="53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N109" s="11"/>
      <c r="AO109" s="11"/>
    </row>
    <row r="110" spans="10:41">
      <c r="J110" s="52"/>
      <c r="K110" s="52"/>
      <c r="Q110" s="3"/>
      <c r="R110" s="14"/>
      <c r="S110" s="52"/>
      <c r="W110" s="53"/>
      <c r="X110" s="53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N110" s="11"/>
      <c r="AO110" s="11"/>
    </row>
    <row r="111" spans="10:41">
      <c r="J111" s="52"/>
      <c r="K111" s="52"/>
      <c r="Q111" s="3"/>
      <c r="R111" s="14"/>
      <c r="S111" s="52"/>
      <c r="W111" s="53"/>
      <c r="X111" s="53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N111" s="11"/>
      <c r="AO111" s="11"/>
    </row>
    <row r="112" spans="10:41">
      <c r="J112" s="52"/>
      <c r="K112" s="52"/>
      <c r="Q112" s="3"/>
      <c r="R112" s="14"/>
      <c r="S112" s="52"/>
      <c r="W112" s="53"/>
      <c r="X112" s="53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N112" s="11"/>
      <c r="AO112" s="11"/>
    </row>
    <row r="113" spans="10:41">
      <c r="J113" s="52"/>
      <c r="K113" s="52"/>
      <c r="Q113" s="3"/>
      <c r="R113" s="14"/>
      <c r="S113" s="52"/>
      <c r="W113" s="53"/>
      <c r="X113" s="53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N113" s="11"/>
      <c r="AO113" s="11"/>
    </row>
    <row r="114" spans="10:41">
      <c r="J114" s="52"/>
      <c r="K114" s="52"/>
      <c r="Q114" s="3"/>
      <c r="R114" s="14"/>
      <c r="S114" s="52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N114" s="11"/>
      <c r="AO114" s="11"/>
    </row>
    <row r="115" spans="10:41">
      <c r="J115" s="52"/>
      <c r="K115" s="52"/>
      <c r="Q115" s="3"/>
      <c r="R115" s="14"/>
      <c r="S115" s="52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N115" s="11"/>
      <c r="AO115" s="11"/>
    </row>
    <row r="116" spans="10:41">
      <c r="J116" s="52"/>
      <c r="K116" s="52"/>
      <c r="Q116" s="3"/>
      <c r="R116" s="14"/>
      <c r="S116" s="52"/>
      <c r="W116" s="53"/>
      <c r="X116" s="53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N116" s="11"/>
      <c r="AO116" s="11"/>
    </row>
    <row r="117" spans="10:41">
      <c r="W117" s="53"/>
      <c r="X117" s="53"/>
      <c r="AJ117" s="1"/>
      <c r="AK117" s="1"/>
      <c r="AL117" s="1"/>
      <c r="AN117" s="11"/>
      <c r="AO117" s="11"/>
    </row>
    <row r="118" spans="10:41">
      <c r="W118" s="53"/>
      <c r="X118" s="53"/>
      <c r="AL118" s="1"/>
      <c r="AN118" s="11"/>
      <c r="AO118" s="11"/>
    </row>
    <row r="119" spans="10:41">
      <c r="J119" s="52"/>
      <c r="K119" s="52"/>
      <c r="Q119" s="3"/>
      <c r="R119" s="14"/>
      <c r="S119" s="52"/>
      <c r="W119" s="53"/>
      <c r="X119" s="53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L119" s="1"/>
      <c r="AN119" s="11"/>
      <c r="AO119" s="11"/>
    </row>
    <row r="120" spans="10:41">
      <c r="J120" s="52"/>
      <c r="K120" s="52"/>
      <c r="Q120" s="3"/>
      <c r="R120" s="14"/>
      <c r="S120" s="52"/>
      <c r="W120" s="53"/>
      <c r="X120" s="53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N120" s="11"/>
      <c r="AO120" s="11"/>
    </row>
    <row r="121" spans="10:41">
      <c r="J121" s="52"/>
      <c r="K121" s="52"/>
      <c r="Q121" s="3"/>
      <c r="R121" s="14"/>
      <c r="S121" s="52"/>
      <c r="W121" s="53"/>
      <c r="X121" s="53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N121" s="11"/>
      <c r="AO121" s="11"/>
    </row>
    <row r="122" spans="10:41">
      <c r="J122" s="52"/>
      <c r="K122" s="52"/>
      <c r="Q122" s="3"/>
      <c r="R122" s="14"/>
      <c r="S122" s="52"/>
      <c r="W122" s="53"/>
      <c r="X122" s="53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N122" s="11"/>
      <c r="AO122" s="11"/>
    </row>
    <row r="123" spans="10:41">
      <c r="J123" s="52"/>
      <c r="K123" s="52"/>
      <c r="Q123" s="3"/>
      <c r="R123" s="14"/>
      <c r="S123" s="52"/>
      <c r="W123" s="53"/>
      <c r="X123" s="53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N123" s="11"/>
      <c r="AO123" s="11"/>
    </row>
    <row r="124" spans="10:41">
      <c r="J124" s="52"/>
      <c r="K124" s="52"/>
      <c r="Q124" s="3"/>
      <c r="R124" s="14"/>
      <c r="S124" s="52"/>
      <c r="W124" s="53"/>
      <c r="X124" s="53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N124" s="11"/>
      <c r="AO124" s="11"/>
    </row>
    <row r="125" spans="10:41">
      <c r="J125" s="52"/>
      <c r="K125" s="52"/>
      <c r="Q125" s="3"/>
      <c r="R125" s="14"/>
      <c r="S125" s="52"/>
      <c r="W125" s="53"/>
      <c r="X125" s="53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N125" s="11"/>
      <c r="AO125" s="11"/>
    </row>
    <row r="126" spans="10:41">
      <c r="J126" s="52"/>
      <c r="K126" s="52"/>
      <c r="Q126" s="3"/>
      <c r="R126" s="14"/>
      <c r="S126" s="52"/>
      <c r="W126" s="53"/>
      <c r="X126" s="53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N126" s="11"/>
      <c r="AO126" s="11"/>
    </row>
    <row r="127" spans="10:41">
      <c r="J127" s="52"/>
      <c r="K127" s="52"/>
      <c r="Q127" s="3"/>
      <c r="R127" s="14"/>
      <c r="S127" s="52"/>
      <c r="W127" s="53"/>
      <c r="X127" s="53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N127" s="11"/>
      <c r="AO127" s="11"/>
    </row>
    <row r="128" spans="10:41">
      <c r="J128" s="52"/>
      <c r="K128" s="52"/>
      <c r="Q128" s="3"/>
      <c r="R128" s="14"/>
      <c r="S128" s="52"/>
      <c r="W128" s="53"/>
      <c r="X128" s="53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N128" s="11"/>
      <c r="AO128" s="11"/>
    </row>
    <row r="129" spans="10:41">
      <c r="J129" s="52"/>
      <c r="K129" s="52"/>
      <c r="Q129" s="3"/>
      <c r="R129" s="14"/>
      <c r="S129" s="52"/>
      <c r="W129" s="53"/>
      <c r="X129" s="53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N129" s="11"/>
      <c r="AO129" s="11"/>
    </row>
    <row r="130" spans="10:41">
      <c r="J130" s="52"/>
      <c r="K130" s="52"/>
      <c r="Q130" s="3"/>
      <c r="R130" s="14"/>
      <c r="S130" s="52"/>
      <c r="W130" s="53"/>
      <c r="X130" s="53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N130" s="11"/>
      <c r="AO130" s="11"/>
    </row>
    <row r="131" spans="10:41">
      <c r="J131" s="52"/>
      <c r="K131" s="52"/>
      <c r="Q131" s="3"/>
      <c r="R131" s="14"/>
      <c r="S131" s="52"/>
      <c r="W131" s="53"/>
      <c r="X131" s="53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N131" s="11"/>
      <c r="AO131" s="11"/>
    </row>
    <row r="132" spans="10:41">
      <c r="J132" s="52"/>
      <c r="K132" s="52"/>
      <c r="Q132" s="3"/>
      <c r="R132" s="14"/>
      <c r="S132" s="52"/>
      <c r="W132" s="53"/>
      <c r="X132" s="53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N132" s="11"/>
      <c r="AO132" s="11"/>
    </row>
    <row r="133" spans="10:41">
      <c r="J133" s="52"/>
      <c r="K133" s="52"/>
      <c r="Q133" s="3"/>
      <c r="R133" s="14"/>
      <c r="S133" s="52"/>
      <c r="W133" s="53"/>
      <c r="X133" s="53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N133" s="11"/>
      <c r="AO133" s="11"/>
    </row>
    <row r="134" spans="10:41">
      <c r="J134" s="52"/>
      <c r="K134" s="52"/>
      <c r="Q134" s="3"/>
      <c r="R134" s="14"/>
      <c r="S134" s="52"/>
      <c r="W134" s="53"/>
      <c r="X134" s="53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N134" s="11"/>
      <c r="AO134" s="11"/>
    </row>
    <row r="135" spans="10:41">
      <c r="J135" s="52"/>
      <c r="K135" s="52"/>
      <c r="Q135" s="3"/>
      <c r="R135" s="14"/>
      <c r="S135" s="52"/>
      <c r="W135" s="53"/>
      <c r="X135" s="53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N135" s="11"/>
      <c r="AO135" s="11"/>
    </row>
    <row r="136" spans="10:41">
      <c r="J136" s="52"/>
      <c r="K136" s="52"/>
      <c r="Q136" s="3"/>
      <c r="R136" s="14"/>
      <c r="S136" s="52"/>
      <c r="W136" s="53"/>
      <c r="X136" s="53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N136" s="11"/>
      <c r="AO136" s="11"/>
    </row>
    <row r="137" spans="10:41">
      <c r="J137" s="52"/>
      <c r="K137" s="52"/>
      <c r="Q137" s="3"/>
      <c r="R137" s="14"/>
      <c r="S137" s="52"/>
      <c r="W137" s="53"/>
      <c r="X137" s="53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N137" s="11"/>
      <c r="AO137" s="11"/>
    </row>
    <row r="138" spans="10:41">
      <c r="J138" s="52"/>
      <c r="K138" s="52"/>
      <c r="Q138" s="3"/>
      <c r="R138" s="14"/>
      <c r="S138" s="52"/>
      <c r="W138" s="53"/>
      <c r="X138" s="53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N138" s="11"/>
      <c r="AO138" s="11"/>
    </row>
    <row r="139" spans="10:41">
      <c r="J139" s="52"/>
      <c r="K139" s="52"/>
      <c r="Q139" s="3"/>
      <c r="R139" s="14"/>
      <c r="S139" s="52"/>
      <c r="W139" s="53"/>
      <c r="X139" s="53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N139" s="11"/>
      <c r="AO139" s="11"/>
    </row>
    <row r="140" spans="10:41">
      <c r="J140" s="52"/>
      <c r="K140" s="52"/>
      <c r="Q140" s="3"/>
      <c r="R140" s="14"/>
      <c r="S140" s="52"/>
      <c r="W140" s="53"/>
      <c r="X140" s="53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N140" s="11"/>
      <c r="AO140" s="11"/>
    </row>
    <row r="141" spans="10:41">
      <c r="J141" s="52"/>
      <c r="K141" s="52"/>
      <c r="Q141" s="3"/>
      <c r="R141" s="14"/>
      <c r="S141" s="52"/>
      <c r="W141" s="53"/>
      <c r="X141" s="53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N141" s="11"/>
      <c r="AO141" s="11"/>
    </row>
    <row r="142" spans="10:41">
      <c r="J142" s="52"/>
      <c r="K142" s="52"/>
      <c r="Q142" s="3"/>
      <c r="R142" s="14"/>
      <c r="S142" s="52"/>
      <c r="W142" s="53"/>
      <c r="X142" s="53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N142" s="11"/>
      <c r="AO142" s="11"/>
    </row>
    <row r="143" spans="10:41">
      <c r="J143" s="52"/>
      <c r="K143" s="52"/>
      <c r="Q143" s="3"/>
      <c r="R143" s="14"/>
      <c r="S143" s="52"/>
      <c r="W143" s="53"/>
      <c r="X143" s="53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N143" s="11"/>
      <c r="AO143" s="11"/>
    </row>
    <row r="144" spans="10:41">
      <c r="J144" s="52"/>
      <c r="K144" s="52"/>
      <c r="Q144" s="3"/>
      <c r="R144" s="14"/>
      <c r="S144" s="52"/>
      <c r="W144" s="53"/>
      <c r="X144" s="53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N144" s="11"/>
      <c r="AO144" s="11"/>
    </row>
    <row r="145" spans="10:41">
      <c r="J145" s="52"/>
      <c r="K145" s="52"/>
      <c r="N145" s="65"/>
      <c r="Q145" s="3"/>
      <c r="R145" s="14"/>
      <c r="S145" s="52"/>
      <c r="W145" s="53"/>
      <c r="X145" s="53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N145" s="11"/>
      <c r="AO145" s="11"/>
    </row>
    <row r="146" spans="10:41">
      <c r="J146" s="52"/>
      <c r="K146" s="52"/>
      <c r="N146" s="65"/>
      <c r="Q146" s="3"/>
      <c r="R146" s="14"/>
      <c r="S146" s="52"/>
      <c r="W146" s="53"/>
      <c r="X146" s="53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</row>
    <row r="147" spans="10:41">
      <c r="J147" s="52"/>
      <c r="K147" s="52"/>
      <c r="N147" s="65"/>
      <c r="Q147" s="3"/>
      <c r="R147" s="14"/>
      <c r="S147" s="52"/>
      <c r="W147" s="53"/>
      <c r="X147" s="53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</row>
    <row r="148" spans="10:41">
      <c r="J148" s="52"/>
      <c r="K148" s="52"/>
      <c r="N148" s="65"/>
      <c r="Q148" s="3"/>
      <c r="R148" s="14"/>
      <c r="S148" s="52"/>
      <c r="W148" s="53"/>
      <c r="X148" s="53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</row>
    <row r="149" spans="10:41">
      <c r="J149" s="52"/>
      <c r="K149" s="52"/>
      <c r="N149" s="65"/>
      <c r="Q149" s="3"/>
      <c r="R149" s="14"/>
      <c r="S149" s="52"/>
      <c r="W149" s="53"/>
      <c r="X149" s="53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</row>
    <row r="150" spans="10:41">
      <c r="J150" s="52"/>
      <c r="K150" s="52"/>
      <c r="N150" s="65"/>
      <c r="Q150" s="3"/>
      <c r="R150" s="14"/>
      <c r="S150" s="52"/>
      <c r="W150" s="53"/>
      <c r="X150" s="53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</row>
    <row r="151" spans="10:41">
      <c r="J151" s="52"/>
      <c r="K151" s="52"/>
      <c r="N151" s="65"/>
      <c r="Q151" s="3"/>
      <c r="R151" s="14"/>
      <c r="S151" s="52"/>
      <c r="W151" s="53"/>
      <c r="X151" s="53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</row>
    <row r="152" spans="10:41">
      <c r="J152" s="52"/>
      <c r="K152" s="52"/>
      <c r="N152" s="65"/>
      <c r="Q152" s="3"/>
      <c r="R152" s="14"/>
      <c r="S152" s="52"/>
      <c r="W152" s="53"/>
      <c r="X152" s="53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</row>
    <row r="153" spans="10:41">
      <c r="J153" s="52"/>
      <c r="K153" s="52"/>
      <c r="N153" s="65"/>
      <c r="Q153" s="3"/>
      <c r="R153" s="14"/>
      <c r="S153" s="52"/>
      <c r="W153" s="53"/>
      <c r="X153" s="53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</row>
    <row r="154" spans="10:41">
      <c r="J154" s="52"/>
      <c r="K154" s="52"/>
      <c r="N154" s="65"/>
      <c r="Q154" s="3"/>
      <c r="R154" s="14"/>
      <c r="S154" s="52"/>
      <c r="W154" s="53"/>
      <c r="X154" s="53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</row>
    <row r="155" spans="10:41">
      <c r="J155" s="52"/>
      <c r="K155" s="52"/>
      <c r="N155" s="65"/>
      <c r="Q155" s="3"/>
      <c r="R155" s="14"/>
      <c r="S155" s="52"/>
      <c r="W155" s="53"/>
      <c r="X155" s="53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</row>
    <row r="156" spans="10:41">
      <c r="J156" s="52"/>
      <c r="K156" s="52"/>
      <c r="N156" s="65"/>
      <c r="Q156" s="3"/>
      <c r="R156" s="14"/>
      <c r="S156" s="52"/>
      <c r="W156" s="53"/>
      <c r="X156" s="53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</row>
    <row r="157" spans="10:41">
      <c r="J157" s="52"/>
      <c r="K157" s="52"/>
      <c r="N157" s="65"/>
      <c r="Q157" s="3"/>
      <c r="R157" s="14"/>
      <c r="S157" s="52"/>
      <c r="W157" s="53"/>
      <c r="X157" s="53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</row>
    <row r="158" spans="10:41">
      <c r="J158" s="52"/>
      <c r="K158" s="52"/>
      <c r="N158" s="65"/>
      <c r="Q158" s="3"/>
      <c r="R158" s="14"/>
      <c r="S158" s="52"/>
      <c r="W158" s="53"/>
      <c r="X158" s="53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</row>
    <row r="159" spans="10:41">
      <c r="J159" s="52"/>
      <c r="K159" s="52"/>
      <c r="N159" s="65"/>
      <c r="Q159" s="3"/>
      <c r="R159" s="14"/>
      <c r="S159" s="52"/>
      <c r="W159" s="53"/>
      <c r="X159" s="53"/>
      <c r="Y159" s="1"/>
      <c r="Z159" s="1"/>
      <c r="AA159" s="1" t="s">
        <v>552</v>
      </c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</row>
    <row r="160" spans="10:41">
      <c r="J160" s="52"/>
      <c r="K160" s="52"/>
      <c r="N160" s="65"/>
      <c r="Q160" s="3"/>
      <c r="R160" s="14"/>
      <c r="S160" s="52"/>
      <c r="W160" s="53"/>
      <c r="X160" s="53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</row>
    <row r="161" spans="7:39">
      <c r="J161" s="52"/>
      <c r="K161" s="52"/>
      <c r="N161" s="65"/>
      <c r="Q161" s="3"/>
      <c r="R161" s="14"/>
      <c r="S161" s="52"/>
      <c r="W161" s="53"/>
      <c r="X161" s="53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</row>
    <row r="162" spans="7:39">
      <c r="J162" s="52"/>
      <c r="K162" s="52"/>
      <c r="N162" s="65"/>
      <c r="Q162" s="3"/>
      <c r="R162" s="14"/>
      <c r="S162" s="52"/>
      <c r="W162" s="53"/>
      <c r="X162" s="53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</row>
    <row r="163" spans="7:39">
      <c r="J163" s="52"/>
      <c r="K163" s="52"/>
      <c r="N163" s="65"/>
      <c r="Q163" s="3"/>
      <c r="R163" s="14"/>
      <c r="S163" s="52"/>
      <c r="W163" s="53"/>
      <c r="X163" s="53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</row>
    <row r="164" spans="7:39">
      <c r="J164" s="52"/>
      <c r="K164" s="52"/>
      <c r="N164" s="65"/>
      <c r="Q164" s="3"/>
      <c r="R164" s="14"/>
      <c r="S164" s="52"/>
      <c r="W164" s="53"/>
      <c r="X164" s="53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</row>
    <row r="165" spans="7:39">
      <c r="J165" s="52"/>
      <c r="K165" s="52"/>
      <c r="N165" s="65"/>
      <c r="Q165" s="3"/>
      <c r="R165" s="14"/>
      <c r="S165" s="52"/>
      <c r="W165" s="53"/>
      <c r="X165" s="53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</row>
    <row r="166" spans="7:39">
      <c r="J166" s="52"/>
      <c r="K166" s="52"/>
      <c r="N166" s="65"/>
      <c r="Q166" s="3"/>
      <c r="R166" s="14"/>
      <c r="S166" s="52"/>
      <c r="W166" s="53"/>
      <c r="X166" s="53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</row>
    <row r="167" spans="7:39">
      <c r="G167" s="12"/>
      <c r="H167" s="12"/>
      <c r="I167" s="12"/>
      <c r="J167" s="52"/>
      <c r="K167" s="52"/>
      <c r="L167" s="12"/>
      <c r="M167" s="12"/>
      <c r="N167" s="65"/>
      <c r="Q167" s="3"/>
      <c r="R167" s="14"/>
      <c r="S167" s="52"/>
      <c r="T167" s="12"/>
      <c r="W167" s="53"/>
      <c r="X167" s="53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2"/>
    </row>
    <row r="168" spans="7:39">
      <c r="G168" s="12"/>
      <c r="H168" s="12"/>
      <c r="I168" s="12"/>
      <c r="J168" s="52"/>
      <c r="K168" s="52"/>
      <c r="L168" s="12"/>
      <c r="M168" s="12"/>
      <c r="N168" s="65"/>
      <c r="Q168" s="3"/>
      <c r="R168" s="14"/>
      <c r="S168" s="52"/>
      <c r="T168" s="12"/>
      <c r="W168" s="53"/>
      <c r="X168" s="53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2"/>
    </row>
    <row r="169" spans="7:39">
      <c r="G169" s="12"/>
      <c r="H169" s="12"/>
      <c r="I169" s="12"/>
      <c r="J169" s="52"/>
      <c r="K169" s="52"/>
      <c r="L169" s="12"/>
      <c r="M169" s="12"/>
      <c r="N169" s="65"/>
      <c r="Q169" s="3"/>
      <c r="R169" s="14"/>
      <c r="S169" s="52"/>
      <c r="T169" s="12"/>
      <c r="W169" s="53"/>
      <c r="X169" s="53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2"/>
    </row>
    <row r="170" spans="7:39">
      <c r="G170" s="12"/>
      <c r="H170" s="12"/>
      <c r="I170" s="12"/>
      <c r="J170" s="52"/>
      <c r="K170" s="52"/>
      <c r="L170" s="12"/>
      <c r="M170" s="12"/>
      <c r="N170" s="65"/>
      <c r="Q170" s="3"/>
      <c r="R170" s="14"/>
      <c r="S170" s="52"/>
      <c r="T170" s="12"/>
      <c r="W170" s="53"/>
      <c r="X170" s="53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2"/>
    </row>
    <row r="171" spans="7:39">
      <c r="G171" s="12"/>
      <c r="H171" s="12"/>
      <c r="I171" s="12"/>
      <c r="J171" s="52"/>
      <c r="K171" s="52"/>
      <c r="L171" s="12"/>
      <c r="M171" s="12"/>
      <c r="N171" s="65"/>
      <c r="Q171" s="3"/>
      <c r="R171" s="14"/>
      <c r="S171" s="52"/>
      <c r="T171" s="12"/>
      <c r="W171" s="53"/>
      <c r="X171" s="53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2"/>
    </row>
    <row r="172" spans="7:39">
      <c r="G172" s="12"/>
      <c r="H172" s="12"/>
      <c r="I172" s="12"/>
      <c r="J172" s="52"/>
      <c r="K172" s="52"/>
      <c r="L172" s="12"/>
      <c r="M172" s="12"/>
      <c r="N172" s="65"/>
      <c r="Q172" s="3"/>
      <c r="R172" s="14"/>
      <c r="S172" s="52"/>
      <c r="T172" s="12"/>
      <c r="W172" s="53"/>
      <c r="X172" s="53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2"/>
    </row>
    <row r="173" spans="7:39">
      <c r="G173" s="12"/>
      <c r="H173" s="12"/>
      <c r="I173" s="12"/>
      <c r="J173" s="52"/>
      <c r="K173" s="52"/>
      <c r="L173" s="12"/>
      <c r="M173" s="12"/>
      <c r="N173" s="65"/>
      <c r="Q173" s="3"/>
      <c r="R173" s="14"/>
      <c r="S173" s="52"/>
      <c r="T173" s="12"/>
      <c r="W173" s="53"/>
      <c r="X173" s="53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2"/>
    </row>
    <row r="174" spans="7:39">
      <c r="G174" s="12"/>
      <c r="H174" s="12"/>
      <c r="I174" s="12"/>
      <c r="J174" s="52"/>
      <c r="K174" s="52"/>
      <c r="L174" s="12"/>
      <c r="M174" s="12"/>
      <c r="N174" s="65"/>
      <c r="Q174" s="3"/>
      <c r="R174" s="14"/>
      <c r="S174" s="52"/>
      <c r="T174" s="12"/>
      <c r="W174" s="53"/>
      <c r="X174" s="53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2"/>
    </row>
    <row r="175" spans="7:39">
      <c r="G175" s="12"/>
      <c r="H175" s="12"/>
      <c r="I175" s="12"/>
      <c r="J175" s="52"/>
      <c r="K175" s="52"/>
      <c r="L175" s="12"/>
      <c r="M175" s="12"/>
      <c r="N175" s="65"/>
      <c r="Q175" s="3"/>
      <c r="R175" s="14"/>
      <c r="S175" s="52"/>
      <c r="T175" s="12"/>
      <c r="W175" s="53"/>
      <c r="X175" s="53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2"/>
    </row>
    <row r="176" spans="7:39">
      <c r="G176" s="12"/>
      <c r="H176" s="12"/>
      <c r="I176" s="12"/>
      <c r="J176" s="52"/>
      <c r="K176" s="52"/>
      <c r="L176" s="12"/>
      <c r="M176" s="12"/>
      <c r="N176" s="65"/>
      <c r="Q176" s="3"/>
      <c r="R176" s="14"/>
      <c r="S176" s="52"/>
      <c r="T176" s="12"/>
      <c r="W176" s="53"/>
      <c r="X176" s="53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2"/>
    </row>
    <row r="177" spans="7:39">
      <c r="G177" s="12"/>
      <c r="H177" s="12"/>
      <c r="I177" s="12"/>
      <c r="J177" s="52"/>
      <c r="K177" s="52"/>
      <c r="L177" s="12"/>
      <c r="M177" s="12"/>
      <c r="N177" s="65"/>
      <c r="Q177" s="3"/>
      <c r="R177" s="14"/>
      <c r="S177" s="52"/>
      <c r="T177" s="12"/>
      <c r="W177" s="12"/>
      <c r="X177" s="12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2"/>
    </row>
    <row r="178" spans="7:39">
      <c r="G178" s="12"/>
      <c r="H178" s="12"/>
      <c r="I178" s="12"/>
      <c r="J178" s="52"/>
      <c r="K178" s="52"/>
      <c r="L178" s="12"/>
      <c r="M178" s="12"/>
      <c r="N178" s="65"/>
      <c r="Q178" s="3"/>
      <c r="R178" s="14"/>
      <c r="S178" s="52"/>
      <c r="T178" s="12"/>
      <c r="W178" s="12"/>
      <c r="X178" s="12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2"/>
    </row>
    <row r="179" spans="7:39">
      <c r="G179" s="12"/>
      <c r="H179" s="12"/>
      <c r="I179" s="12"/>
      <c r="J179" s="52"/>
      <c r="K179" s="52"/>
      <c r="L179" s="12"/>
      <c r="M179" s="12"/>
      <c r="N179" s="65"/>
      <c r="Q179" s="3"/>
      <c r="R179" s="14"/>
      <c r="S179" s="52"/>
      <c r="T179" s="12"/>
      <c r="W179" s="12"/>
      <c r="X179" s="12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2"/>
    </row>
    <row r="180" spans="7:39">
      <c r="G180" s="12"/>
      <c r="H180" s="12"/>
      <c r="I180" s="12"/>
      <c r="J180" s="146"/>
      <c r="K180" s="146"/>
      <c r="L180" s="12"/>
      <c r="M180" s="12"/>
      <c r="N180" s="65"/>
      <c r="O180" s="65"/>
      <c r="P180" s="146"/>
      <c r="Q180" s="12"/>
      <c r="R180" s="65"/>
      <c r="S180" s="146"/>
      <c r="T180" s="12"/>
      <c r="U180" s="65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"/>
      <c r="AK180" s="1"/>
      <c r="AL180" s="1"/>
      <c r="AM180" s="12"/>
    </row>
    <row r="181" spans="7:39">
      <c r="G181" s="12"/>
      <c r="H181" s="12"/>
      <c r="I181" s="12"/>
      <c r="J181" s="146"/>
      <c r="K181" s="146"/>
      <c r="L181" s="12"/>
      <c r="M181" s="12"/>
      <c r="N181" s="65"/>
      <c r="O181" s="65"/>
      <c r="P181" s="146"/>
      <c r="Q181" s="12"/>
      <c r="R181" s="65"/>
      <c r="S181" s="146"/>
      <c r="T181" s="12"/>
      <c r="U181" s="65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"/>
      <c r="AM181" s="12"/>
    </row>
    <row r="182" spans="7:39">
      <c r="G182" s="12"/>
      <c r="H182" s="12"/>
      <c r="I182" s="12"/>
      <c r="J182" s="146"/>
      <c r="K182" s="146"/>
      <c r="L182" s="12"/>
      <c r="M182" s="12"/>
      <c r="N182" s="65"/>
      <c r="O182" s="65"/>
      <c r="P182" s="146"/>
      <c r="Q182" s="12"/>
      <c r="R182" s="65"/>
      <c r="S182" s="146"/>
      <c r="T182" s="12"/>
      <c r="U182" s="65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"/>
      <c r="AM182" s="12"/>
    </row>
    <row r="183" spans="7:39">
      <c r="G183" s="12"/>
      <c r="H183" s="12"/>
      <c r="I183" s="12"/>
      <c r="J183" s="146"/>
      <c r="K183" s="146"/>
      <c r="L183" s="12"/>
      <c r="M183" s="12"/>
      <c r="N183" s="65"/>
      <c r="O183" s="65"/>
      <c r="P183" s="146"/>
      <c r="Q183" s="12"/>
      <c r="R183" s="65"/>
      <c r="S183" s="146"/>
      <c r="T183" s="12"/>
      <c r="U183" s="65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"/>
      <c r="AM183" s="12"/>
    </row>
    <row r="184" spans="7:39">
      <c r="G184" s="12"/>
      <c r="H184" s="12"/>
      <c r="I184" s="12"/>
      <c r="J184" s="146"/>
      <c r="K184" s="146"/>
      <c r="L184" s="12"/>
      <c r="M184" s="12"/>
      <c r="N184" s="65"/>
      <c r="O184" s="65"/>
      <c r="P184" s="146"/>
      <c r="Q184" s="12"/>
      <c r="R184" s="65"/>
      <c r="S184" s="146"/>
      <c r="T184" s="12"/>
      <c r="U184" s="65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"/>
      <c r="AM184" s="12"/>
    </row>
    <row r="185" spans="7:39">
      <c r="G185" s="12"/>
      <c r="H185" s="12"/>
      <c r="I185" s="12"/>
      <c r="J185" s="146"/>
      <c r="K185" s="146"/>
      <c r="L185" s="12"/>
      <c r="M185" s="12"/>
      <c r="N185" s="65"/>
      <c r="O185" s="65"/>
      <c r="P185" s="146"/>
      <c r="Q185" s="12"/>
      <c r="R185" s="65"/>
      <c r="S185" s="146"/>
      <c r="T185" s="12"/>
      <c r="U185" s="65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"/>
      <c r="AM185" s="12"/>
    </row>
    <row r="186" spans="7:39">
      <c r="G186" s="12"/>
      <c r="H186" s="12"/>
      <c r="I186" s="12"/>
      <c r="J186" s="146"/>
      <c r="K186" s="146"/>
      <c r="L186" s="12"/>
      <c r="M186" s="12"/>
      <c r="N186" s="65"/>
      <c r="O186" s="65"/>
      <c r="P186" s="146"/>
      <c r="Q186" s="12"/>
      <c r="R186" s="65"/>
      <c r="S186" s="146"/>
      <c r="T186" s="12"/>
      <c r="U186" s="65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"/>
      <c r="AM186" s="12"/>
    </row>
    <row r="187" spans="7:39">
      <c r="G187" s="12"/>
      <c r="H187" s="12"/>
      <c r="I187" s="12"/>
      <c r="J187" s="146"/>
      <c r="K187" s="146"/>
      <c r="L187" s="12"/>
      <c r="M187" s="12"/>
      <c r="N187" s="65"/>
      <c r="O187" s="65"/>
      <c r="P187" s="146"/>
      <c r="Q187" s="12"/>
      <c r="R187" s="65"/>
      <c r="S187" s="146"/>
      <c r="T187" s="12"/>
      <c r="U187" s="65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"/>
      <c r="AM187" s="12"/>
    </row>
    <row r="188" spans="7:39">
      <c r="G188" s="12"/>
      <c r="H188" s="12"/>
      <c r="I188" s="12"/>
      <c r="J188" s="146"/>
      <c r="K188" s="146"/>
      <c r="L188" s="12"/>
      <c r="M188" s="12"/>
      <c r="N188" s="65"/>
      <c r="O188" s="65"/>
      <c r="P188" s="146"/>
      <c r="Q188" s="12"/>
      <c r="R188" s="65"/>
      <c r="S188" s="146"/>
      <c r="T188" s="12"/>
      <c r="U188" s="65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"/>
      <c r="AM188" s="12"/>
    </row>
    <row r="189" spans="7:39">
      <c r="G189" s="12"/>
      <c r="H189" s="12"/>
      <c r="I189" s="12"/>
      <c r="J189" s="146"/>
      <c r="K189" s="146"/>
      <c r="L189" s="12"/>
      <c r="M189" s="12"/>
      <c r="N189" s="65"/>
      <c r="O189" s="65"/>
      <c r="P189" s="146"/>
      <c r="Q189" s="12"/>
      <c r="R189" s="65"/>
      <c r="S189" s="146"/>
      <c r="T189" s="12"/>
      <c r="U189" s="65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"/>
      <c r="AM189" s="12"/>
    </row>
    <row r="190" spans="7:39">
      <c r="G190" s="12"/>
      <c r="H190" s="12"/>
      <c r="I190" s="12"/>
      <c r="J190" s="146"/>
      <c r="K190" s="146"/>
      <c r="L190" s="12"/>
      <c r="M190" s="12"/>
      <c r="N190" s="65"/>
      <c r="O190" s="65"/>
      <c r="P190" s="146"/>
      <c r="Q190" s="12"/>
      <c r="R190" s="65"/>
      <c r="S190" s="146"/>
      <c r="T190" s="12"/>
      <c r="U190" s="65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"/>
      <c r="AM190" s="12"/>
    </row>
    <row r="191" spans="7:39">
      <c r="G191" s="12"/>
      <c r="H191" s="12"/>
      <c r="I191" s="12"/>
      <c r="J191" s="146"/>
      <c r="K191" s="146"/>
      <c r="L191" s="12"/>
      <c r="M191" s="12"/>
      <c r="N191" s="65"/>
      <c r="O191" s="65"/>
      <c r="P191" s="146"/>
      <c r="Q191" s="12"/>
      <c r="R191" s="65"/>
      <c r="S191" s="146"/>
      <c r="T191" s="12"/>
      <c r="U191" s="65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"/>
      <c r="AM191" s="12"/>
    </row>
    <row r="192" spans="7:39">
      <c r="G192" s="12"/>
      <c r="H192" s="12"/>
      <c r="I192" s="12"/>
      <c r="J192" s="146"/>
      <c r="K192" s="146"/>
      <c r="L192" s="12"/>
      <c r="M192" s="12"/>
      <c r="N192" s="65"/>
      <c r="O192" s="65"/>
      <c r="P192" s="146"/>
      <c r="Q192" s="12"/>
      <c r="R192" s="65"/>
      <c r="S192" s="146"/>
      <c r="T192" s="12"/>
      <c r="U192" s="65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"/>
      <c r="AM192" s="12"/>
    </row>
    <row r="193" spans="7:39">
      <c r="G193" s="12"/>
      <c r="H193" s="12"/>
      <c r="I193" s="12"/>
      <c r="J193" s="146"/>
      <c r="K193" s="146"/>
      <c r="L193" s="12"/>
      <c r="M193" s="12"/>
      <c r="N193" s="65"/>
      <c r="O193" s="65"/>
      <c r="P193" s="146"/>
      <c r="Q193" s="12"/>
      <c r="R193" s="65"/>
      <c r="S193" s="146"/>
      <c r="T193" s="12"/>
      <c r="U193" s="65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"/>
      <c r="AM193" s="12"/>
    </row>
    <row r="194" spans="7:39">
      <c r="G194" s="12"/>
      <c r="H194" s="12"/>
      <c r="I194" s="12"/>
      <c r="J194" s="146"/>
      <c r="K194" s="146"/>
      <c r="L194" s="12"/>
      <c r="M194" s="12"/>
      <c r="N194" s="65"/>
      <c r="O194" s="65"/>
      <c r="P194" s="146"/>
      <c r="Q194" s="12"/>
      <c r="R194" s="65"/>
      <c r="S194" s="146"/>
      <c r="T194" s="12"/>
      <c r="U194" s="65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"/>
      <c r="AM194" s="12"/>
    </row>
    <row r="195" spans="7:39">
      <c r="G195" s="12"/>
      <c r="H195" s="12"/>
      <c r="I195" s="12"/>
      <c r="J195" s="146"/>
      <c r="K195" s="146"/>
      <c r="L195" s="12"/>
      <c r="M195" s="12"/>
      <c r="N195" s="65"/>
      <c r="O195" s="65"/>
      <c r="P195" s="146"/>
      <c r="Q195" s="12"/>
      <c r="R195" s="65"/>
      <c r="S195" s="146"/>
      <c r="T195" s="12"/>
      <c r="U195" s="65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"/>
      <c r="AM195" s="12"/>
    </row>
    <row r="196" spans="7:39">
      <c r="G196" s="12"/>
      <c r="H196" s="12"/>
      <c r="I196" s="12"/>
      <c r="J196" s="146"/>
      <c r="K196" s="146"/>
      <c r="L196" s="12"/>
      <c r="M196" s="12"/>
      <c r="N196" s="65"/>
      <c r="O196" s="65"/>
      <c r="P196" s="146"/>
      <c r="Q196" s="12"/>
      <c r="R196" s="65"/>
      <c r="S196" s="146"/>
      <c r="T196" s="12"/>
      <c r="U196" s="65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"/>
      <c r="AM196" s="12"/>
    </row>
    <row r="197" spans="7:39">
      <c r="G197" s="12"/>
      <c r="H197" s="12"/>
      <c r="I197" s="12"/>
      <c r="J197" s="146"/>
      <c r="K197" s="146"/>
      <c r="L197" s="12"/>
      <c r="M197" s="12"/>
      <c r="N197" s="65"/>
      <c r="O197" s="65"/>
      <c r="P197" s="146"/>
      <c r="Q197" s="12"/>
      <c r="R197" s="65"/>
      <c r="S197" s="146"/>
      <c r="T197" s="12"/>
      <c r="U197" s="65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"/>
      <c r="AM197" s="12"/>
    </row>
    <row r="198" spans="7:39">
      <c r="G198" s="12"/>
      <c r="H198" s="12"/>
      <c r="I198" s="12"/>
      <c r="J198" s="146"/>
      <c r="K198" s="146"/>
      <c r="L198" s="12"/>
      <c r="M198" s="12"/>
      <c r="N198" s="65"/>
      <c r="O198" s="65"/>
      <c r="P198" s="146"/>
      <c r="Q198" s="12"/>
      <c r="R198" s="65"/>
      <c r="S198" s="146"/>
      <c r="T198" s="12"/>
      <c r="U198" s="65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"/>
      <c r="AM198" s="12"/>
    </row>
    <row r="199" spans="7:39">
      <c r="G199" s="12"/>
      <c r="H199" s="12"/>
      <c r="I199" s="12"/>
      <c r="J199" s="146"/>
      <c r="K199" s="146"/>
      <c r="L199" s="12"/>
      <c r="M199" s="12"/>
      <c r="N199" s="65"/>
      <c r="O199" s="65"/>
      <c r="P199" s="146"/>
      <c r="Q199" s="12"/>
      <c r="R199" s="65"/>
      <c r="S199" s="146"/>
      <c r="T199" s="12"/>
      <c r="U199" s="65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"/>
      <c r="AM199" s="12"/>
    </row>
    <row r="200" spans="7:39">
      <c r="G200" s="12"/>
      <c r="H200" s="12"/>
      <c r="I200" s="12"/>
      <c r="J200" s="146"/>
      <c r="K200" s="146"/>
      <c r="L200" s="12"/>
      <c r="M200" s="12"/>
      <c r="N200" s="65"/>
      <c r="O200" s="65"/>
      <c r="P200" s="146"/>
      <c r="Q200" s="12"/>
      <c r="R200" s="65"/>
      <c r="S200" s="146"/>
      <c r="T200" s="12"/>
      <c r="U200" s="65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"/>
      <c r="AM200" s="12"/>
    </row>
    <row r="201" spans="7:39">
      <c r="G201" s="12"/>
      <c r="H201" s="12"/>
      <c r="I201" s="12"/>
      <c r="J201" s="146"/>
      <c r="K201" s="146"/>
      <c r="L201" s="12"/>
      <c r="M201" s="12"/>
      <c r="N201" s="65"/>
      <c r="O201" s="65"/>
      <c r="P201" s="146"/>
      <c r="Q201" s="12"/>
      <c r="R201" s="65"/>
      <c r="S201" s="146"/>
      <c r="T201" s="12"/>
      <c r="U201" s="65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"/>
      <c r="AM201" s="12"/>
    </row>
    <row r="202" spans="7:39">
      <c r="G202" s="12"/>
      <c r="H202" s="12"/>
      <c r="I202" s="12"/>
      <c r="J202" s="146"/>
      <c r="K202" s="146"/>
      <c r="L202" s="12"/>
      <c r="M202" s="12"/>
      <c r="N202" s="65"/>
      <c r="O202" s="65"/>
      <c r="P202" s="146"/>
      <c r="Q202" s="12"/>
      <c r="R202" s="65"/>
      <c r="S202" s="146"/>
      <c r="T202" s="12"/>
      <c r="U202" s="65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"/>
      <c r="AM202" s="12"/>
    </row>
    <row r="203" spans="7:39">
      <c r="G203" s="12"/>
      <c r="H203" s="12"/>
      <c r="I203" s="12"/>
      <c r="J203" s="146"/>
      <c r="K203" s="146"/>
      <c r="L203" s="12"/>
      <c r="M203" s="12"/>
      <c r="N203" s="65"/>
      <c r="O203" s="65"/>
      <c r="P203" s="146"/>
      <c r="Q203" s="12"/>
      <c r="R203" s="65"/>
      <c r="S203" s="146"/>
      <c r="T203" s="12"/>
      <c r="U203" s="65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</row>
    <row r="204" spans="7:39">
      <c r="G204" s="12"/>
      <c r="H204" s="12"/>
      <c r="I204" s="12"/>
      <c r="J204" s="146"/>
      <c r="K204" s="146"/>
      <c r="L204" s="12"/>
      <c r="M204" s="12"/>
      <c r="N204" s="65"/>
      <c r="O204" s="65"/>
      <c r="P204" s="146"/>
      <c r="Q204" s="12"/>
      <c r="R204" s="65"/>
      <c r="S204" s="146"/>
      <c r="T204" s="12"/>
      <c r="U204" s="65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</row>
    <row r="205" spans="7:39">
      <c r="G205" s="12"/>
      <c r="H205" s="12"/>
      <c r="I205" s="12"/>
      <c r="J205" s="146"/>
      <c r="K205" s="146"/>
      <c r="L205" s="12"/>
      <c r="M205" s="12"/>
      <c r="N205" s="65"/>
      <c r="O205" s="65"/>
      <c r="P205" s="146"/>
      <c r="Q205" s="12"/>
      <c r="R205" s="65"/>
      <c r="S205" s="146"/>
      <c r="T205" s="12"/>
      <c r="U205" s="65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</row>
    <row r="206" spans="7:39">
      <c r="G206" s="12"/>
      <c r="H206" s="12"/>
      <c r="I206" s="12"/>
      <c r="J206" s="146"/>
      <c r="K206" s="146"/>
      <c r="L206" s="12"/>
      <c r="M206" s="12"/>
      <c r="N206" s="65"/>
      <c r="O206" s="65"/>
      <c r="P206" s="146"/>
      <c r="Q206" s="12"/>
      <c r="R206" s="65"/>
      <c r="S206" s="146"/>
      <c r="T206" s="12"/>
      <c r="U206" s="65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</row>
    <row r="207" spans="7:39">
      <c r="G207" s="12"/>
      <c r="H207" s="12"/>
      <c r="I207" s="12"/>
      <c r="J207" s="146"/>
      <c r="K207" s="146"/>
      <c r="L207" s="12"/>
      <c r="M207" s="12"/>
      <c r="N207" s="65"/>
      <c r="O207" s="65"/>
      <c r="P207" s="146"/>
      <c r="Q207" s="12"/>
      <c r="R207" s="65"/>
      <c r="S207" s="146"/>
      <c r="T207" s="12"/>
      <c r="U207" s="65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</row>
    <row r="208" spans="7:39">
      <c r="G208" s="12"/>
      <c r="H208" s="12"/>
      <c r="I208" s="12"/>
      <c r="J208" s="146"/>
      <c r="K208" s="146"/>
      <c r="L208" s="12"/>
      <c r="M208" s="12"/>
      <c r="N208" s="65"/>
      <c r="O208" s="65"/>
      <c r="P208" s="146"/>
      <c r="Q208" s="12"/>
      <c r="R208" s="65"/>
      <c r="S208" s="146"/>
      <c r="T208" s="12"/>
      <c r="U208" s="65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</row>
    <row r="209" spans="7:39">
      <c r="G209" s="12"/>
      <c r="H209" s="12"/>
      <c r="I209" s="12"/>
      <c r="J209" s="146"/>
      <c r="K209" s="146"/>
      <c r="L209" s="12"/>
      <c r="M209" s="12"/>
      <c r="N209" s="65"/>
      <c r="O209" s="65"/>
      <c r="P209" s="146"/>
      <c r="Q209" s="12"/>
      <c r="R209" s="65"/>
      <c r="S209" s="146"/>
      <c r="T209" s="12"/>
      <c r="U209" s="65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</row>
    <row r="210" spans="7:39">
      <c r="G210" s="12"/>
      <c r="H210" s="12"/>
      <c r="I210" s="12"/>
      <c r="J210" s="146"/>
      <c r="K210" s="146"/>
      <c r="L210" s="12"/>
      <c r="M210" s="12"/>
      <c r="N210" s="65"/>
      <c r="O210" s="65"/>
      <c r="P210" s="146"/>
      <c r="Q210" s="12"/>
      <c r="R210" s="65"/>
      <c r="S210" s="146"/>
      <c r="T210" s="12"/>
      <c r="U210" s="65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</row>
    <row r="211" spans="7:39">
      <c r="G211" s="12"/>
      <c r="H211" s="12"/>
      <c r="I211" s="12"/>
      <c r="J211" s="146"/>
      <c r="K211" s="146"/>
      <c r="L211" s="12"/>
      <c r="M211" s="12"/>
      <c r="N211" s="65"/>
      <c r="O211" s="65"/>
      <c r="P211" s="146"/>
      <c r="Q211" s="12"/>
      <c r="R211" s="65"/>
      <c r="S211" s="146"/>
      <c r="T211" s="12"/>
      <c r="U211" s="65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</row>
    <row r="212" spans="7:39">
      <c r="G212" s="12"/>
      <c r="H212" s="12"/>
      <c r="I212" s="12"/>
      <c r="J212" s="146"/>
      <c r="K212" s="146"/>
      <c r="L212" s="12"/>
      <c r="M212" s="12"/>
      <c r="N212" s="65"/>
      <c r="O212" s="65"/>
      <c r="P212" s="146"/>
      <c r="Q212" s="12"/>
      <c r="R212" s="65"/>
      <c r="S212" s="146"/>
      <c r="T212" s="12"/>
      <c r="U212" s="65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</row>
    <row r="213" spans="7:39">
      <c r="G213" s="12"/>
      <c r="H213" s="12"/>
      <c r="I213" s="12"/>
      <c r="J213" s="146"/>
      <c r="K213" s="146"/>
      <c r="L213" s="12"/>
      <c r="M213" s="12"/>
      <c r="N213" s="65"/>
      <c r="O213" s="65"/>
      <c r="P213" s="146"/>
      <c r="Q213" s="12"/>
      <c r="R213" s="65"/>
      <c r="S213" s="146"/>
      <c r="T213" s="12"/>
      <c r="U213" s="65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</row>
    <row r="214" spans="7:39">
      <c r="G214" s="12"/>
      <c r="H214" s="12"/>
      <c r="I214" s="12"/>
      <c r="J214" s="146"/>
      <c r="K214" s="146"/>
      <c r="L214" s="12"/>
      <c r="M214" s="12"/>
      <c r="N214" s="65"/>
      <c r="O214" s="65"/>
      <c r="P214" s="146"/>
      <c r="Q214" s="12"/>
      <c r="R214" s="65"/>
      <c r="S214" s="146"/>
      <c r="T214" s="12"/>
      <c r="U214" s="65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</row>
    <row r="215" spans="7:39">
      <c r="G215" s="12"/>
      <c r="H215" s="12"/>
      <c r="I215" s="12"/>
      <c r="J215" s="146"/>
      <c r="K215" s="146"/>
      <c r="L215" s="12"/>
      <c r="M215" s="12"/>
      <c r="N215" s="65"/>
      <c r="O215" s="65"/>
      <c r="P215" s="146"/>
      <c r="Q215" s="12"/>
      <c r="R215" s="65"/>
      <c r="S215" s="146"/>
      <c r="T215" s="12"/>
      <c r="U215" s="65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</row>
    <row r="216" spans="7:39">
      <c r="G216" s="12"/>
      <c r="H216" s="12"/>
      <c r="I216" s="12"/>
      <c r="J216" s="146"/>
      <c r="K216" s="146"/>
      <c r="L216" s="12"/>
      <c r="M216" s="12"/>
      <c r="N216" s="65"/>
      <c r="O216" s="65"/>
      <c r="P216" s="146"/>
      <c r="Q216" s="12"/>
      <c r="R216" s="65"/>
      <c r="S216" s="146"/>
      <c r="T216" s="12"/>
      <c r="U216" s="65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</row>
    <row r="217" spans="7:39">
      <c r="G217" s="12"/>
      <c r="H217" s="12"/>
      <c r="I217" s="12"/>
      <c r="J217" s="146"/>
      <c r="K217" s="146"/>
      <c r="L217" s="12"/>
      <c r="M217" s="12"/>
      <c r="N217" s="65"/>
      <c r="O217" s="65"/>
      <c r="P217" s="146"/>
      <c r="Q217" s="12"/>
      <c r="R217" s="65"/>
      <c r="S217" s="146"/>
      <c r="T217" s="12"/>
      <c r="U217" s="65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</row>
    <row r="218" spans="7:39">
      <c r="G218" s="12"/>
      <c r="H218" s="12"/>
      <c r="I218" s="12"/>
      <c r="J218" s="146"/>
      <c r="K218" s="146"/>
      <c r="L218" s="12"/>
      <c r="M218" s="12"/>
      <c r="N218" s="65"/>
      <c r="O218" s="65"/>
      <c r="P218" s="146"/>
      <c r="Q218" s="12"/>
      <c r="R218" s="65"/>
      <c r="S218" s="146"/>
      <c r="T218" s="12"/>
      <c r="U218" s="65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</row>
    <row r="219" spans="7:39">
      <c r="G219" s="12"/>
      <c r="H219" s="12"/>
      <c r="I219" s="12"/>
      <c r="J219" s="146"/>
      <c r="K219" s="146"/>
      <c r="L219" s="12"/>
      <c r="M219" s="12"/>
      <c r="N219" s="65"/>
      <c r="O219" s="65"/>
      <c r="P219" s="146"/>
      <c r="Q219" s="12"/>
      <c r="R219" s="65"/>
      <c r="S219" s="146"/>
      <c r="T219" s="12"/>
      <c r="U219" s="65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</row>
    <row r="220" spans="7:39">
      <c r="G220" s="12"/>
      <c r="H220" s="12"/>
      <c r="I220" s="12"/>
      <c r="J220" s="146"/>
      <c r="K220" s="146"/>
      <c r="L220" s="12"/>
      <c r="M220" s="12"/>
      <c r="N220" s="65"/>
      <c r="O220" s="65"/>
      <c r="P220" s="146"/>
      <c r="Q220" s="12"/>
      <c r="R220" s="65"/>
      <c r="S220" s="146"/>
      <c r="T220" s="12"/>
      <c r="U220" s="65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</row>
    <row r="221" spans="7:39">
      <c r="G221" s="12"/>
      <c r="H221" s="12"/>
      <c r="I221" s="12"/>
      <c r="J221" s="146"/>
      <c r="K221" s="146"/>
      <c r="L221" s="12"/>
      <c r="M221" s="12"/>
      <c r="N221" s="65"/>
      <c r="O221" s="65"/>
      <c r="P221" s="146"/>
      <c r="Q221" s="12"/>
      <c r="R221" s="65"/>
      <c r="S221" s="146"/>
      <c r="T221" s="12"/>
      <c r="U221" s="65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</row>
    <row r="222" spans="7:39">
      <c r="G222" s="12"/>
      <c r="H222" s="12"/>
      <c r="I222" s="12"/>
      <c r="J222" s="146"/>
      <c r="K222" s="146"/>
      <c r="L222" s="12"/>
      <c r="M222" s="12"/>
      <c r="N222" s="65"/>
      <c r="O222" s="65"/>
      <c r="P222" s="146"/>
      <c r="Q222" s="12"/>
      <c r="R222" s="65"/>
      <c r="S222" s="146"/>
      <c r="T222" s="12"/>
      <c r="U222" s="65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</row>
    <row r="223" spans="7:39">
      <c r="G223" s="12"/>
      <c r="H223" s="12"/>
      <c r="I223" s="12"/>
      <c r="J223" s="146"/>
      <c r="K223" s="146"/>
      <c r="L223" s="12"/>
      <c r="M223" s="12"/>
      <c r="N223" s="65"/>
      <c r="O223" s="65"/>
      <c r="P223" s="146"/>
      <c r="Q223" s="12"/>
      <c r="R223" s="65"/>
      <c r="S223" s="146"/>
      <c r="T223" s="12"/>
      <c r="U223" s="65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</row>
    <row r="224" spans="7:39">
      <c r="G224" s="12"/>
      <c r="H224" s="12"/>
      <c r="I224" s="12"/>
      <c r="J224" s="146"/>
      <c r="K224" s="146"/>
      <c r="L224" s="12"/>
      <c r="M224" s="12"/>
      <c r="N224" s="65"/>
      <c r="O224" s="65"/>
      <c r="P224" s="146"/>
      <c r="Q224" s="12"/>
      <c r="R224" s="65"/>
      <c r="S224" s="146"/>
      <c r="T224" s="12"/>
      <c r="U224" s="65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</row>
    <row r="225" spans="7:39">
      <c r="G225" s="12"/>
      <c r="H225" s="12"/>
      <c r="I225" s="12"/>
      <c r="J225" s="146"/>
      <c r="K225" s="146"/>
      <c r="L225" s="12"/>
      <c r="M225" s="12"/>
      <c r="N225" s="65"/>
      <c r="O225" s="65"/>
      <c r="P225" s="146"/>
      <c r="Q225" s="12"/>
      <c r="R225" s="65"/>
      <c r="S225" s="146"/>
      <c r="T225" s="12"/>
      <c r="U225" s="65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</row>
    <row r="226" spans="7:39">
      <c r="G226" s="12"/>
      <c r="H226" s="12"/>
      <c r="I226" s="12"/>
      <c r="J226" s="146"/>
      <c r="K226" s="146"/>
      <c r="L226" s="12"/>
      <c r="M226" s="12"/>
      <c r="N226" s="65"/>
      <c r="O226" s="65"/>
      <c r="P226" s="146"/>
      <c r="Q226" s="12"/>
      <c r="R226" s="65"/>
      <c r="S226" s="146"/>
      <c r="T226" s="12"/>
      <c r="U226" s="65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</row>
    <row r="227" spans="7:39">
      <c r="G227" s="12"/>
      <c r="H227" s="12"/>
      <c r="I227" s="12"/>
      <c r="J227" s="146"/>
      <c r="K227" s="146"/>
      <c r="L227" s="12"/>
      <c r="M227" s="12"/>
      <c r="N227" s="65"/>
      <c r="O227" s="65"/>
      <c r="P227" s="146"/>
      <c r="Q227" s="12"/>
      <c r="R227" s="65"/>
      <c r="S227" s="146"/>
      <c r="T227" s="12"/>
      <c r="U227" s="65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</row>
    <row r="228" spans="7:39">
      <c r="G228" s="12"/>
      <c r="H228" s="12"/>
      <c r="I228" s="12"/>
      <c r="J228" s="146"/>
      <c r="K228" s="146"/>
      <c r="L228" s="12"/>
      <c r="M228" s="12"/>
      <c r="N228" s="65"/>
      <c r="O228" s="65"/>
      <c r="P228" s="146"/>
      <c r="Q228" s="12"/>
      <c r="R228" s="65"/>
      <c r="S228" s="146"/>
      <c r="T228" s="12"/>
      <c r="U228" s="65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</row>
    <row r="229" spans="7:39">
      <c r="G229" s="12"/>
      <c r="H229" s="12"/>
      <c r="I229" s="12"/>
      <c r="J229" s="146"/>
      <c r="K229" s="146"/>
      <c r="L229" s="12"/>
      <c r="M229" s="12"/>
      <c r="N229" s="65"/>
      <c r="O229" s="65"/>
      <c r="P229" s="146"/>
      <c r="Q229" s="12"/>
      <c r="R229" s="65"/>
      <c r="S229" s="146"/>
      <c r="T229" s="12"/>
      <c r="U229" s="65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</row>
    <row r="230" spans="7:39">
      <c r="G230" s="12"/>
      <c r="H230" s="12"/>
      <c r="I230" s="12"/>
      <c r="J230" s="146"/>
      <c r="K230" s="146"/>
      <c r="L230" s="12"/>
      <c r="M230" s="12"/>
      <c r="N230" s="65"/>
      <c r="O230" s="65"/>
      <c r="P230" s="146"/>
      <c r="Q230" s="12"/>
      <c r="R230" s="65"/>
      <c r="S230" s="146"/>
      <c r="T230" s="12"/>
      <c r="U230" s="65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</row>
    <row r="231" spans="7:39">
      <c r="G231" s="12"/>
      <c r="H231" s="12"/>
      <c r="I231" s="12"/>
      <c r="J231" s="146"/>
      <c r="K231" s="146"/>
      <c r="L231" s="12"/>
      <c r="M231" s="12"/>
      <c r="N231" s="65"/>
      <c r="O231" s="65"/>
      <c r="P231" s="146"/>
      <c r="Q231" s="12"/>
      <c r="R231" s="65"/>
      <c r="S231" s="146"/>
      <c r="T231" s="12"/>
      <c r="U231" s="65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</row>
    <row r="232" spans="7:39">
      <c r="G232" s="12"/>
      <c r="H232" s="12"/>
      <c r="I232" s="12"/>
      <c r="J232" s="146"/>
      <c r="K232" s="146"/>
      <c r="L232" s="12"/>
      <c r="M232" s="12"/>
      <c r="N232" s="65"/>
      <c r="O232" s="65"/>
      <c r="P232" s="146"/>
      <c r="Q232" s="12"/>
      <c r="R232" s="65"/>
      <c r="S232" s="146"/>
      <c r="T232" s="12"/>
      <c r="U232" s="65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</row>
    <row r="233" spans="7:39">
      <c r="G233" s="12"/>
      <c r="H233" s="12"/>
      <c r="I233" s="12"/>
      <c r="J233" s="146"/>
      <c r="K233" s="146"/>
      <c r="L233" s="12"/>
      <c r="M233" s="12"/>
      <c r="N233" s="65"/>
      <c r="O233" s="65"/>
      <c r="P233" s="146"/>
      <c r="Q233" s="12"/>
      <c r="R233" s="65"/>
      <c r="S233" s="146"/>
      <c r="T233" s="12"/>
      <c r="U233" s="65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</row>
    <row r="234" spans="7:39">
      <c r="G234" s="12"/>
      <c r="H234" s="12"/>
      <c r="I234" s="12"/>
      <c r="J234" s="146"/>
      <c r="K234" s="146"/>
      <c r="L234" s="12"/>
      <c r="M234" s="12"/>
      <c r="N234" s="65"/>
      <c r="O234" s="65"/>
      <c r="P234" s="146"/>
      <c r="Q234" s="12"/>
      <c r="R234" s="65"/>
      <c r="S234" s="146"/>
      <c r="T234" s="12"/>
      <c r="U234" s="65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</row>
    <row r="235" spans="7:39">
      <c r="G235" s="12"/>
      <c r="H235" s="12"/>
      <c r="I235" s="12"/>
      <c r="J235" s="146"/>
      <c r="K235" s="146"/>
      <c r="L235" s="12"/>
      <c r="M235" s="12"/>
      <c r="N235" s="65"/>
      <c r="O235" s="65"/>
      <c r="P235" s="146"/>
      <c r="Q235" s="12"/>
      <c r="R235" s="65"/>
      <c r="S235" s="146"/>
      <c r="T235" s="12"/>
      <c r="U235" s="65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</row>
    <row r="236" spans="7:39">
      <c r="G236" s="12"/>
      <c r="H236" s="12"/>
      <c r="I236" s="12"/>
      <c r="J236" s="146"/>
      <c r="K236" s="146"/>
      <c r="L236" s="12"/>
      <c r="M236" s="12"/>
      <c r="N236" s="65"/>
      <c r="O236" s="65"/>
      <c r="P236" s="146"/>
      <c r="Q236" s="12"/>
      <c r="R236" s="65"/>
      <c r="S236" s="146"/>
      <c r="T236" s="12"/>
      <c r="U236" s="65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</row>
    <row r="237" spans="7:39">
      <c r="G237" s="12"/>
      <c r="H237" s="12"/>
      <c r="I237" s="12"/>
      <c r="J237" s="146"/>
      <c r="K237" s="146"/>
      <c r="L237" s="12"/>
      <c r="M237" s="12"/>
      <c r="N237" s="65"/>
      <c r="O237" s="65"/>
      <c r="P237" s="146"/>
      <c r="Q237" s="12"/>
      <c r="R237" s="65"/>
      <c r="S237" s="146"/>
      <c r="T237" s="12"/>
      <c r="U237" s="65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</row>
    <row r="238" spans="7:39">
      <c r="G238" s="12"/>
      <c r="H238" s="12"/>
      <c r="I238" s="12"/>
      <c r="J238" s="146"/>
      <c r="K238" s="146"/>
      <c r="L238" s="12"/>
      <c r="M238" s="12"/>
      <c r="N238" s="65"/>
      <c r="O238" s="65"/>
      <c r="P238" s="146"/>
      <c r="Q238" s="12"/>
      <c r="R238" s="65"/>
      <c r="S238" s="146"/>
      <c r="T238" s="12"/>
      <c r="U238" s="65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</row>
    <row r="239" spans="7:39">
      <c r="G239" s="12"/>
      <c r="H239" s="12"/>
      <c r="I239" s="12"/>
      <c r="J239" s="146"/>
      <c r="K239" s="146"/>
      <c r="L239" s="12"/>
      <c r="M239" s="12"/>
      <c r="N239" s="65"/>
      <c r="O239" s="65"/>
      <c r="P239" s="146"/>
      <c r="Q239" s="12"/>
      <c r="R239" s="65"/>
      <c r="S239" s="146"/>
      <c r="T239" s="12"/>
      <c r="U239" s="65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</row>
    <row r="240" spans="7:39">
      <c r="G240" s="12"/>
      <c r="H240" s="12"/>
      <c r="I240" s="12"/>
      <c r="J240" s="146"/>
      <c r="K240" s="146"/>
      <c r="L240" s="12"/>
      <c r="M240" s="12"/>
      <c r="N240" s="65"/>
      <c r="O240" s="65"/>
      <c r="P240" s="146"/>
      <c r="Q240" s="12"/>
      <c r="R240" s="65"/>
      <c r="S240" s="146"/>
      <c r="T240" s="12"/>
      <c r="U240" s="65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</row>
    <row r="241" spans="7:39">
      <c r="G241" s="12"/>
      <c r="H241" s="12"/>
      <c r="I241" s="12"/>
      <c r="J241" s="146"/>
      <c r="K241" s="146"/>
      <c r="L241" s="12"/>
      <c r="M241" s="12"/>
      <c r="N241" s="65"/>
      <c r="O241" s="65"/>
      <c r="P241" s="146"/>
      <c r="Q241" s="12"/>
      <c r="R241" s="65"/>
      <c r="S241" s="146"/>
      <c r="T241" s="12"/>
      <c r="U241" s="65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</row>
    <row r="242" spans="7:39">
      <c r="G242" s="12"/>
      <c r="H242" s="12"/>
      <c r="I242" s="12"/>
      <c r="J242" s="146"/>
      <c r="K242" s="146"/>
      <c r="L242" s="12"/>
      <c r="M242" s="12"/>
      <c r="N242" s="65"/>
      <c r="O242" s="65"/>
      <c r="P242" s="146"/>
      <c r="Q242" s="12"/>
      <c r="R242" s="65"/>
      <c r="S242" s="146"/>
      <c r="T242" s="12"/>
      <c r="U242" s="65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</row>
    <row r="243" spans="7:39">
      <c r="G243" s="12"/>
      <c r="H243" s="12"/>
      <c r="I243" s="12"/>
      <c r="J243" s="146"/>
      <c r="K243" s="146"/>
      <c r="L243" s="12"/>
      <c r="M243" s="12"/>
      <c r="N243" s="65"/>
      <c r="O243" s="65"/>
      <c r="P243" s="146"/>
      <c r="Q243" s="12"/>
      <c r="R243" s="65"/>
      <c r="S243" s="146"/>
      <c r="T243" s="12"/>
      <c r="U243" s="65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</row>
    <row r="244" spans="7:39">
      <c r="G244" s="12"/>
      <c r="H244" s="12"/>
      <c r="I244" s="12"/>
      <c r="J244" s="146"/>
      <c r="K244" s="146"/>
      <c r="L244" s="12"/>
      <c r="M244" s="12"/>
      <c r="N244" s="65"/>
      <c r="O244" s="65"/>
      <c r="P244" s="146"/>
      <c r="Q244" s="12"/>
      <c r="R244" s="65"/>
      <c r="S244" s="146"/>
      <c r="T244" s="12"/>
      <c r="U244" s="65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</row>
    <row r="245" spans="7:39">
      <c r="G245" s="12"/>
      <c r="H245" s="12"/>
      <c r="I245" s="12"/>
      <c r="J245" s="146"/>
      <c r="K245" s="146"/>
      <c r="L245" s="12"/>
      <c r="M245" s="12"/>
      <c r="N245" s="65"/>
      <c r="O245" s="65"/>
      <c r="P245" s="146"/>
      <c r="Q245" s="12"/>
      <c r="R245" s="65"/>
      <c r="S245" s="146"/>
      <c r="T245" s="12"/>
      <c r="U245" s="65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</row>
    <row r="246" spans="7:39">
      <c r="G246" s="12"/>
      <c r="H246" s="12"/>
      <c r="I246" s="12"/>
      <c r="J246" s="146"/>
      <c r="K246" s="146"/>
      <c r="L246" s="12"/>
      <c r="M246" s="12"/>
      <c r="N246" s="65"/>
      <c r="O246" s="65"/>
      <c r="P246" s="146"/>
      <c r="Q246" s="12"/>
      <c r="R246" s="65"/>
      <c r="S246" s="146"/>
      <c r="T246" s="12"/>
      <c r="U246" s="65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</row>
    <row r="247" spans="7:39">
      <c r="G247" s="12"/>
      <c r="H247" s="12"/>
      <c r="I247" s="12"/>
      <c r="J247" s="146"/>
      <c r="K247" s="146"/>
      <c r="L247" s="12"/>
      <c r="M247" s="12"/>
      <c r="N247" s="65"/>
      <c r="O247" s="65"/>
      <c r="P247" s="146"/>
      <c r="Q247" s="12"/>
      <c r="R247" s="65"/>
      <c r="S247" s="146"/>
      <c r="T247" s="12"/>
      <c r="U247" s="65"/>
      <c r="V247" s="12"/>
      <c r="W247" s="30"/>
      <c r="X247" s="30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</row>
    <row r="248" spans="7:39">
      <c r="G248" s="12"/>
      <c r="H248" s="12"/>
      <c r="I248" s="12"/>
      <c r="J248" s="146"/>
      <c r="K248" s="146"/>
      <c r="L248" s="12"/>
      <c r="M248" s="12"/>
      <c r="N248" s="65"/>
      <c r="O248" s="65"/>
      <c r="P248" s="146"/>
      <c r="Q248" s="12"/>
      <c r="R248" s="65"/>
      <c r="S248" s="146"/>
      <c r="T248" s="12"/>
      <c r="U248" s="65"/>
      <c r="V248" s="12"/>
      <c r="W248" s="32"/>
      <c r="X248" s="3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</row>
    <row r="249" spans="7:39">
      <c r="G249" s="12"/>
      <c r="H249" s="12"/>
      <c r="I249" s="12"/>
      <c r="J249" s="146"/>
      <c r="K249" s="146"/>
      <c r="L249" s="12"/>
      <c r="M249" s="12"/>
      <c r="N249" s="65"/>
      <c r="O249" s="65"/>
      <c r="P249" s="146"/>
      <c r="Q249" s="12"/>
      <c r="R249" s="65"/>
      <c r="S249" s="146"/>
      <c r="T249" s="12"/>
      <c r="U249" s="65"/>
      <c r="V249" s="12"/>
      <c r="W249" s="32"/>
      <c r="X249" s="3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</row>
    <row r="250" spans="7:39">
      <c r="G250" s="12"/>
      <c r="H250" s="12"/>
      <c r="I250" s="12"/>
      <c r="J250" s="147"/>
      <c r="K250" s="147"/>
      <c r="L250" s="12"/>
      <c r="M250" s="12"/>
      <c r="N250" s="65"/>
      <c r="O250" s="66"/>
      <c r="P250" s="147"/>
      <c r="Q250" s="30"/>
      <c r="R250" s="66"/>
      <c r="S250" s="147"/>
      <c r="T250" s="12"/>
      <c r="U250" s="66"/>
      <c r="V250" s="30"/>
      <c r="W250" s="32"/>
      <c r="X250" s="32"/>
      <c r="Y250" s="30"/>
      <c r="Z250" s="30"/>
      <c r="AJ250" s="12"/>
      <c r="AK250" s="12"/>
      <c r="AL250" s="12"/>
      <c r="AM250" s="12"/>
    </row>
    <row r="251" spans="7:39">
      <c r="G251" s="12"/>
      <c r="H251" s="12"/>
      <c r="I251" s="12"/>
      <c r="J251" s="148"/>
      <c r="K251" s="148"/>
      <c r="L251" s="12"/>
      <c r="M251" s="12"/>
      <c r="N251" s="66"/>
      <c r="O251" s="67"/>
      <c r="P251" s="148"/>
      <c r="Q251" s="32"/>
      <c r="R251" s="67"/>
      <c r="S251" s="148"/>
      <c r="T251" s="12"/>
      <c r="U251" s="67"/>
      <c r="V251" s="32"/>
      <c r="W251" s="32"/>
      <c r="X251" s="32"/>
      <c r="Y251" s="32"/>
      <c r="Z251" s="32"/>
      <c r="AL251" s="12"/>
      <c r="AM251" s="12"/>
    </row>
    <row r="252" spans="7:39">
      <c r="G252" s="12"/>
      <c r="H252" s="12"/>
      <c r="I252" s="12"/>
      <c r="J252" s="148"/>
      <c r="K252" s="148"/>
      <c r="L252" s="12"/>
      <c r="M252" s="12"/>
      <c r="N252" s="67"/>
      <c r="O252" s="67"/>
      <c r="P252" s="148"/>
      <c r="Q252" s="32"/>
      <c r="R252" s="67"/>
      <c r="S252" s="148"/>
      <c r="T252" s="12"/>
      <c r="U252" s="67"/>
      <c r="V252" s="32"/>
      <c r="W252" s="32"/>
      <c r="X252" s="32"/>
      <c r="Y252" s="32"/>
      <c r="Z252" s="32"/>
      <c r="AL252" s="12"/>
      <c r="AM252" s="12"/>
    </row>
    <row r="253" spans="7:39">
      <c r="G253" s="12"/>
      <c r="H253" s="12"/>
      <c r="I253" s="12"/>
      <c r="J253" s="148"/>
      <c r="K253" s="148"/>
      <c r="L253" s="12"/>
      <c r="M253" s="12"/>
      <c r="N253" s="67"/>
      <c r="O253" s="67"/>
      <c r="P253" s="148"/>
      <c r="Q253" s="32"/>
      <c r="R253" s="67"/>
      <c r="S253" s="148"/>
      <c r="T253" s="12"/>
      <c r="U253" s="67"/>
      <c r="V253" s="32"/>
      <c r="W253" s="32"/>
      <c r="X253" s="32"/>
      <c r="Y253" s="32"/>
      <c r="Z253" s="32"/>
      <c r="AL253" s="12"/>
      <c r="AM253" s="12"/>
    </row>
    <row r="254" spans="7:39">
      <c r="G254" s="12"/>
      <c r="H254" s="12"/>
      <c r="I254" s="12"/>
      <c r="J254" s="148"/>
      <c r="K254" s="148"/>
      <c r="L254" s="12"/>
      <c r="M254" s="12"/>
      <c r="N254" s="67"/>
      <c r="O254" s="67"/>
      <c r="P254" s="148"/>
      <c r="Q254" s="32"/>
      <c r="R254" s="67"/>
      <c r="S254" s="148"/>
      <c r="T254" s="12"/>
      <c r="U254" s="67"/>
      <c r="V254" s="32"/>
      <c r="W254" s="32"/>
      <c r="X254" s="32"/>
      <c r="Y254" s="32"/>
      <c r="Z254" s="32"/>
      <c r="AL254" s="12"/>
      <c r="AM254" s="12"/>
    </row>
    <row r="255" spans="7:39">
      <c r="G255" s="12"/>
      <c r="H255" s="12"/>
      <c r="I255" s="12"/>
      <c r="J255" s="148"/>
      <c r="K255" s="148"/>
      <c r="L255" s="12"/>
      <c r="M255" s="12"/>
      <c r="N255" s="67"/>
      <c r="O255" s="67"/>
      <c r="P255" s="148"/>
      <c r="Q255" s="32"/>
      <c r="R255" s="67"/>
      <c r="S255" s="148"/>
      <c r="T255" s="12"/>
      <c r="U255" s="67"/>
      <c r="V255" s="32"/>
      <c r="W255" s="32"/>
      <c r="X255" s="32"/>
      <c r="Y255" s="32"/>
      <c r="Z255" s="32"/>
      <c r="AL255" s="12"/>
      <c r="AM255" s="12"/>
    </row>
    <row r="256" spans="7:39">
      <c r="G256" s="12"/>
      <c r="H256" s="12"/>
      <c r="I256" s="12"/>
      <c r="J256" s="148"/>
      <c r="K256" s="148"/>
      <c r="L256" s="12"/>
      <c r="M256" s="12"/>
      <c r="N256" s="67"/>
      <c r="O256" s="67"/>
      <c r="P256" s="148"/>
      <c r="Q256" s="32"/>
      <c r="R256" s="67"/>
      <c r="S256" s="148"/>
      <c r="T256" s="12"/>
      <c r="U256" s="67"/>
      <c r="V256" s="32"/>
      <c r="W256" s="32"/>
      <c r="X256" s="32"/>
      <c r="Y256" s="32"/>
      <c r="Z256" s="32"/>
      <c r="AL256" s="12"/>
      <c r="AM256" s="12"/>
    </row>
    <row r="257" spans="7:39">
      <c r="G257" s="12"/>
      <c r="H257" s="12"/>
      <c r="I257" s="12"/>
      <c r="J257" s="148"/>
      <c r="K257" s="148"/>
      <c r="L257" s="12"/>
      <c r="M257" s="12"/>
      <c r="N257" s="67"/>
      <c r="O257" s="67"/>
      <c r="P257" s="148"/>
      <c r="Q257" s="32"/>
      <c r="R257" s="67"/>
      <c r="S257" s="148"/>
      <c r="T257" s="12"/>
      <c r="U257" s="67"/>
      <c r="V257" s="32"/>
      <c r="W257" s="32"/>
      <c r="X257" s="32"/>
      <c r="Y257" s="32"/>
      <c r="Z257" s="32"/>
      <c r="AL257" s="12"/>
      <c r="AM257" s="12"/>
    </row>
    <row r="258" spans="7:39">
      <c r="G258" s="12"/>
      <c r="H258" s="12"/>
      <c r="I258" s="12"/>
      <c r="J258" s="148"/>
      <c r="K258" s="148"/>
      <c r="L258" s="12"/>
      <c r="M258" s="12"/>
      <c r="N258" s="67"/>
      <c r="O258" s="67"/>
      <c r="P258" s="148"/>
      <c r="Q258" s="32"/>
      <c r="R258" s="67"/>
      <c r="S258" s="148"/>
      <c r="T258" s="12"/>
      <c r="U258" s="67"/>
      <c r="V258" s="32"/>
      <c r="W258" s="32"/>
      <c r="X258" s="32"/>
      <c r="Y258" s="32"/>
      <c r="Z258" s="32"/>
      <c r="AL258" s="12"/>
      <c r="AM258" s="12"/>
    </row>
    <row r="259" spans="7:39">
      <c r="G259" s="12"/>
      <c r="H259" s="12"/>
      <c r="I259" s="12"/>
      <c r="J259" s="148"/>
      <c r="K259" s="148"/>
      <c r="L259" s="12"/>
      <c r="M259" s="12"/>
      <c r="N259" s="67"/>
      <c r="O259" s="67"/>
      <c r="P259" s="148"/>
      <c r="Q259" s="32"/>
      <c r="R259" s="67"/>
      <c r="S259" s="148"/>
      <c r="T259" s="12"/>
      <c r="U259" s="67"/>
      <c r="V259" s="32"/>
      <c r="W259" s="32"/>
      <c r="X259" s="32"/>
      <c r="Y259" s="32"/>
      <c r="Z259" s="32"/>
      <c r="AL259" s="12"/>
      <c r="AM259" s="12"/>
    </row>
    <row r="260" spans="7:39">
      <c r="G260" s="12"/>
      <c r="H260" s="12"/>
      <c r="I260" s="12"/>
      <c r="J260" s="148"/>
      <c r="K260" s="148"/>
      <c r="L260" s="12"/>
      <c r="M260" s="12"/>
      <c r="N260" s="67"/>
      <c r="O260" s="67"/>
      <c r="P260" s="148"/>
      <c r="Q260" s="32"/>
      <c r="R260" s="67"/>
      <c r="S260" s="148"/>
      <c r="T260" s="12"/>
      <c r="U260" s="67"/>
      <c r="V260" s="32"/>
      <c r="W260" s="32"/>
      <c r="X260" s="32"/>
      <c r="Y260" s="32"/>
      <c r="Z260" s="32"/>
      <c r="AL260" s="12"/>
      <c r="AM260" s="12"/>
    </row>
    <row r="261" spans="7:39">
      <c r="G261" s="12"/>
      <c r="H261" s="12"/>
      <c r="I261" s="12"/>
      <c r="J261" s="148"/>
      <c r="K261" s="148"/>
      <c r="L261" s="12"/>
      <c r="M261" s="12"/>
      <c r="N261" s="67"/>
      <c r="O261" s="67"/>
      <c r="P261" s="148"/>
      <c r="Q261" s="32"/>
      <c r="R261" s="67"/>
      <c r="S261" s="148"/>
      <c r="T261" s="12"/>
      <c r="U261" s="67"/>
      <c r="V261" s="32"/>
      <c r="W261" s="32"/>
      <c r="X261" s="32"/>
      <c r="Y261" s="32"/>
      <c r="Z261" s="32"/>
      <c r="AL261" s="12"/>
      <c r="AM261" s="12"/>
    </row>
    <row r="262" spans="7:39">
      <c r="G262" s="12"/>
      <c r="H262" s="12"/>
      <c r="I262" s="12"/>
      <c r="J262" s="148"/>
      <c r="K262" s="148"/>
      <c r="L262" s="12"/>
      <c r="M262" s="12"/>
      <c r="N262" s="67"/>
      <c r="O262" s="67"/>
      <c r="P262" s="148"/>
      <c r="Q262" s="32"/>
      <c r="R262" s="67"/>
      <c r="S262" s="148"/>
      <c r="T262" s="12"/>
      <c r="U262" s="67"/>
      <c r="V262" s="32"/>
      <c r="W262" s="32"/>
      <c r="X262" s="32"/>
      <c r="Y262" s="32"/>
      <c r="Z262" s="32"/>
      <c r="AL262" s="12"/>
      <c r="AM262" s="12"/>
    </row>
    <row r="263" spans="7:39">
      <c r="G263" s="12"/>
      <c r="H263" s="12"/>
      <c r="I263" s="12"/>
      <c r="J263" s="148"/>
      <c r="K263" s="148"/>
      <c r="L263" s="12"/>
      <c r="M263" s="12"/>
      <c r="N263" s="67"/>
      <c r="O263" s="67"/>
      <c r="P263" s="148"/>
      <c r="Q263" s="32"/>
      <c r="R263" s="67"/>
      <c r="S263" s="148"/>
      <c r="T263" s="12"/>
      <c r="U263" s="67"/>
      <c r="V263" s="32"/>
      <c r="W263" s="32"/>
      <c r="X263" s="32"/>
      <c r="Y263" s="32"/>
      <c r="Z263" s="32"/>
      <c r="AL263" s="12"/>
      <c r="AM263" s="12"/>
    </row>
    <row r="264" spans="7:39">
      <c r="G264" s="12"/>
      <c r="H264" s="12"/>
      <c r="I264" s="12"/>
      <c r="J264" s="148"/>
      <c r="K264" s="148"/>
      <c r="L264" s="12"/>
      <c r="M264" s="12"/>
      <c r="N264" s="67"/>
      <c r="O264" s="67"/>
      <c r="P264" s="148"/>
      <c r="Q264" s="32"/>
      <c r="R264" s="67"/>
      <c r="S264" s="148"/>
      <c r="T264" s="12"/>
      <c r="U264" s="67"/>
      <c r="V264" s="32"/>
      <c r="W264" s="32"/>
      <c r="X264" s="32"/>
      <c r="Y264" s="32"/>
      <c r="Z264" s="32"/>
      <c r="AL264" s="12"/>
      <c r="AM264" s="12"/>
    </row>
    <row r="265" spans="7:39">
      <c r="G265" s="12"/>
      <c r="H265" s="12"/>
      <c r="I265" s="12"/>
      <c r="J265" s="148"/>
      <c r="K265" s="148"/>
      <c r="L265" s="12"/>
      <c r="M265" s="12"/>
      <c r="N265" s="67"/>
      <c r="O265" s="67"/>
      <c r="P265" s="148"/>
      <c r="Q265" s="32"/>
      <c r="R265" s="67"/>
      <c r="S265" s="148"/>
      <c r="T265" s="12"/>
      <c r="U265" s="67"/>
      <c r="V265" s="32"/>
      <c r="W265" s="32"/>
      <c r="X265" s="32"/>
      <c r="Y265" s="32"/>
      <c r="Z265" s="32"/>
      <c r="AL265" s="12"/>
      <c r="AM265" s="12"/>
    </row>
    <row r="266" spans="7:39">
      <c r="G266" s="12"/>
      <c r="H266" s="12"/>
      <c r="I266" s="12"/>
      <c r="J266" s="148"/>
      <c r="K266" s="148"/>
      <c r="L266" s="12"/>
      <c r="M266" s="12"/>
      <c r="N266" s="67"/>
      <c r="O266" s="67"/>
      <c r="P266" s="148"/>
      <c r="Q266" s="32"/>
      <c r="R266" s="67"/>
      <c r="S266" s="148"/>
      <c r="T266" s="12"/>
      <c r="U266" s="67"/>
      <c r="V266" s="32"/>
      <c r="W266" s="32"/>
      <c r="X266" s="32"/>
      <c r="Y266" s="32"/>
      <c r="Z266" s="32"/>
      <c r="AL266" s="12"/>
      <c r="AM266" s="12"/>
    </row>
    <row r="267" spans="7:39">
      <c r="G267" s="12"/>
      <c r="H267" s="12"/>
      <c r="I267" s="12"/>
      <c r="J267" s="148"/>
      <c r="K267" s="148"/>
      <c r="L267" s="12"/>
      <c r="M267" s="12"/>
      <c r="N267" s="67"/>
      <c r="O267" s="67"/>
      <c r="P267" s="148"/>
      <c r="Q267" s="32"/>
      <c r="R267" s="67"/>
      <c r="S267" s="148"/>
      <c r="T267" s="12"/>
      <c r="U267" s="67"/>
      <c r="V267" s="32"/>
      <c r="W267" s="32"/>
      <c r="X267" s="32"/>
      <c r="Y267" s="32"/>
      <c r="Z267" s="32"/>
      <c r="AL267" s="12"/>
      <c r="AM267" s="12"/>
    </row>
    <row r="268" spans="7:39">
      <c r="G268" s="12"/>
      <c r="H268" s="12"/>
      <c r="I268" s="12"/>
      <c r="J268" s="148"/>
      <c r="K268" s="148"/>
      <c r="L268" s="12"/>
      <c r="M268" s="12"/>
      <c r="N268" s="67"/>
      <c r="O268" s="67"/>
      <c r="P268" s="148"/>
      <c r="Q268" s="32"/>
      <c r="R268" s="67"/>
      <c r="S268" s="148"/>
      <c r="T268" s="12"/>
      <c r="U268" s="67"/>
      <c r="V268" s="32"/>
      <c r="W268" s="32"/>
      <c r="X268" s="32"/>
      <c r="Y268" s="32"/>
      <c r="Z268" s="32"/>
      <c r="AL268" s="12"/>
      <c r="AM268" s="12"/>
    </row>
    <row r="269" spans="7:39">
      <c r="G269" s="12"/>
      <c r="H269" s="12"/>
      <c r="I269" s="12"/>
      <c r="J269" s="148"/>
      <c r="K269" s="148"/>
      <c r="L269" s="12"/>
      <c r="M269" s="12"/>
      <c r="N269" s="67"/>
      <c r="O269" s="67"/>
      <c r="P269" s="148"/>
      <c r="Q269" s="32"/>
      <c r="R269" s="67"/>
      <c r="S269" s="148"/>
      <c r="T269" s="12"/>
      <c r="U269" s="67"/>
      <c r="V269" s="32"/>
      <c r="W269" s="32"/>
      <c r="X269" s="32"/>
      <c r="Y269" s="32"/>
      <c r="Z269" s="32"/>
      <c r="AL269" s="12"/>
      <c r="AM269" s="12"/>
    </row>
    <row r="270" spans="7:39">
      <c r="G270" s="12"/>
      <c r="H270" s="12"/>
      <c r="I270" s="12"/>
      <c r="J270" s="148"/>
      <c r="K270" s="148"/>
      <c r="L270" s="12"/>
      <c r="M270" s="12"/>
      <c r="N270" s="67"/>
      <c r="O270" s="67"/>
      <c r="P270" s="148"/>
      <c r="Q270" s="32"/>
      <c r="R270" s="67"/>
      <c r="S270" s="148"/>
      <c r="T270" s="12"/>
      <c r="U270" s="67"/>
      <c r="V270" s="32"/>
      <c r="W270" s="32"/>
      <c r="X270" s="32"/>
      <c r="Y270" s="32"/>
      <c r="Z270" s="32"/>
      <c r="AL270" s="12"/>
      <c r="AM270" s="12"/>
    </row>
    <row r="271" spans="7:39">
      <c r="G271" s="12"/>
      <c r="H271" s="12"/>
      <c r="I271" s="12"/>
      <c r="J271" s="148"/>
      <c r="K271" s="148"/>
      <c r="L271" s="12"/>
      <c r="M271" s="12"/>
      <c r="N271" s="67"/>
      <c r="O271" s="67"/>
      <c r="P271" s="148"/>
      <c r="Q271" s="32"/>
      <c r="R271" s="67"/>
      <c r="S271" s="148"/>
      <c r="T271" s="12"/>
      <c r="U271" s="67"/>
      <c r="V271" s="32"/>
      <c r="W271" s="32"/>
      <c r="X271" s="32"/>
      <c r="Y271" s="32"/>
      <c r="Z271" s="32"/>
      <c r="AL271" s="12"/>
      <c r="AM271" s="12"/>
    </row>
    <row r="272" spans="7:39">
      <c r="G272" s="12"/>
      <c r="H272" s="12"/>
      <c r="I272" s="12"/>
      <c r="J272" s="148"/>
      <c r="K272" s="148"/>
      <c r="L272" s="12"/>
      <c r="M272" s="12"/>
      <c r="N272" s="67"/>
      <c r="O272" s="67"/>
      <c r="P272" s="148"/>
      <c r="Q272" s="32"/>
      <c r="R272" s="67"/>
      <c r="S272" s="148"/>
      <c r="T272" s="12"/>
      <c r="U272" s="67"/>
      <c r="V272" s="32"/>
      <c r="W272" s="32"/>
      <c r="X272" s="32"/>
      <c r="Y272" s="32"/>
      <c r="Z272" s="32"/>
      <c r="AL272" s="12"/>
      <c r="AM272" s="12"/>
    </row>
    <row r="273" spans="1:26">
      <c r="A273" s="30"/>
      <c r="B273" s="30"/>
      <c r="C273" s="30"/>
      <c r="D273" s="30"/>
      <c r="E273" s="30"/>
      <c r="F273" s="30"/>
      <c r="G273" s="30"/>
      <c r="H273" s="30"/>
      <c r="I273" s="30"/>
      <c r="J273" s="148"/>
      <c r="K273" s="148"/>
      <c r="L273" s="30"/>
      <c r="M273" s="30"/>
      <c r="N273" s="67"/>
      <c r="O273" s="67"/>
      <c r="P273" s="148"/>
      <c r="Q273" s="32"/>
      <c r="R273" s="67"/>
      <c r="S273" s="148"/>
      <c r="T273" s="30"/>
      <c r="U273" s="67"/>
      <c r="V273" s="32"/>
      <c r="W273" s="32"/>
      <c r="X273" s="32"/>
      <c r="Y273" s="32"/>
      <c r="Z273" s="32"/>
    </row>
    <row r="274" spans="1:26">
      <c r="A274" s="32"/>
      <c r="B274" s="32"/>
      <c r="C274" s="32"/>
      <c r="D274" s="32"/>
      <c r="E274" s="32"/>
      <c r="F274" s="32"/>
      <c r="G274" s="32"/>
      <c r="H274" s="32"/>
      <c r="I274" s="32"/>
      <c r="J274" s="148"/>
      <c r="K274" s="148"/>
      <c r="L274" s="32"/>
      <c r="M274" s="32"/>
      <c r="N274" s="67"/>
      <c r="O274" s="67"/>
      <c r="P274" s="148"/>
      <c r="Q274" s="32"/>
      <c r="R274" s="67"/>
      <c r="S274" s="148"/>
      <c r="T274" s="32"/>
      <c r="U274" s="67"/>
      <c r="V274" s="32"/>
      <c r="W274" s="32"/>
      <c r="X274" s="32"/>
      <c r="Y274" s="32"/>
      <c r="Z274" s="32"/>
    </row>
    <row r="275" spans="1:26">
      <c r="A275" s="32"/>
      <c r="B275" s="32"/>
      <c r="C275" s="32"/>
      <c r="D275" s="32"/>
      <c r="E275" s="32"/>
      <c r="F275" s="32"/>
      <c r="G275" s="32"/>
      <c r="H275" s="32"/>
      <c r="I275" s="32"/>
      <c r="J275" s="148"/>
      <c r="K275" s="148"/>
      <c r="L275" s="32"/>
      <c r="M275" s="32"/>
      <c r="N275" s="67"/>
      <c r="O275" s="67"/>
      <c r="P275" s="148"/>
      <c r="Q275" s="32"/>
      <c r="R275" s="67"/>
      <c r="S275" s="148"/>
      <c r="T275" s="32"/>
      <c r="U275" s="67"/>
      <c r="V275" s="32"/>
      <c r="W275" s="32"/>
      <c r="X275" s="32"/>
      <c r="Y275" s="32"/>
      <c r="Z275" s="32"/>
    </row>
    <row r="276" spans="1:26">
      <c r="A276" s="32"/>
      <c r="B276" s="32"/>
      <c r="C276" s="32"/>
      <c r="D276" s="32"/>
      <c r="E276" s="32"/>
      <c r="F276" s="32"/>
      <c r="G276" s="32"/>
      <c r="H276" s="32"/>
      <c r="I276" s="32"/>
      <c r="J276" s="148"/>
      <c r="K276" s="148"/>
      <c r="L276" s="32"/>
      <c r="M276" s="32"/>
      <c r="N276" s="67"/>
      <c r="O276" s="67"/>
      <c r="P276" s="148"/>
      <c r="Q276" s="32"/>
      <c r="R276" s="67"/>
      <c r="S276" s="148"/>
      <c r="T276" s="32"/>
      <c r="U276" s="67"/>
      <c r="V276" s="32"/>
      <c r="W276" s="32"/>
      <c r="X276" s="32"/>
      <c r="Y276" s="32"/>
      <c r="Z276" s="32"/>
    </row>
    <row r="277" spans="1:26">
      <c r="A277" s="32"/>
      <c r="B277" s="32"/>
      <c r="C277" s="32"/>
      <c r="D277" s="32"/>
      <c r="E277" s="32"/>
      <c r="F277" s="32"/>
      <c r="G277" s="32"/>
      <c r="H277" s="32"/>
      <c r="I277" s="32"/>
      <c r="J277" s="148"/>
      <c r="K277" s="148"/>
      <c r="L277" s="32"/>
      <c r="M277" s="32"/>
      <c r="N277" s="67"/>
      <c r="O277" s="67"/>
      <c r="P277" s="148"/>
      <c r="Q277" s="32"/>
      <c r="R277" s="67"/>
      <c r="S277" s="148"/>
      <c r="T277" s="32"/>
      <c r="U277" s="67"/>
      <c r="V277" s="32"/>
      <c r="W277" s="32"/>
      <c r="X277" s="32"/>
      <c r="Y277" s="32"/>
      <c r="Z277" s="32"/>
    </row>
    <row r="278" spans="1:26">
      <c r="A278" s="32"/>
      <c r="B278" s="32"/>
      <c r="C278" s="32"/>
      <c r="D278" s="32"/>
      <c r="E278" s="32"/>
      <c r="F278" s="32"/>
      <c r="G278" s="32"/>
      <c r="H278" s="32"/>
      <c r="I278" s="32"/>
      <c r="J278" s="148"/>
      <c r="K278" s="148"/>
      <c r="L278" s="32"/>
      <c r="M278" s="32"/>
      <c r="N278" s="67"/>
      <c r="O278" s="67"/>
      <c r="P278" s="148"/>
      <c r="Q278" s="32"/>
      <c r="R278" s="67"/>
      <c r="S278" s="148"/>
      <c r="T278" s="32"/>
      <c r="U278" s="67"/>
      <c r="V278" s="32"/>
      <c r="W278" s="32"/>
      <c r="X278" s="32"/>
      <c r="Y278" s="32"/>
      <c r="Z278" s="32"/>
    </row>
    <row r="279" spans="1:26">
      <c r="A279" s="32"/>
      <c r="B279" s="32"/>
      <c r="C279" s="32"/>
      <c r="D279" s="32"/>
      <c r="E279" s="32"/>
      <c r="F279" s="32"/>
      <c r="G279" s="32"/>
      <c r="H279" s="32"/>
      <c r="I279" s="32"/>
      <c r="J279" s="148"/>
      <c r="K279" s="148"/>
      <c r="L279" s="32"/>
      <c r="M279" s="32"/>
      <c r="N279" s="67"/>
      <c r="O279" s="67"/>
      <c r="P279" s="148"/>
      <c r="Q279" s="32"/>
      <c r="R279" s="67"/>
      <c r="S279" s="148"/>
      <c r="T279" s="32"/>
      <c r="U279" s="67"/>
      <c r="V279" s="32"/>
      <c r="W279" s="32"/>
      <c r="X279" s="32"/>
      <c r="Y279" s="32"/>
      <c r="Z279" s="32"/>
    </row>
    <row r="280" spans="1:26">
      <c r="A280" s="32"/>
      <c r="B280" s="32"/>
      <c r="C280" s="32"/>
      <c r="D280" s="32"/>
      <c r="E280" s="32"/>
      <c r="F280" s="32"/>
      <c r="G280" s="32"/>
      <c r="H280" s="32"/>
      <c r="I280" s="32"/>
      <c r="J280" s="148"/>
      <c r="K280" s="148"/>
      <c r="L280" s="32"/>
      <c r="M280" s="32"/>
      <c r="N280" s="67"/>
      <c r="O280" s="67"/>
      <c r="P280" s="148"/>
      <c r="Q280" s="32"/>
      <c r="R280" s="67"/>
      <c r="S280" s="148"/>
      <c r="T280" s="32"/>
      <c r="U280" s="67"/>
      <c r="V280" s="32"/>
      <c r="W280" s="32"/>
      <c r="X280" s="32"/>
      <c r="Y280" s="32"/>
      <c r="Z280" s="32"/>
    </row>
    <row r="281" spans="1:26">
      <c r="A281" s="32"/>
      <c r="B281" s="32"/>
      <c r="C281" s="32"/>
      <c r="D281" s="32"/>
      <c r="E281" s="32"/>
      <c r="F281" s="32"/>
      <c r="G281" s="32"/>
      <c r="H281" s="32"/>
      <c r="I281" s="32"/>
      <c r="J281" s="148"/>
      <c r="K281" s="148"/>
      <c r="L281" s="32"/>
      <c r="M281" s="32"/>
      <c r="N281" s="67"/>
      <c r="O281" s="67"/>
      <c r="P281" s="148"/>
      <c r="Q281" s="32"/>
      <c r="R281" s="67"/>
      <c r="S281" s="148"/>
      <c r="T281" s="32"/>
      <c r="U281" s="67"/>
      <c r="V281" s="32"/>
      <c r="W281" s="32"/>
      <c r="X281" s="32"/>
      <c r="Y281" s="32"/>
      <c r="Z281" s="32"/>
    </row>
    <row r="282" spans="1:26">
      <c r="A282" s="32"/>
      <c r="B282" s="32"/>
      <c r="C282" s="32"/>
      <c r="D282" s="32"/>
      <c r="E282" s="32"/>
      <c r="F282" s="32"/>
      <c r="G282" s="32"/>
      <c r="H282" s="32"/>
      <c r="I282" s="32"/>
      <c r="J282" s="148"/>
      <c r="K282" s="148"/>
      <c r="L282" s="32"/>
      <c r="M282" s="32"/>
      <c r="N282" s="67"/>
      <c r="O282" s="67"/>
      <c r="P282" s="148"/>
      <c r="Q282" s="32"/>
      <c r="R282" s="67"/>
      <c r="S282" s="148"/>
      <c r="T282" s="32"/>
      <c r="U282" s="67"/>
      <c r="V282" s="32"/>
      <c r="Y282" s="32"/>
      <c r="Z282" s="32"/>
    </row>
    <row r="283" spans="1:26">
      <c r="A283" s="32"/>
      <c r="B283" s="32"/>
      <c r="C283" s="32"/>
      <c r="D283" s="32"/>
      <c r="E283" s="32"/>
      <c r="F283" s="32"/>
      <c r="G283" s="32"/>
      <c r="H283" s="32"/>
      <c r="I283" s="32"/>
      <c r="J283" s="148"/>
      <c r="K283" s="148"/>
      <c r="L283" s="32"/>
      <c r="M283" s="32"/>
      <c r="N283" s="67"/>
      <c r="O283" s="67"/>
      <c r="P283" s="148"/>
      <c r="Q283" s="32"/>
      <c r="R283" s="67"/>
      <c r="S283" s="148"/>
      <c r="T283" s="32"/>
      <c r="U283" s="67"/>
      <c r="V283" s="32"/>
      <c r="Y283" s="32"/>
      <c r="Z283" s="32"/>
    </row>
    <row r="284" spans="1:26">
      <c r="A284" s="32"/>
      <c r="B284" s="32"/>
      <c r="C284" s="32"/>
      <c r="D284" s="32"/>
      <c r="E284" s="32"/>
      <c r="F284" s="32"/>
      <c r="G284" s="32"/>
      <c r="H284" s="32"/>
      <c r="I284" s="32"/>
      <c r="J284" s="148"/>
      <c r="K284" s="148"/>
      <c r="L284" s="32"/>
      <c r="M284" s="32"/>
      <c r="N284" s="67"/>
      <c r="O284" s="67"/>
      <c r="P284" s="148"/>
      <c r="Q284" s="32"/>
      <c r="R284" s="67"/>
      <c r="S284" s="148"/>
      <c r="T284" s="32"/>
      <c r="U284" s="67"/>
      <c r="V284" s="32"/>
      <c r="Y284" s="32"/>
      <c r="Z284" s="32"/>
    </row>
    <row r="285" spans="1:26">
      <c r="A285" s="32"/>
      <c r="B285" s="32"/>
      <c r="C285" s="32"/>
      <c r="D285" s="32"/>
      <c r="E285" s="32"/>
      <c r="F285" s="32"/>
      <c r="G285" s="32"/>
      <c r="H285" s="32"/>
      <c r="I285" s="32"/>
      <c r="J285" s="148"/>
      <c r="K285" s="148"/>
      <c r="L285" s="32"/>
      <c r="M285" s="32"/>
      <c r="N285" s="67"/>
      <c r="O285" s="67"/>
      <c r="P285" s="148"/>
      <c r="Q285" s="32"/>
      <c r="R285" s="67"/>
      <c r="S285" s="148"/>
      <c r="T285" s="32"/>
      <c r="U285" s="67"/>
      <c r="V285" s="32"/>
    </row>
    <row r="286" spans="1:26">
      <c r="A286" s="32"/>
      <c r="B286" s="32"/>
      <c r="C286" s="32"/>
      <c r="D286" s="32"/>
      <c r="E286" s="32"/>
      <c r="F286" s="32"/>
      <c r="G286" s="32"/>
      <c r="H286" s="32"/>
      <c r="I286" s="32"/>
      <c r="J286" s="148"/>
      <c r="K286" s="148"/>
      <c r="L286" s="32"/>
      <c r="M286" s="32"/>
      <c r="N286" s="67"/>
      <c r="O286" s="67"/>
      <c r="P286" s="148"/>
      <c r="Q286" s="32"/>
      <c r="R286" s="67"/>
      <c r="S286" s="148"/>
      <c r="T286" s="32"/>
      <c r="U286" s="67"/>
      <c r="V286" s="32"/>
    </row>
    <row r="287" spans="1:26">
      <c r="A287" s="32"/>
      <c r="B287" s="32"/>
      <c r="C287" s="32"/>
      <c r="D287" s="32"/>
      <c r="E287" s="32"/>
      <c r="F287" s="32"/>
      <c r="G287" s="32"/>
      <c r="H287" s="32"/>
      <c r="I287" s="32"/>
      <c r="J287" s="148"/>
      <c r="K287" s="148"/>
      <c r="L287" s="32"/>
      <c r="M287" s="32"/>
      <c r="N287" s="67"/>
      <c r="O287" s="67"/>
      <c r="P287" s="148"/>
      <c r="Q287" s="32"/>
      <c r="R287" s="67"/>
      <c r="S287" s="148"/>
      <c r="T287" s="32"/>
      <c r="U287" s="67"/>
      <c r="V287" s="32"/>
    </row>
    <row r="288" spans="1:26">
      <c r="A288" s="32"/>
      <c r="B288" s="32"/>
      <c r="C288" s="32"/>
      <c r="D288" s="32"/>
      <c r="E288" s="32"/>
      <c r="F288" s="32"/>
      <c r="G288" s="32"/>
      <c r="H288" s="32"/>
      <c r="I288" s="32"/>
      <c r="J288" s="148"/>
      <c r="K288" s="148"/>
      <c r="L288" s="32"/>
      <c r="M288" s="32"/>
      <c r="N288" s="67"/>
      <c r="O288" s="67"/>
      <c r="P288" s="148"/>
      <c r="Q288" s="32"/>
      <c r="R288" s="67"/>
      <c r="S288" s="148"/>
      <c r="T288" s="32"/>
      <c r="U288" s="67"/>
      <c r="V288" s="32"/>
    </row>
    <row r="289" spans="1:22">
      <c r="A289" s="32"/>
      <c r="B289" s="32"/>
      <c r="C289" s="32"/>
      <c r="D289" s="32"/>
      <c r="E289" s="32"/>
      <c r="F289" s="32"/>
      <c r="G289" s="32"/>
      <c r="H289" s="32"/>
      <c r="I289" s="32"/>
      <c r="J289" s="148"/>
      <c r="K289" s="148"/>
      <c r="L289" s="32"/>
      <c r="M289" s="32"/>
      <c r="N289" s="67"/>
      <c r="O289" s="67"/>
      <c r="P289" s="148"/>
      <c r="Q289" s="32"/>
      <c r="R289" s="67"/>
      <c r="S289" s="148"/>
      <c r="T289" s="32"/>
      <c r="U289" s="67"/>
      <c r="V289" s="32"/>
    </row>
    <row r="290" spans="1:22">
      <c r="A290" s="32"/>
      <c r="B290" s="32"/>
      <c r="C290" s="32"/>
      <c r="D290" s="32"/>
      <c r="E290" s="32"/>
      <c r="F290" s="32"/>
      <c r="G290" s="32"/>
      <c r="H290" s="32"/>
      <c r="I290" s="32"/>
      <c r="J290" s="148"/>
      <c r="K290" s="148"/>
      <c r="L290" s="32"/>
      <c r="M290" s="32"/>
      <c r="N290" s="67"/>
      <c r="O290" s="67"/>
      <c r="P290" s="148"/>
      <c r="Q290" s="32"/>
      <c r="R290" s="67"/>
      <c r="S290" s="148"/>
      <c r="T290" s="32"/>
      <c r="U290" s="67"/>
      <c r="V290" s="32"/>
    </row>
    <row r="291" spans="1:22">
      <c r="A291" s="32"/>
      <c r="B291" s="32"/>
      <c r="C291" s="32"/>
      <c r="D291" s="32"/>
      <c r="E291" s="32"/>
      <c r="F291" s="32"/>
      <c r="G291" s="32"/>
      <c r="H291" s="32"/>
      <c r="I291" s="32"/>
      <c r="J291" s="148"/>
      <c r="K291" s="148"/>
      <c r="L291" s="32"/>
      <c r="M291" s="32"/>
      <c r="N291" s="67"/>
      <c r="O291" s="67"/>
      <c r="P291" s="148"/>
      <c r="Q291" s="32"/>
      <c r="R291" s="67"/>
      <c r="S291" s="148"/>
      <c r="T291" s="32"/>
      <c r="U291" s="67"/>
      <c r="V291" s="32"/>
    </row>
    <row r="292" spans="1:22">
      <c r="A292" s="32"/>
      <c r="B292" s="32"/>
      <c r="C292" s="32"/>
      <c r="D292" s="32"/>
      <c r="E292" s="32"/>
      <c r="F292" s="32"/>
      <c r="G292" s="32"/>
      <c r="H292" s="32"/>
      <c r="I292" s="32"/>
      <c r="J292" s="148"/>
      <c r="K292" s="148"/>
      <c r="L292" s="32"/>
      <c r="M292" s="32"/>
      <c r="N292" s="67"/>
      <c r="O292" s="67"/>
      <c r="P292" s="148"/>
      <c r="Q292" s="32"/>
      <c r="R292" s="67"/>
      <c r="S292" s="148"/>
      <c r="T292" s="32"/>
      <c r="U292" s="67"/>
      <c r="V292" s="32"/>
    </row>
    <row r="293" spans="1:22">
      <c r="A293" s="32"/>
      <c r="B293" s="32"/>
      <c r="C293" s="32"/>
      <c r="D293" s="32"/>
      <c r="E293" s="32"/>
      <c r="F293" s="32"/>
      <c r="G293" s="32"/>
      <c r="H293" s="32"/>
      <c r="I293" s="32"/>
      <c r="J293" s="148"/>
      <c r="K293" s="148"/>
      <c r="L293" s="32"/>
      <c r="M293" s="32"/>
      <c r="N293" s="67"/>
      <c r="O293" s="67"/>
      <c r="P293" s="148"/>
      <c r="Q293" s="32"/>
      <c r="R293" s="67"/>
      <c r="S293" s="148"/>
      <c r="T293" s="32"/>
      <c r="U293" s="67"/>
      <c r="V293" s="32"/>
    </row>
    <row r="294" spans="1:22">
      <c r="A294" s="32"/>
      <c r="B294" s="32"/>
      <c r="C294" s="32"/>
      <c r="D294" s="32"/>
      <c r="E294" s="32"/>
      <c r="F294" s="32"/>
      <c r="G294" s="32"/>
      <c r="H294" s="32"/>
      <c r="I294" s="32"/>
      <c r="J294" s="148"/>
      <c r="K294" s="148"/>
      <c r="L294" s="32"/>
      <c r="M294" s="32"/>
      <c r="N294" s="67"/>
      <c r="O294" s="67"/>
      <c r="P294" s="148"/>
      <c r="Q294" s="32"/>
      <c r="R294" s="67"/>
      <c r="S294" s="148"/>
      <c r="T294" s="32"/>
      <c r="U294" s="67"/>
      <c r="V294" s="32"/>
    </row>
    <row r="295" spans="1:22">
      <c r="A295" s="32"/>
      <c r="B295" s="32"/>
      <c r="C295" s="32"/>
      <c r="D295" s="32"/>
      <c r="E295" s="32"/>
      <c r="F295" s="32"/>
      <c r="G295" s="32"/>
      <c r="H295" s="32"/>
      <c r="I295" s="32"/>
      <c r="J295" s="148"/>
      <c r="K295" s="148"/>
      <c r="L295" s="32"/>
      <c r="M295" s="32"/>
      <c r="N295" s="67"/>
      <c r="O295" s="67"/>
      <c r="P295" s="148"/>
      <c r="Q295" s="32"/>
      <c r="R295" s="67"/>
      <c r="S295" s="148"/>
      <c r="T295" s="32"/>
      <c r="U295" s="67"/>
      <c r="V295" s="32"/>
    </row>
    <row r="296" spans="1:22">
      <c r="A296" s="32"/>
      <c r="B296" s="32"/>
      <c r="C296" s="32"/>
      <c r="D296" s="32"/>
      <c r="E296" s="32"/>
      <c r="F296" s="32"/>
      <c r="G296" s="32"/>
      <c r="H296" s="32"/>
      <c r="I296" s="32"/>
      <c r="J296" s="148"/>
      <c r="K296" s="148"/>
      <c r="L296" s="32"/>
      <c r="M296" s="32"/>
      <c r="N296" s="67"/>
      <c r="O296" s="67"/>
      <c r="P296" s="148"/>
      <c r="Q296" s="32"/>
      <c r="R296" s="67"/>
      <c r="S296" s="148"/>
      <c r="T296" s="32"/>
      <c r="U296" s="67"/>
      <c r="V296" s="32"/>
    </row>
    <row r="297" spans="1:22">
      <c r="A297" s="32"/>
      <c r="B297" s="32"/>
      <c r="C297" s="32"/>
      <c r="D297" s="32"/>
      <c r="E297" s="32"/>
      <c r="F297" s="32"/>
      <c r="G297" s="32"/>
      <c r="H297" s="32"/>
      <c r="I297" s="32"/>
      <c r="J297" s="148"/>
      <c r="K297" s="148"/>
      <c r="L297" s="32"/>
      <c r="M297" s="32"/>
      <c r="N297" s="67"/>
      <c r="O297" s="67"/>
      <c r="P297" s="148"/>
      <c r="Q297" s="32"/>
      <c r="R297" s="67"/>
      <c r="S297" s="148"/>
      <c r="T297" s="32"/>
      <c r="U297" s="67"/>
      <c r="V297" s="32"/>
    </row>
    <row r="298" spans="1:22">
      <c r="A298" s="32"/>
      <c r="B298" s="32"/>
      <c r="C298" s="32"/>
      <c r="D298" s="32"/>
      <c r="E298" s="32"/>
      <c r="F298" s="32"/>
      <c r="G298" s="32"/>
      <c r="H298" s="32"/>
      <c r="I298" s="32"/>
      <c r="J298" s="148"/>
      <c r="K298" s="148"/>
      <c r="L298" s="32"/>
      <c r="M298" s="32"/>
      <c r="N298" s="67"/>
      <c r="O298" s="67"/>
      <c r="P298" s="148"/>
      <c r="Q298" s="32"/>
      <c r="R298" s="67"/>
      <c r="S298" s="148"/>
      <c r="T298" s="32"/>
      <c r="U298" s="67"/>
      <c r="V298" s="32"/>
    </row>
    <row r="299" spans="1:22">
      <c r="A299" s="32"/>
      <c r="B299" s="32"/>
      <c r="C299" s="32"/>
      <c r="D299" s="32"/>
      <c r="E299" s="32"/>
      <c r="F299" s="32"/>
      <c r="G299" s="32"/>
      <c r="H299" s="32"/>
      <c r="I299" s="32"/>
      <c r="J299" s="148"/>
      <c r="K299" s="148"/>
      <c r="L299" s="32"/>
      <c r="M299" s="32"/>
      <c r="N299" s="67"/>
      <c r="O299" s="67"/>
      <c r="P299" s="148"/>
      <c r="Q299" s="32"/>
      <c r="R299" s="67"/>
      <c r="S299" s="148"/>
      <c r="T299" s="32"/>
      <c r="U299" s="67"/>
      <c r="V299" s="32"/>
    </row>
    <row r="300" spans="1:22">
      <c r="A300" s="32"/>
      <c r="B300" s="32"/>
      <c r="C300" s="32"/>
      <c r="D300" s="32"/>
      <c r="E300" s="32"/>
      <c r="F300" s="32"/>
      <c r="G300" s="32"/>
      <c r="H300" s="32"/>
      <c r="I300" s="32"/>
      <c r="J300" s="148"/>
      <c r="K300" s="148"/>
      <c r="L300" s="32"/>
      <c r="M300" s="32"/>
      <c r="N300" s="67"/>
      <c r="O300" s="67"/>
      <c r="P300" s="148"/>
      <c r="Q300" s="32"/>
      <c r="R300" s="67"/>
      <c r="S300" s="148"/>
      <c r="T300" s="32"/>
      <c r="U300" s="67"/>
      <c r="V300" s="32"/>
    </row>
    <row r="301" spans="1:22">
      <c r="A301" s="32"/>
      <c r="B301" s="32"/>
      <c r="C301" s="32"/>
      <c r="D301" s="32"/>
      <c r="E301" s="32"/>
      <c r="F301" s="32"/>
      <c r="G301" s="32"/>
      <c r="H301" s="32"/>
      <c r="I301" s="32"/>
      <c r="J301" s="148"/>
      <c r="K301" s="148"/>
      <c r="L301" s="32"/>
      <c r="M301" s="32"/>
      <c r="N301" s="67"/>
      <c r="O301" s="67"/>
      <c r="P301" s="148"/>
      <c r="Q301" s="32"/>
      <c r="R301" s="67"/>
      <c r="S301" s="148"/>
      <c r="T301" s="32"/>
      <c r="U301" s="67"/>
      <c r="V301" s="32"/>
    </row>
    <row r="302" spans="1:22">
      <c r="A302" s="32"/>
      <c r="B302" s="32"/>
      <c r="C302" s="32"/>
      <c r="D302" s="32"/>
      <c r="E302" s="32"/>
      <c r="F302" s="32"/>
      <c r="G302" s="32"/>
      <c r="H302" s="32"/>
      <c r="I302" s="32"/>
      <c r="J302" s="148"/>
      <c r="K302" s="148"/>
      <c r="L302" s="32"/>
      <c r="M302" s="32"/>
      <c r="N302" s="67"/>
      <c r="O302" s="67"/>
      <c r="P302" s="148"/>
      <c r="Q302" s="32"/>
      <c r="R302" s="67"/>
      <c r="S302" s="148"/>
      <c r="T302" s="32"/>
      <c r="U302" s="67"/>
      <c r="V302" s="32"/>
    </row>
    <row r="303" spans="1:22">
      <c r="A303" s="32"/>
      <c r="B303" s="32"/>
      <c r="C303" s="32"/>
      <c r="D303" s="32"/>
      <c r="E303" s="32"/>
      <c r="F303" s="32"/>
      <c r="G303" s="32"/>
      <c r="H303" s="32"/>
      <c r="I303" s="32"/>
      <c r="J303" s="148"/>
      <c r="K303" s="148"/>
      <c r="L303" s="32"/>
      <c r="M303" s="32"/>
      <c r="N303" s="67"/>
      <c r="O303" s="67"/>
      <c r="P303" s="148"/>
      <c r="Q303" s="32"/>
      <c r="R303" s="67"/>
      <c r="S303" s="148"/>
      <c r="T303" s="32"/>
      <c r="U303" s="67"/>
      <c r="V303" s="32"/>
    </row>
    <row r="304" spans="1:22">
      <c r="A304" s="32"/>
      <c r="B304" s="32"/>
      <c r="C304" s="32"/>
      <c r="D304" s="32"/>
      <c r="E304" s="32"/>
      <c r="F304" s="32"/>
      <c r="G304" s="32"/>
      <c r="H304" s="32"/>
      <c r="I304" s="32"/>
      <c r="J304" s="148"/>
      <c r="K304" s="148"/>
      <c r="L304" s="32"/>
      <c r="M304" s="32"/>
      <c r="N304" s="67"/>
      <c r="O304" s="67"/>
      <c r="P304" s="148"/>
      <c r="Q304" s="32"/>
      <c r="R304" s="67"/>
      <c r="S304" s="148"/>
      <c r="T304" s="32"/>
      <c r="U304" s="67"/>
      <c r="V304" s="32"/>
    </row>
    <row r="305" spans="1:22">
      <c r="A305" s="32"/>
      <c r="B305" s="32"/>
      <c r="C305" s="32"/>
      <c r="D305" s="32"/>
      <c r="E305" s="32"/>
      <c r="F305" s="32"/>
      <c r="G305" s="32"/>
      <c r="H305" s="32"/>
      <c r="I305" s="32"/>
      <c r="J305" s="148"/>
      <c r="K305" s="148"/>
      <c r="L305" s="32"/>
      <c r="M305" s="32"/>
      <c r="N305" s="67"/>
      <c r="O305" s="67"/>
      <c r="P305" s="148"/>
      <c r="Q305" s="32"/>
      <c r="R305" s="67"/>
      <c r="S305" s="148"/>
      <c r="T305" s="32"/>
      <c r="U305" s="67"/>
      <c r="V305" s="32"/>
    </row>
    <row r="306" spans="1:22">
      <c r="A306" s="32"/>
      <c r="B306" s="32"/>
      <c r="C306" s="32"/>
      <c r="D306" s="32"/>
      <c r="E306" s="32"/>
      <c r="F306" s="32"/>
      <c r="G306" s="32"/>
      <c r="H306" s="32"/>
      <c r="I306" s="32"/>
      <c r="J306" s="148"/>
      <c r="K306" s="148"/>
      <c r="L306" s="32"/>
      <c r="M306" s="32"/>
      <c r="N306" s="67"/>
      <c r="O306" s="67"/>
      <c r="P306" s="148"/>
      <c r="Q306" s="32"/>
      <c r="R306" s="67"/>
      <c r="S306" s="148"/>
      <c r="T306" s="32"/>
      <c r="U306" s="67"/>
      <c r="V306" s="32"/>
    </row>
    <row r="307" spans="1:22">
      <c r="A307" s="32"/>
      <c r="B307" s="32"/>
      <c r="C307" s="32"/>
      <c r="D307" s="32"/>
      <c r="E307" s="32"/>
      <c r="F307" s="32"/>
      <c r="G307" s="32"/>
      <c r="H307" s="32"/>
      <c r="I307" s="32"/>
      <c r="J307" s="148"/>
      <c r="K307" s="148"/>
      <c r="L307" s="32"/>
      <c r="M307" s="32"/>
      <c r="N307" s="67"/>
      <c r="O307" s="67"/>
      <c r="P307" s="148"/>
      <c r="Q307" s="32"/>
      <c r="R307" s="67"/>
      <c r="S307" s="148"/>
      <c r="T307" s="32"/>
      <c r="U307" s="67"/>
      <c r="V307" s="32"/>
    </row>
    <row r="308" spans="1:22">
      <c r="N308" s="67"/>
    </row>
    <row r="1793" spans="9:9">
      <c r="I1793" s="3" t="s">
        <v>442</v>
      </c>
    </row>
  </sheetData>
  <conditionalFormatting sqref="AO90:AP90">
    <cfRule type="cellIs" dxfId="62" priority="6" stopIfTrue="1" operator="lessThan">
      <formula>0</formula>
    </cfRule>
  </conditionalFormatting>
  <conditionalFormatting sqref="AO67:AP67">
    <cfRule type="cellIs" dxfId="61" priority="7" stopIfTrue="1" operator="greaterThan">
      <formula>0</formula>
    </cfRule>
  </conditionalFormatting>
  <conditionalFormatting sqref="AO67:AP67">
    <cfRule type="cellIs" dxfId="60" priority="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05F50-EE93-4835-B7E7-10DA7960752A}">
  <dimension ref="A1:AS243"/>
  <sheetViews>
    <sheetView zoomScale="96" zoomScaleNormal="96" workbookViewId="0">
      <pane xSplit="9" ySplit="9" topLeftCell="J120" activePane="bottomRight" state="frozen"/>
      <selection pane="topRight" activeCell="J1" sqref="J1"/>
      <selection pane="bottomLeft" activeCell="A11" sqref="A11"/>
      <selection pane="bottomRight" activeCell="A244" sqref="A244:XFD480"/>
    </sheetView>
  </sheetViews>
  <sheetFormatPr baseColWidth="10" defaultRowHeight="15"/>
  <cols>
    <col min="1" max="1" width="1.6328125" style="88" customWidth="1"/>
    <col min="2" max="2" width="7" style="88" customWidth="1"/>
    <col min="3" max="3" width="7.1796875" style="88" bestFit="1" customWidth="1"/>
    <col min="4" max="4" width="10.81640625" style="88" customWidth="1"/>
    <col min="5" max="5" width="3" style="88" customWidth="1"/>
    <col min="6" max="6" width="5.08984375" style="88" customWidth="1"/>
    <col min="7" max="7" width="7.36328125" style="88" customWidth="1"/>
    <col min="8" max="8" width="6.81640625" style="88" customWidth="1"/>
    <col min="9" max="9" width="7.08984375" style="88" customWidth="1"/>
    <col min="10" max="10" width="2.1796875" style="88" customWidth="1"/>
    <col min="11" max="11" width="6.81640625" style="88" customWidth="1"/>
    <col min="12" max="12" width="3.08984375" style="88" customWidth="1"/>
    <col min="13" max="13" width="6.54296875" style="88" customWidth="1"/>
    <col min="14" max="14" width="5.81640625" style="88" customWidth="1"/>
    <col min="15" max="15" width="6.81640625" style="88" customWidth="1"/>
    <col min="16" max="16" width="8.453125" style="88" customWidth="1"/>
    <col min="17" max="17" width="1.54296875" style="171" customWidth="1"/>
    <col min="18" max="18" width="6.90625" style="171" customWidth="1"/>
    <col min="19" max="19" width="6.90625" style="88" customWidth="1"/>
    <col min="20" max="20" width="7.6328125" style="89" customWidth="1"/>
    <col min="21" max="21" width="1.26953125" style="89" customWidth="1"/>
    <col min="22" max="22" width="6.54296875" style="88" customWidth="1"/>
    <col min="23" max="23" width="8.08984375" style="171" customWidth="1"/>
    <col min="24" max="24" width="8" style="89" customWidth="1"/>
    <col min="25" max="25" width="6.90625" style="89" customWidth="1"/>
    <col min="26" max="27" width="7" style="171" customWidth="1"/>
    <col min="28" max="28" width="7.08984375" style="87" customWidth="1"/>
    <col min="29" max="29" width="8.54296875" style="87" customWidth="1"/>
    <col min="30" max="31" width="9.90625" style="87" customWidth="1"/>
    <col min="32" max="32" width="9.81640625" style="87" customWidth="1"/>
    <col min="33" max="34" width="10.90625" style="87"/>
    <col min="35" max="35" width="10.90625" style="89"/>
    <col min="36" max="36" width="10.90625" style="88"/>
    <col min="37" max="37" width="14" style="88" customWidth="1"/>
    <col min="38" max="38" width="12.54296875" style="88" customWidth="1"/>
    <col min="39" max="39" width="10.90625" style="88" customWidth="1"/>
    <col min="40" max="16384" width="10.90625" style="88"/>
  </cols>
  <sheetData>
    <row r="1" spans="1:43" ht="15.6">
      <c r="A1" s="221"/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2"/>
      <c r="R1" s="222"/>
      <c r="S1" s="221"/>
      <c r="T1" s="223"/>
      <c r="U1" s="223"/>
      <c r="V1" s="221"/>
      <c r="W1" s="222"/>
      <c r="X1" s="221"/>
      <c r="Y1" s="197"/>
      <c r="Z1" s="224"/>
      <c r="AA1" s="224"/>
      <c r="AB1" s="88"/>
      <c r="AC1" s="225"/>
      <c r="AD1" s="88"/>
      <c r="AE1" s="88"/>
      <c r="AF1" s="88"/>
      <c r="AG1" s="88"/>
      <c r="AH1" s="88"/>
      <c r="AI1" s="88"/>
    </row>
    <row r="2" spans="1:43" s="230" customFormat="1" ht="31.8">
      <c r="A2" s="226"/>
      <c r="B2" s="226"/>
      <c r="C2" s="226"/>
      <c r="D2" s="227" t="s">
        <v>554</v>
      </c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7" t="s">
        <v>413</v>
      </c>
      <c r="P2" s="227"/>
      <c r="Q2" s="226"/>
      <c r="R2" s="226"/>
      <c r="S2" s="228" t="str">
        <f>+År!B2</f>
        <v>Flådd purke</v>
      </c>
      <c r="T2" s="229"/>
      <c r="U2" s="229"/>
      <c r="V2" s="229"/>
      <c r="W2" s="229"/>
      <c r="X2" s="226"/>
      <c r="Y2" s="197"/>
      <c r="Z2" s="197"/>
      <c r="AA2" s="197"/>
      <c r="AB2" s="197"/>
      <c r="AC2" s="224"/>
      <c r="AD2" s="224"/>
      <c r="AE2" s="88"/>
      <c r="AF2" s="225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</row>
    <row r="3" spans="1:43" ht="15.6">
      <c r="A3" s="221"/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2"/>
      <c r="R3" s="222"/>
      <c r="S3" s="221"/>
      <c r="T3" s="223"/>
      <c r="U3" s="223"/>
      <c r="V3" s="221"/>
      <c r="W3" s="222"/>
      <c r="X3" s="221"/>
      <c r="Y3" s="197"/>
      <c r="Z3" s="224"/>
      <c r="AA3" s="224"/>
      <c r="AB3" s="88"/>
      <c r="AC3" s="225"/>
      <c r="AD3" s="88"/>
      <c r="AE3" s="88"/>
      <c r="AF3" s="88"/>
      <c r="AG3" s="88"/>
      <c r="AH3" s="88"/>
      <c r="AI3" s="88"/>
    </row>
    <row r="4" spans="1:43" s="170" customFormat="1" ht="19.8">
      <c r="A4" s="231"/>
      <c r="B4" s="231"/>
      <c r="C4" s="231"/>
      <c r="D4" s="231"/>
      <c r="E4" s="232"/>
      <c r="F4" s="232" t="s">
        <v>5</v>
      </c>
      <c r="G4" s="232"/>
      <c r="H4" s="233">
        <f>+År!Q2</f>
        <v>52</v>
      </c>
      <c r="I4" s="232"/>
      <c r="J4" s="232"/>
      <c r="K4" s="232"/>
      <c r="L4" s="232"/>
      <c r="M4" s="232"/>
      <c r="N4" s="232"/>
      <c r="O4" s="232" t="s">
        <v>369</v>
      </c>
      <c r="P4" s="231"/>
      <c r="Q4" s="234"/>
      <c r="R4" s="234"/>
      <c r="S4" s="234"/>
      <c r="T4" s="292">
        <f>SUM(H10:H243)</f>
        <v>17926</v>
      </c>
      <c r="U4" s="292"/>
      <c r="V4" s="293"/>
      <c r="W4" s="222"/>
      <c r="X4" s="231"/>
      <c r="Y4" s="197"/>
      <c r="Z4" s="197"/>
      <c r="AA4" s="197"/>
      <c r="AB4" s="224"/>
      <c r="AC4" s="224"/>
      <c r="AD4" s="197"/>
      <c r="AE4" s="235"/>
      <c r="AF4" s="88"/>
      <c r="AG4" s="88"/>
      <c r="AI4" s="235"/>
    </row>
    <row r="5" spans="1:43" ht="18.75" customHeight="1">
      <c r="A5" s="236"/>
      <c r="B5" s="236"/>
      <c r="C5" s="236"/>
      <c r="D5" s="221"/>
      <c r="E5" s="237"/>
      <c r="F5" s="221"/>
      <c r="G5" s="221"/>
      <c r="H5" s="237"/>
      <c r="I5" s="238"/>
      <c r="J5" s="238"/>
      <c r="K5" s="238"/>
      <c r="L5" s="238"/>
      <c r="M5" s="239"/>
      <c r="N5" s="221"/>
      <c r="O5" s="236"/>
      <c r="P5" s="221"/>
      <c r="Q5" s="222"/>
      <c r="R5" s="222"/>
      <c r="S5" s="221"/>
      <c r="T5" s="223"/>
      <c r="U5" s="223"/>
      <c r="V5" s="221"/>
      <c r="W5" s="222"/>
      <c r="X5" s="221"/>
      <c r="Y5" s="197"/>
      <c r="Z5" s="224"/>
      <c r="AA5" s="224"/>
      <c r="AB5" s="88"/>
      <c r="AC5" s="225"/>
      <c r="AD5" s="88"/>
      <c r="AE5" s="88"/>
      <c r="AF5" s="88"/>
      <c r="AG5" s="88"/>
      <c r="AH5" s="88"/>
      <c r="AI5" s="88"/>
    </row>
    <row r="6" spans="1:43" ht="18" customHeight="1">
      <c r="A6" s="236"/>
      <c r="B6" s="236"/>
      <c r="C6" s="236"/>
      <c r="D6" s="223"/>
      <c r="E6" s="237"/>
      <c r="F6" s="221"/>
      <c r="G6" s="221"/>
      <c r="H6" s="237"/>
      <c r="I6" s="238"/>
      <c r="J6" s="238"/>
      <c r="K6" s="238"/>
      <c r="L6" s="238"/>
      <c r="M6" s="240"/>
      <c r="N6" s="221"/>
      <c r="O6" s="236"/>
      <c r="P6" s="221"/>
      <c r="Q6" s="241"/>
      <c r="R6" s="222"/>
      <c r="S6" s="221"/>
      <c r="T6" s="242" t="s">
        <v>555</v>
      </c>
      <c r="U6" s="242"/>
      <c r="V6" s="236" t="s">
        <v>3</v>
      </c>
      <c r="W6" s="222"/>
      <c r="X6" s="221"/>
      <c r="Y6" s="197"/>
      <c r="Z6" s="224"/>
      <c r="AA6" s="224"/>
      <c r="AB6" s="88"/>
      <c r="AC6" s="225"/>
      <c r="AD6" s="88"/>
      <c r="AE6" s="88"/>
      <c r="AF6" s="88"/>
      <c r="AG6" s="88"/>
      <c r="AH6" s="88"/>
      <c r="AI6" s="88"/>
    </row>
    <row r="7" spans="1:43" ht="16.5" customHeight="1">
      <c r="A7" s="221"/>
      <c r="B7" s="221"/>
      <c r="C7" s="221"/>
      <c r="D7" s="221"/>
      <c r="E7" s="221"/>
      <c r="F7" s="221"/>
      <c r="G7" s="236" t="s">
        <v>3</v>
      </c>
      <c r="H7" s="223"/>
      <c r="I7" s="242" t="s">
        <v>3</v>
      </c>
      <c r="J7" s="242"/>
      <c r="K7" s="242" t="s">
        <v>3</v>
      </c>
      <c r="L7" s="242"/>
      <c r="M7" s="241"/>
      <c r="N7" s="222"/>
      <c r="O7" s="243"/>
      <c r="P7" s="243" t="s">
        <v>15</v>
      </c>
      <c r="Q7" s="244"/>
      <c r="R7" s="241" t="s">
        <v>392</v>
      </c>
      <c r="S7" s="243" t="s">
        <v>2</v>
      </c>
      <c r="T7" s="242" t="s">
        <v>556</v>
      </c>
      <c r="U7" s="242"/>
      <c r="V7" s="242" t="s">
        <v>8</v>
      </c>
      <c r="W7" s="241"/>
      <c r="X7" s="221"/>
      <c r="Y7" s="197"/>
      <c r="Z7" s="224"/>
      <c r="AA7" s="224"/>
      <c r="AB7" s="88"/>
      <c r="AC7" s="225"/>
      <c r="AD7" s="88"/>
      <c r="AE7" s="88"/>
      <c r="AF7" s="88"/>
      <c r="AG7" s="88"/>
      <c r="AH7" s="88"/>
      <c r="AI7" s="88"/>
    </row>
    <row r="8" spans="1:43" ht="15.6">
      <c r="A8" s="221"/>
      <c r="B8" s="221"/>
      <c r="C8" s="221"/>
      <c r="D8" s="221"/>
      <c r="E8" s="236"/>
      <c r="F8" s="236"/>
      <c r="G8" s="236" t="s">
        <v>437</v>
      </c>
      <c r="H8" s="242" t="s">
        <v>3</v>
      </c>
      <c r="I8" s="242" t="s">
        <v>398</v>
      </c>
      <c r="J8" s="242"/>
      <c r="K8" s="242" t="s">
        <v>360</v>
      </c>
      <c r="L8" s="242"/>
      <c r="M8" s="241" t="s">
        <v>3</v>
      </c>
      <c r="N8" s="241" t="s">
        <v>1</v>
      </c>
      <c r="O8" s="243" t="s">
        <v>15</v>
      </c>
      <c r="P8" s="243" t="s">
        <v>396</v>
      </c>
      <c r="Q8" s="245"/>
      <c r="R8" s="241" t="s">
        <v>396</v>
      </c>
      <c r="S8" s="243" t="s">
        <v>392</v>
      </c>
      <c r="T8" s="242" t="s">
        <v>459</v>
      </c>
      <c r="U8" s="242"/>
      <c r="V8" s="242" t="s">
        <v>557</v>
      </c>
      <c r="W8" s="241" t="s">
        <v>15</v>
      </c>
      <c r="X8" s="221"/>
      <c r="Y8" s="225"/>
      <c r="Z8" s="225"/>
      <c r="AA8" s="225"/>
      <c r="AB8" s="225"/>
      <c r="AC8" s="224"/>
      <c r="AD8" s="88"/>
      <c r="AE8" s="88"/>
      <c r="AF8" s="88"/>
      <c r="AG8" s="88"/>
      <c r="AH8" s="88"/>
      <c r="AI8" s="88"/>
    </row>
    <row r="9" spans="1:43" ht="15.6">
      <c r="A9" s="221"/>
      <c r="B9" s="236" t="s">
        <v>60</v>
      </c>
      <c r="C9" s="236" t="s">
        <v>558</v>
      </c>
      <c r="D9" s="236"/>
      <c r="E9" s="236" t="s">
        <v>58</v>
      </c>
      <c r="F9" s="236"/>
      <c r="G9" s="46" t="s">
        <v>416</v>
      </c>
      <c r="H9" s="82" t="s">
        <v>8</v>
      </c>
      <c r="I9" s="82" t="s">
        <v>391</v>
      </c>
      <c r="J9" s="82"/>
      <c r="K9" s="82" t="s">
        <v>58</v>
      </c>
      <c r="L9" s="82"/>
      <c r="M9" s="165" t="s">
        <v>360</v>
      </c>
      <c r="N9" s="165" t="s">
        <v>360</v>
      </c>
      <c r="O9" s="83" t="s">
        <v>391</v>
      </c>
      <c r="P9" s="83" t="s">
        <v>393</v>
      </c>
      <c r="Q9" s="245"/>
      <c r="R9" s="165" t="s">
        <v>393</v>
      </c>
      <c r="S9" s="83" t="s">
        <v>394</v>
      </c>
      <c r="T9" s="82" t="s">
        <v>391</v>
      </c>
      <c r="U9" s="82"/>
      <c r="V9" s="82" t="s">
        <v>451</v>
      </c>
      <c r="W9" s="165" t="s">
        <v>27</v>
      </c>
      <c r="X9" s="221"/>
      <c r="Y9" s="225"/>
      <c r="AB9" s="225"/>
      <c r="AC9" s="224"/>
      <c r="AD9" s="88"/>
      <c r="AE9" s="88"/>
      <c r="AF9" s="88"/>
      <c r="AG9" s="88"/>
      <c r="AH9" s="88"/>
      <c r="AI9" s="88"/>
    </row>
    <row r="10" spans="1:43" ht="15.6">
      <c r="A10" s="221"/>
      <c r="B10" s="197">
        <f>+'Ark1'!C793</f>
        <v>2024</v>
      </c>
      <c r="C10" s="197">
        <f>+'Ark1'!J793</f>
        <v>103</v>
      </c>
      <c r="D10" s="197" t="str">
        <f>VLOOKUP(C10,RNR!$A$1:$B$29,2)</f>
        <v>Rudshøgda</v>
      </c>
      <c r="E10" s="197">
        <f>+'Ark1'!D793</f>
        <v>1</v>
      </c>
      <c r="F10" s="197" t="str">
        <f>VLOOKUP(E10,RNR!$D$2:$E$13,2)</f>
        <v>Jan</v>
      </c>
      <c r="G10" s="278">
        <f>+'Ark1'!Q793</f>
        <v>1</v>
      </c>
      <c r="H10" s="89">
        <f>+'Ark1'!R793</f>
        <v>3</v>
      </c>
      <c r="I10" s="278">
        <f>IF(H10=0,"",'Ark1'!S793)</f>
        <v>3</v>
      </c>
      <c r="J10" s="82"/>
      <c r="K10" s="171">
        <f>IF(G10=0,"",100*H10/Måned!$G10)</f>
        <v>0.16384489350081921</v>
      </c>
      <c r="L10" s="82"/>
      <c r="M10" s="171">
        <f>+IF(H10=0,"",'Ark1'!AA793)</f>
        <v>19.724265934798979</v>
      </c>
      <c r="N10" s="171">
        <f>+IF(I10=0,"",'Ark1'!AB793)</f>
        <v>0</v>
      </c>
      <c r="O10" s="246">
        <f>IF(H10=0,"",'Ark1'!W793)</f>
        <v>60</v>
      </c>
      <c r="P10" s="171">
        <f>IF(H10=0,"",'Ark1'!X793)</f>
        <v>167.82231852654397</v>
      </c>
      <c r="Q10" s="245"/>
      <c r="R10" s="171">
        <f>IF(H10=0,"",'Ark1'!AA793)</f>
        <v>19.724265934798979</v>
      </c>
      <c r="S10" s="171">
        <f>IF(H10=0,"",'Ark1'!AB793)</f>
        <v>0</v>
      </c>
      <c r="T10" s="171">
        <f>IF(H10=0,"",'Ark1'!AC793)</f>
        <v>0</v>
      </c>
      <c r="U10" s="82"/>
      <c r="V10" s="89">
        <f t="shared" ref="V10:V11" si="0">+(IF(H10=0,"",I10/G10))</f>
        <v>3</v>
      </c>
      <c r="W10" s="171">
        <f>+'Ark1'!V793</f>
        <v>0</v>
      </c>
      <c r="X10" s="221"/>
      <c r="Y10" s="225"/>
      <c r="AB10" s="225"/>
      <c r="AC10" s="224"/>
      <c r="AD10" s="88"/>
      <c r="AE10" s="88"/>
      <c r="AF10" s="88"/>
      <c r="AG10" s="88"/>
      <c r="AH10" s="88"/>
      <c r="AI10" s="88"/>
    </row>
    <row r="11" spans="1:43" s="278" customFormat="1" ht="15.6">
      <c r="A11" s="221"/>
      <c r="B11" s="197">
        <f>+'Ark1'!C794</f>
        <v>2024</v>
      </c>
      <c r="C11" s="197">
        <f>+'Ark1'!J794</f>
        <v>103</v>
      </c>
      <c r="D11" s="197" t="str">
        <f>VLOOKUP(C11,RNR!$A$1:$B$29,2)</f>
        <v>Rudshøgda</v>
      </c>
      <c r="E11" s="197">
        <f>+'Ark1'!D794</f>
        <v>2</v>
      </c>
      <c r="F11" s="197" t="str">
        <f>VLOOKUP(E11,RNR!$D$2:$E$13,2)</f>
        <v>Feb</v>
      </c>
      <c r="G11" s="278">
        <f>+'Ark1'!Q794</f>
        <v>2</v>
      </c>
      <c r="H11" s="89">
        <f>+'Ark1'!R794</f>
        <v>6</v>
      </c>
      <c r="I11" s="278">
        <f>IF(H11=0,"",'Ark1'!S794)</f>
        <v>6</v>
      </c>
      <c r="J11" s="82"/>
      <c r="K11" s="171">
        <f>IF(G11=0,"",100*H11/Måned!$G11)</f>
        <v>0.36923076923076925</v>
      </c>
      <c r="L11" s="82"/>
      <c r="M11" s="171">
        <f>+IF(H11=0,"",'Ark1'!AA794)</f>
        <v>25.849677625327089</v>
      </c>
      <c r="N11" s="171">
        <f>+IF(I11=0,"",'Ark1'!AB794)</f>
        <v>0</v>
      </c>
      <c r="O11" s="246">
        <f>IF(H11=0,"",'Ark1'!W794)</f>
        <v>60</v>
      </c>
      <c r="P11" s="171">
        <f>IF(H11=0,"",'Ark1'!X794)</f>
        <v>176.7605633802817</v>
      </c>
      <c r="Q11" s="245"/>
      <c r="R11" s="171">
        <f>IF(H11=0,"",'Ark1'!AA794)</f>
        <v>25.849677625327089</v>
      </c>
      <c r="S11" s="171">
        <f>IF(H11=0,"",'Ark1'!AB794)</f>
        <v>0</v>
      </c>
      <c r="T11" s="171">
        <f>IF(H11=0,"",'Ark1'!AC794)</f>
        <v>0</v>
      </c>
      <c r="U11" s="82"/>
      <c r="V11" s="89">
        <f t="shared" si="0"/>
        <v>3</v>
      </c>
      <c r="W11" s="171">
        <f>+'Ark1'!V794</f>
        <v>0</v>
      </c>
      <c r="X11" s="221"/>
      <c r="Y11" s="225"/>
      <c r="Z11" s="171"/>
      <c r="AA11" s="171"/>
      <c r="AB11" s="225"/>
      <c r="AC11" s="224"/>
    </row>
    <row r="12" spans="1:43" ht="15.6">
      <c r="A12" s="221"/>
      <c r="B12" s="197">
        <f>+'Ark1'!C795</f>
        <v>2024</v>
      </c>
      <c r="C12" s="197">
        <f>+'Ark1'!J795</f>
        <v>103</v>
      </c>
      <c r="D12" s="197" t="str">
        <f>VLOOKUP(C12,RNR!$A$1:$B$29,2)</f>
        <v>Rudshøgda</v>
      </c>
      <c r="E12" s="197">
        <f>+'Ark1'!D795</f>
        <v>3</v>
      </c>
      <c r="F12" s="197" t="str">
        <f>VLOOKUP(E12,RNR!$D$2:$E$13,2)</f>
        <v>Mar</v>
      </c>
      <c r="G12" s="88">
        <f>+'Ark1'!Q795</f>
        <v>1</v>
      </c>
      <c r="H12" s="89">
        <f>+'Ark1'!R795</f>
        <v>3</v>
      </c>
      <c r="I12" s="88">
        <f>IF(H12=0,"",'Ark1'!S795)</f>
        <v>3</v>
      </c>
      <c r="J12" s="82"/>
      <c r="K12" s="171">
        <f>IF(G12=0,"",100*H12/Måned!$G12)</f>
        <v>0.20161290322580644</v>
      </c>
      <c r="L12" s="82"/>
      <c r="M12" s="171">
        <f>+IF(H12=0,"",'Ark1'!AA795)</f>
        <v>26.090142881087608</v>
      </c>
      <c r="N12" s="171">
        <f>+IF(I12=0,"",'Ark1'!AB795)</f>
        <v>4.4969125210772569</v>
      </c>
      <c r="O12" s="246">
        <f>IF(H12=0,"",'Ark1'!W795)</f>
        <v>61.33333333333335</v>
      </c>
      <c r="P12" s="171">
        <f>IF(H12=0,"",'Ark1'!X795)</f>
        <v>163.45250993138316</v>
      </c>
      <c r="Q12" s="245"/>
      <c r="R12" s="171">
        <f>IF(H12=0,"",'Ark1'!AA795)</f>
        <v>26.090142881087608</v>
      </c>
      <c r="S12" s="171">
        <f>IF(H12=0,"",'Ark1'!AB795)</f>
        <v>4.4969125210772569</v>
      </c>
      <c r="T12" s="171">
        <f>IF(H12=0,"",'Ark1'!AC795)</f>
        <v>-91.41740728598451</v>
      </c>
      <c r="U12" s="82"/>
      <c r="V12" s="89">
        <f t="shared" ref="V12:V18" si="1">+(IF(H12=0,"",I12/G12))</f>
        <v>3</v>
      </c>
      <c r="W12" s="171">
        <f>+'Ark1'!V795</f>
        <v>4.6666666666666679</v>
      </c>
      <c r="X12" s="221"/>
      <c r="Y12" s="225"/>
      <c r="AB12" s="225"/>
      <c r="AC12" s="224"/>
      <c r="AD12" s="88"/>
      <c r="AE12" s="88"/>
      <c r="AF12" s="88"/>
      <c r="AG12" s="88"/>
      <c r="AH12" s="88"/>
      <c r="AI12" s="88"/>
    </row>
    <row r="13" spans="1:43" ht="15.6">
      <c r="A13" s="221"/>
      <c r="B13" s="197">
        <f>+'Ark1'!C796</f>
        <v>2024</v>
      </c>
      <c r="C13" s="197">
        <f>+'Ark1'!J796</f>
        <v>103</v>
      </c>
      <c r="D13" s="197" t="str">
        <f>VLOOKUP(C13,RNR!$A$1:$B$29,2)</f>
        <v>Rudshøgda</v>
      </c>
      <c r="E13" s="197">
        <f>+'Ark1'!D796</f>
        <v>4</v>
      </c>
      <c r="F13" s="197" t="str">
        <f>VLOOKUP(E13,RNR!$D$2:$E$13,2)</f>
        <v>Apr</v>
      </c>
      <c r="G13" s="88">
        <f>+'Ark1'!Q796</f>
        <v>2</v>
      </c>
      <c r="H13" s="89">
        <f>+'Ark1'!R796</f>
        <v>2</v>
      </c>
      <c r="I13" s="88">
        <f>IF(H13=0,"",'Ark1'!S796)</f>
        <v>2</v>
      </c>
      <c r="J13" s="82"/>
      <c r="K13" s="171">
        <f>IF(G13=0,"",100*H13/Måned!$G13)</f>
        <v>0.111358574610245</v>
      </c>
      <c r="L13" s="82"/>
      <c r="M13" s="171">
        <f>+IF(H13=0,"",'Ark1'!AA796)</f>
        <v>4.3500000000000671</v>
      </c>
      <c r="N13" s="171">
        <f>+IF(I13=0,"",'Ark1'!AB796)</f>
        <v>0</v>
      </c>
      <c r="O13" s="246">
        <f>IF(H13=0,"",'Ark1'!W796)</f>
        <v>60</v>
      </c>
      <c r="P13" s="171">
        <f>IF(H13=0,"",'Ark1'!X796)</f>
        <v>140.57421451787653</v>
      </c>
      <c r="Q13" s="245"/>
      <c r="R13" s="171">
        <f>IF(H13=0,"",'Ark1'!AA796)</f>
        <v>4.3500000000000671</v>
      </c>
      <c r="S13" s="171">
        <f>IF(H13=0,"",'Ark1'!AB796)</f>
        <v>0</v>
      </c>
      <c r="T13" s="171">
        <f>IF(H13=0,"",'Ark1'!AC796)</f>
        <v>0</v>
      </c>
      <c r="U13" s="82"/>
      <c r="V13" s="89">
        <f t="shared" si="1"/>
        <v>1</v>
      </c>
      <c r="W13" s="171">
        <f>+'Ark1'!V796</f>
        <v>0</v>
      </c>
      <c r="X13" s="221"/>
      <c r="Y13" s="225"/>
      <c r="AB13" s="225"/>
      <c r="AC13" s="224"/>
      <c r="AD13" s="88"/>
      <c r="AE13" s="88"/>
      <c r="AF13" s="88"/>
      <c r="AG13" s="88"/>
      <c r="AH13" s="88"/>
      <c r="AI13" s="88"/>
    </row>
    <row r="14" spans="1:43" ht="15.6">
      <c r="A14" s="221"/>
      <c r="B14" s="197">
        <f>+'Ark1'!C797</f>
        <v>2024</v>
      </c>
      <c r="C14" s="197">
        <f>+'Ark1'!J797</f>
        <v>103</v>
      </c>
      <c r="D14" s="197" t="str">
        <f>VLOOKUP(C14,RNR!$A$1:$B$29,2)</f>
        <v>Rudshøgda</v>
      </c>
      <c r="E14" s="197">
        <f>+'Ark1'!D797</f>
        <v>5</v>
      </c>
      <c r="F14" s="197" t="str">
        <f>VLOOKUP(E14,RNR!$D$2:$E$13,2)</f>
        <v>Mai</v>
      </c>
      <c r="G14" s="88">
        <f>+'Ark1'!Q797</f>
        <v>1</v>
      </c>
      <c r="H14" s="89">
        <f>+'Ark1'!R797</f>
        <v>2</v>
      </c>
      <c r="I14" s="88">
        <f>IF(H14=0,"",'Ark1'!S797)</f>
        <v>2</v>
      </c>
      <c r="J14" s="82"/>
      <c r="K14" s="171">
        <f>IF(G14=0,"",100*H14/Måned!$G14)</f>
        <v>0.15444015444015444</v>
      </c>
      <c r="L14" s="82"/>
      <c r="M14" s="171">
        <f>+IF(H14=0,"",'Ark1'!AA797)</f>
        <v>36.65</v>
      </c>
      <c r="N14" s="171">
        <f>+IF(I14=0,"",'Ark1'!AB797)</f>
        <v>1</v>
      </c>
      <c r="O14" s="246">
        <f>IF(H14=0,"",'Ark1'!W797)</f>
        <v>56</v>
      </c>
      <c r="P14" s="171">
        <f>IF(H14=0,"",'Ark1'!X797)</f>
        <v>141.2134344528711</v>
      </c>
      <c r="Q14" s="245"/>
      <c r="R14" s="171">
        <f>IF(H14=0,"",'Ark1'!AA797)</f>
        <v>36.65</v>
      </c>
      <c r="S14" s="171">
        <f>IF(H14=0,"",'Ark1'!AB797)</f>
        <v>1</v>
      </c>
      <c r="T14" s="171">
        <f>IF(H14=0,"",'Ark1'!AC797)</f>
        <v>-99.999999999999005</v>
      </c>
      <c r="U14" s="82"/>
      <c r="V14" s="89">
        <f t="shared" si="1"/>
        <v>2</v>
      </c>
      <c r="W14" s="171">
        <f>+'Ark1'!V797</f>
        <v>14</v>
      </c>
      <c r="X14" s="221"/>
      <c r="Y14" s="225"/>
      <c r="AB14" s="225"/>
      <c r="AC14" s="224"/>
      <c r="AD14" s="88"/>
      <c r="AE14" s="197"/>
      <c r="AF14" s="197"/>
      <c r="AG14" s="197"/>
      <c r="AH14" s="88"/>
      <c r="AI14" s="88"/>
    </row>
    <row r="15" spans="1:43" ht="15.6">
      <c r="A15" s="221"/>
      <c r="B15" s="197">
        <f>+'Ark1'!C798</f>
        <v>2024</v>
      </c>
      <c r="C15" s="197">
        <f>+'Ark1'!J798</f>
        <v>103</v>
      </c>
      <c r="D15" s="197" t="str">
        <f>VLOOKUP(C15,RNR!$A$1:$B$29,2)</f>
        <v>Rudshøgda</v>
      </c>
      <c r="E15" s="197">
        <f>+'Ark1'!D798</f>
        <v>6</v>
      </c>
      <c r="F15" s="197" t="str">
        <f>VLOOKUP(E15,RNR!$D$2:$E$13,2)</f>
        <v>Jun</v>
      </c>
      <c r="G15" s="88">
        <f>+'Ark1'!Q798</f>
        <v>1</v>
      </c>
      <c r="H15" s="89">
        <f>+'Ark1'!R798</f>
        <v>1</v>
      </c>
      <c r="I15" s="88">
        <f>IF(H15=0,"",'Ark1'!S798)</f>
        <v>1</v>
      </c>
      <c r="J15" s="82"/>
      <c r="K15" s="171">
        <f>IF(G15=0,"",100*H15/Måned!$G15)</f>
        <v>7.6103500761035003E-2</v>
      </c>
      <c r="L15" s="82"/>
      <c r="M15" s="171">
        <f>+IF(H15=0,"",'Ark1'!AA798)</f>
        <v>0</v>
      </c>
      <c r="N15" s="171">
        <f>+IF(I15=0,"",'Ark1'!AB798)</f>
        <v>0</v>
      </c>
      <c r="O15" s="246">
        <f>IF(H15=0,"",'Ark1'!W798)</f>
        <v>60</v>
      </c>
      <c r="P15" s="171">
        <f>IF(H15=0,"",'Ark1'!X798)</f>
        <v>136.94474539544964</v>
      </c>
      <c r="Q15" s="245"/>
      <c r="R15" s="171">
        <f>IF(H15=0,"",'Ark1'!AA798)</f>
        <v>0</v>
      </c>
      <c r="S15" s="171">
        <f>IF(H15=0,"",'Ark1'!AB798)</f>
        <v>0</v>
      </c>
      <c r="T15" s="171">
        <f>IF(H15=0,"",'Ark1'!AC798)</f>
        <v>0</v>
      </c>
      <c r="U15" s="82"/>
      <c r="V15" s="89">
        <f t="shared" si="1"/>
        <v>1</v>
      </c>
      <c r="W15" s="171">
        <f>+'Ark1'!V798</f>
        <v>0</v>
      </c>
      <c r="X15" s="221"/>
      <c r="Y15" s="225"/>
      <c r="AB15" s="225"/>
      <c r="AC15" s="224"/>
      <c r="AD15" s="88"/>
      <c r="AE15" s="197"/>
      <c r="AF15" s="197"/>
      <c r="AG15" s="197"/>
      <c r="AH15" s="88"/>
      <c r="AI15" s="88"/>
    </row>
    <row r="16" spans="1:43" ht="15.6">
      <c r="A16" s="221"/>
      <c r="B16" s="197">
        <f>+'Ark1'!C799</f>
        <v>2024</v>
      </c>
      <c r="C16" s="197">
        <f>+'Ark1'!J799</f>
        <v>103</v>
      </c>
      <c r="D16" s="197" t="str">
        <f>VLOOKUP(C16,RNR!$A$1:$B$29,2)</f>
        <v>Rudshøgda</v>
      </c>
      <c r="E16" s="197">
        <f>+'Ark1'!D799</f>
        <v>7</v>
      </c>
      <c r="F16" s="197" t="str">
        <f>VLOOKUP(E16,RNR!$D$2:$E$13,2)</f>
        <v>Jul</v>
      </c>
      <c r="G16" s="88">
        <f>+'Ark1'!Q799</f>
        <v>2</v>
      </c>
      <c r="H16" s="89">
        <f>+'Ark1'!R799</f>
        <v>9</v>
      </c>
      <c r="I16" s="88">
        <f>IF(H16=0,"",'Ark1'!S799)</f>
        <v>9</v>
      </c>
      <c r="J16" s="82"/>
      <c r="K16" s="171">
        <f>IF(G16=0,"",100*H16/Måned!$G16)</f>
        <v>0.62370062370062374</v>
      </c>
      <c r="L16" s="82"/>
      <c r="M16" s="171">
        <f>+IF(H16=0,"",'Ark1'!AA799)</f>
        <v>24.963885025283016</v>
      </c>
      <c r="N16" s="171">
        <f>+IF(I16=0,"",'Ark1'!AB799)</f>
        <v>0</v>
      </c>
      <c r="O16" s="246">
        <f>IF(H16=0,"",'Ark1'!W799)</f>
        <v>60</v>
      </c>
      <c r="P16" s="171">
        <f>IF(H16=0,"",'Ark1'!X799)</f>
        <v>138.56988082340189</v>
      </c>
      <c r="Q16" s="245"/>
      <c r="R16" s="171">
        <f>IF(H16=0,"",'Ark1'!AA799)</f>
        <v>24.963885025283016</v>
      </c>
      <c r="S16" s="171">
        <f>IF(H16=0,"",'Ark1'!AB799)</f>
        <v>0</v>
      </c>
      <c r="T16" s="171">
        <f>IF(H16=0,"",'Ark1'!AC799)</f>
        <v>0</v>
      </c>
      <c r="U16" s="82"/>
      <c r="V16" s="89">
        <f t="shared" si="1"/>
        <v>4.5</v>
      </c>
      <c r="W16" s="171">
        <f>+'Ark1'!V799</f>
        <v>0</v>
      </c>
      <c r="X16" s="221"/>
      <c r="Y16" s="225"/>
      <c r="AB16" s="225"/>
      <c r="AC16" s="224"/>
      <c r="AD16" s="88"/>
      <c r="AE16" s="197"/>
      <c r="AF16" s="197"/>
      <c r="AG16" s="197"/>
      <c r="AH16" s="88"/>
      <c r="AI16" s="88"/>
    </row>
    <row r="17" spans="1:35" ht="15.6">
      <c r="A17" s="221"/>
      <c r="B17" s="197">
        <f>+'Ark1'!C800</f>
        <v>2024</v>
      </c>
      <c r="C17" s="197">
        <f>+'Ark1'!J800</f>
        <v>103</v>
      </c>
      <c r="D17" s="197" t="str">
        <f>VLOOKUP(C17,RNR!$A$1:$B$29,2)</f>
        <v>Rudshøgda</v>
      </c>
      <c r="E17" s="197">
        <f>+'Ark1'!D800</f>
        <v>8</v>
      </c>
      <c r="F17" s="197" t="str">
        <f>VLOOKUP(E17,RNR!$D$2:$E$13,2)</f>
        <v>Aug</v>
      </c>
      <c r="G17" s="88">
        <f>+'Ark1'!Q800</f>
        <v>4</v>
      </c>
      <c r="H17" s="89">
        <f>+'Ark1'!R800</f>
        <v>9</v>
      </c>
      <c r="I17" s="88">
        <f>IF(H17=0,"",'Ark1'!S800)</f>
        <v>9</v>
      </c>
      <c r="J17" s="82"/>
      <c r="K17" s="171">
        <f>IF(G17=0,"",100*H17/Måned!$G17)</f>
        <v>0.70202808112324488</v>
      </c>
      <c r="L17" s="82"/>
      <c r="M17" s="171">
        <f>+IF(H17=0,"",'Ark1'!AA800)</f>
        <v>37.575911642999024</v>
      </c>
      <c r="N17" s="171">
        <f>+IF(I17=0,"",'Ark1'!AB800)</f>
        <v>0.94280904158227774</v>
      </c>
      <c r="O17" s="246">
        <f>IF(H17=0,"",'Ark1'!W800)</f>
        <v>59.66666666666665</v>
      </c>
      <c r="P17" s="171">
        <f>IF(H17=0,"",'Ark1'!X800)</f>
        <v>135.58444685205248</v>
      </c>
      <c r="Q17" s="245"/>
      <c r="R17" s="171">
        <f>IF(H17=0,"",'Ark1'!AA800)</f>
        <v>37.575911642999024</v>
      </c>
      <c r="S17" s="171">
        <f>IF(H17=0,"",'Ark1'!AB800)</f>
        <v>0.94280904158227774</v>
      </c>
      <c r="T17" s="171">
        <f>IF(H17=0,"",'Ark1'!AC800)</f>
        <v>-33.266196338050847</v>
      </c>
      <c r="U17" s="82"/>
      <c r="V17" s="89">
        <f t="shared" si="1"/>
        <v>2.25</v>
      </c>
      <c r="W17" s="171">
        <f>+'Ark1'!V800</f>
        <v>1.5555555555555556</v>
      </c>
      <c r="X17" s="221"/>
      <c r="Y17" s="225"/>
      <c r="AB17" s="225"/>
      <c r="AC17" s="224"/>
      <c r="AD17" s="88"/>
      <c r="AE17" s="197"/>
      <c r="AF17" s="197"/>
      <c r="AG17" s="197"/>
      <c r="AH17" s="88"/>
      <c r="AI17" s="88"/>
    </row>
    <row r="18" spans="1:35" ht="15.6">
      <c r="A18" s="221"/>
      <c r="B18" s="197">
        <f>+'Ark1'!C801</f>
        <v>2024</v>
      </c>
      <c r="C18" s="197">
        <f>+'Ark1'!J801</f>
        <v>103</v>
      </c>
      <c r="D18" s="197" t="str">
        <f>VLOOKUP(C18,RNR!$A$1:$B$29,2)</f>
        <v>Rudshøgda</v>
      </c>
      <c r="E18" s="197">
        <f>+'Ark1'!D801</f>
        <v>9</v>
      </c>
      <c r="F18" s="197" t="str">
        <f>VLOOKUP(E18,RNR!$D$2:$E$13,2)</f>
        <v>Sep</v>
      </c>
      <c r="G18" s="88">
        <f>+'Ark1'!Q801</f>
        <v>1</v>
      </c>
      <c r="H18" s="89">
        <f>+'Ark1'!R801</f>
        <v>1</v>
      </c>
      <c r="I18" s="88">
        <f>IF(H18=0,"",'Ark1'!S801)</f>
        <v>1</v>
      </c>
      <c r="J18" s="82"/>
      <c r="K18" s="171">
        <f>IF(G18=0,"",100*H18/Måned!$G18)</f>
        <v>7.147962830593281E-2</v>
      </c>
      <c r="L18" s="82"/>
      <c r="M18" s="171">
        <f>+IF(H18=0,"",'Ark1'!AA801)</f>
        <v>0</v>
      </c>
      <c r="N18" s="171">
        <f>+IF(I18=0,"",'Ark1'!AB801)</f>
        <v>0</v>
      </c>
      <c r="O18" s="246">
        <f>IF(H18=0,"",'Ark1'!W801)</f>
        <v>60</v>
      </c>
      <c r="P18" s="171">
        <f>IF(H18=0,"",'Ark1'!X801)</f>
        <v>153.30444203683643</v>
      </c>
      <c r="Q18" s="245"/>
      <c r="R18" s="171">
        <f>IF(H18=0,"",'Ark1'!AA801)</f>
        <v>0</v>
      </c>
      <c r="S18" s="171">
        <f>IF(H18=0,"",'Ark1'!AB801)</f>
        <v>0</v>
      </c>
      <c r="T18" s="171">
        <f>IF(H18=0,"",'Ark1'!AC801)</f>
        <v>0</v>
      </c>
      <c r="U18" s="82"/>
      <c r="V18" s="89">
        <f t="shared" si="1"/>
        <v>1</v>
      </c>
      <c r="W18" s="171">
        <f>+'Ark1'!V801</f>
        <v>0</v>
      </c>
      <c r="X18" s="221"/>
      <c r="Y18" s="225"/>
      <c r="AB18" s="225"/>
      <c r="AC18" s="224"/>
      <c r="AD18" s="88"/>
      <c r="AG18" s="89"/>
      <c r="AH18" s="89"/>
    </row>
    <row r="19" spans="1:35" s="270" customFormat="1" ht="15.6">
      <c r="A19" s="221"/>
      <c r="B19" s="197">
        <f>+'Ark1'!C802</f>
        <v>2024</v>
      </c>
      <c r="C19" s="197">
        <f>+'Ark1'!J802</f>
        <v>103</v>
      </c>
      <c r="D19" s="197" t="str">
        <f>VLOOKUP(C19,RNR!$A$1:$B$29,2)</f>
        <v>Rudshøgda</v>
      </c>
      <c r="E19" s="197">
        <f>+'Ark1'!D802</f>
        <v>10</v>
      </c>
      <c r="F19" s="197" t="str">
        <f>VLOOKUP(E19,RNR!$D$2:$E$13,2)</f>
        <v>Okt</v>
      </c>
      <c r="G19" s="270">
        <f>+'Ark1'!Q802</f>
        <v>1</v>
      </c>
      <c r="H19" s="89">
        <f>+'Ark1'!R802</f>
        <v>5</v>
      </c>
      <c r="I19" s="270">
        <f>IF(H19=0,"",'Ark1'!S802)</f>
        <v>5</v>
      </c>
      <c r="J19" s="82"/>
      <c r="K19" s="171">
        <f>IF(G19=0,"",100*H19/Måned!$G19)</f>
        <v>0.32175032175032175</v>
      </c>
      <c r="L19" s="82"/>
      <c r="M19" s="171">
        <f>+IF(H19=0,"",'Ark1'!AA802)</f>
        <v>22.632755024521487</v>
      </c>
      <c r="N19" s="171">
        <f>+IF(I19=0,"",'Ark1'!AB802)</f>
        <v>1.2000000000000601</v>
      </c>
      <c r="O19" s="246">
        <f>IF(H19=0,"",'Ark1'!W802)</f>
        <v>58.6</v>
      </c>
      <c r="P19" s="171">
        <f>IF(H19=0,"",'Ark1'!X802)</f>
        <v>161.95016251354278</v>
      </c>
      <c r="Q19" s="245"/>
      <c r="R19" s="171">
        <f>IF(H19=0,"",'Ark1'!AA802)</f>
        <v>22.632755024521487</v>
      </c>
      <c r="S19" s="171">
        <f>IF(H19=0,"",'Ark1'!AB802)</f>
        <v>1.2000000000000601</v>
      </c>
      <c r="T19" s="171">
        <f>IF(H19=0,"",'Ark1'!AC802)</f>
        <v>-65.936883588250851</v>
      </c>
      <c r="U19" s="82"/>
      <c r="V19" s="89">
        <f t="shared" ref="V19:V23" si="2">+(IF(H19=0,"",I19/G19))</f>
        <v>5</v>
      </c>
      <c r="W19" s="171">
        <f>+'Ark1'!V802</f>
        <v>8.4</v>
      </c>
      <c r="X19" s="221"/>
      <c r="Y19" s="225"/>
      <c r="Z19" s="171"/>
      <c r="AA19" s="171"/>
      <c r="AB19" s="225"/>
      <c r="AC19" s="224"/>
      <c r="AE19" s="87"/>
      <c r="AF19" s="87"/>
      <c r="AG19" s="89"/>
      <c r="AH19" s="89"/>
      <c r="AI19" s="89"/>
    </row>
    <row r="20" spans="1:35" s="270" customFormat="1" ht="15.6">
      <c r="A20" s="221"/>
      <c r="B20" s="197">
        <f>+'Ark1'!C803</f>
        <v>2024</v>
      </c>
      <c r="C20" s="197">
        <f>+'Ark1'!J803</f>
        <v>103</v>
      </c>
      <c r="D20" s="197" t="str">
        <f>VLOOKUP(C20,RNR!$A$1:$B$29,2)</f>
        <v>Rudshøgda</v>
      </c>
      <c r="E20" s="197">
        <f>+'Ark1'!D803</f>
        <v>11</v>
      </c>
      <c r="F20" s="197" t="str">
        <f>VLOOKUP(E20,RNR!$D$2:$E$13,2)</f>
        <v>Nov</v>
      </c>
      <c r="G20" s="270">
        <f>+'Ark1'!Q803</f>
        <v>2</v>
      </c>
      <c r="H20" s="89">
        <f>+'Ark1'!R803</f>
        <v>6</v>
      </c>
      <c r="I20" s="270">
        <f>IF(H20=0,"",'Ark1'!S803)</f>
        <v>6</v>
      </c>
      <c r="J20" s="82"/>
      <c r="K20" s="171">
        <f>IF(G20=0,"",100*H20/Måned!$G20)</f>
        <v>0.44609665427509293</v>
      </c>
      <c r="L20" s="82"/>
      <c r="M20" s="171">
        <f>+IF(H20=0,"",'Ark1'!AA803)</f>
        <v>26.813766157620609</v>
      </c>
      <c r="N20" s="171">
        <f>+IF(I20=0,"",'Ark1'!AB803)</f>
        <v>1.4624940645652844</v>
      </c>
      <c r="O20" s="246">
        <f>IF(H20=0,"",'Ark1'!W803)</f>
        <v>60.83333333333335</v>
      </c>
      <c r="P20" s="171">
        <f>IF(H20=0,"",'Ark1'!X803)</f>
        <v>144.43842542434095</v>
      </c>
      <c r="Q20" s="245"/>
      <c r="R20" s="171">
        <f>IF(H20=0,"",'Ark1'!AA803)</f>
        <v>26.813766157620609</v>
      </c>
      <c r="S20" s="171">
        <f>IF(H20=0,"",'Ark1'!AB803)</f>
        <v>1.4624940645652844</v>
      </c>
      <c r="T20" s="171">
        <f>IF(H20=0,"",'Ark1'!AC803)</f>
        <v>-28.723438477299741</v>
      </c>
      <c r="U20" s="82"/>
      <c r="V20" s="89">
        <f t="shared" si="2"/>
        <v>3</v>
      </c>
      <c r="W20" s="171">
        <f>+'Ark1'!V803</f>
        <v>0</v>
      </c>
      <c r="X20" s="221"/>
      <c r="Y20" s="225"/>
      <c r="Z20" s="171"/>
      <c r="AA20" s="171"/>
      <c r="AB20" s="225"/>
      <c r="AC20" s="224"/>
      <c r="AE20" s="87"/>
      <c r="AF20" s="87"/>
      <c r="AG20" s="89"/>
      <c r="AH20" s="89"/>
      <c r="AI20" s="89"/>
    </row>
    <row r="21" spans="1:35" ht="15.6">
      <c r="A21" s="221"/>
      <c r="B21" s="197">
        <f>+'Ark1'!C804</f>
        <v>2024</v>
      </c>
      <c r="C21" s="197">
        <f>+'Ark1'!J804</f>
        <v>103</v>
      </c>
      <c r="D21" s="197" t="str">
        <f>VLOOKUP(C21,RNR!$A$1:$B$29,2)</f>
        <v>Rudshøgda</v>
      </c>
      <c r="E21" s="197">
        <f>+'Ark1'!D804</f>
        <v>12</v>
      </c>
      <c r="F21" s="197" t="str">
        <f>VLOOKUP(E21,RNR!$D$2:$E$13,2)</f>
        <v>Des</v>
      </c>
      <c r="G21" s="270">
        <f>+'Ark1'!Q804</f>
        <v>1</v>
      </c>
      <c r="H21" s="89">
        <f>+'Ark1'!R804</f>
        <v>2</v>
      </c>
      <c r="I21" s="270">
        <f>IF(H21=0,"",'Ark1'!S804)</f>
        <v>2</v>
      </c>
      <c r="J21" s="82"/>
      <c r="K21" s="171">
        <f>IF(G21=0,"",100*H21/Måned!$G21)</f>
        <v>0.15082956259426847</v>
      </c>
      <c r="L21" s="82"/>
      <c r="M21" s="171">
        <f>+IF(H21=0,"",'Ark1'!AA804)</f>
        <v>5.9000000000001114</v>
      </c>
      <c r="N21" s="171">
        <f>+IF(I21=0,"",'Ark1'!AB804)</f>
        <v>0</v>
      </c>
      <c r="O21" s="246">
        <f>IF(H21=0,"",'Ark1'!W804)</f>
        <v>60</v>
      </c>
      <c r="P21" s="171">
        <f>IF(H21=0,"",'Ark1'!X804)</f>
        <v>147.56229685807153</v>
      </c>
      <c r="Q21" s="245"/>
      <c r="R21" s="171">
        <f>IF(H21=0,"",'Ark1'!AA804)</f>
        <v>5.9000000000001114</v>
      </c>
      <c r="S21" s="171">
        <f>IF(H21=0,"",'Ark1'!AB804)</f>
        <v>0</v>
      </c>
      <c r="T21" s="171">
        <f>IF(H21=0,"",'Ark1'!AC804)</f>
        <v>0</v>
      </c>
      <c r="U21" s="82"/>
      <c r="V21" s="89">
        <f t="shared" si="2"/>
        <v>2</v>
      </c>
      <c r="W21" s="171">
        <f>+'Ark1'!V804</f>
        <v>0</v>
      </c>
      <c r="X21" s="221"/>
      <c r="Y21" s="225"/>
      <c r="AB21" s="225"/>
      <c r="AC21" s="224"/>
      <c r="AD21" s="88"/>
      <c r="AG21" s="89"/>
      <c r="AH21" s="89"/>
    </row>
    <row r="22" spans="1:35" ht="15.6">
      <c r="A22" s="221"/>
      <c r="B22" s="221"/>
      <c r="C22" s="221"/>
      <c r="D22" s="221"/>
      <c r="E22" s="221"/>
      <c r="F22" s="221"/>
      <c r="G22" s="221"/>
      <c r="H22" s="221"/>
      <c r="I22" s="221"/>
      <c r="J22" s="221"/>
      <c r="K22" s="221"/>
      <c r="L22" s="221"/>
      <c r="M22" s="221"/>
      <c r="N22" s="221"/>
      <c r="O22" s="221"/>
      <c r="P22" s="221"/>
      <c r="Q22" s="221"/>
      <c r="R22" s="221"/>
      <c r="S22" s="221"/>
      <c r="T22" s="221"/>
      <c r="U22" s="221"/>
      <c r="V22" s="221"/>
      <c r="W22" s="222"/>
      <c r="X22" s="221"/>
      <c r="Y22" s="225"/>
      <c r="AB22" s="225"/>
      <c r="AC22" s="224"/>
      <c r="AD22" s="88"/>
      <c r="AG22" s="89"/>
      <c r="AH22" s="89"/>
    </row>
    <row r="23" spans="1:35" ht="15.6">
      <c r="A23" s="221"/>
      <c r="B23" s="197">
        <f>+'Ark1'!C805</f>
        <v>2024</v>
      </c>
      <c r="C23" s="197">
        <f>+'Ark1'!J805</f>
        <v>106</v>
      </c>
      <c r="D23" s="197" t="str">
        <f>VLOOKUP(C23,RNR!$A$1:$B$29,2)</f>
        <v>Furuseth</v>
      </c>
      <c r="E23" s="197">
        <f>+'Ark1'!D805</f>
        <v>1</v>
      </c>
      <c r="F23" s="197" t="str">
        <f>VLOOKUP(E23,RNR!$D$2:$E$13,2)</f>
        <v>Jan</v>
      </c>
      <c r="G23" s="270">
        <f>+'Ark1'!Q805</f>
        <v>30</v>
      </c>
      <c r="H23" s="89">
        <f>+'Ark1'!R805</f>
        <v>236</v>
      </c>
      <c r="I23" s="270">
        <f>IF(H23=0,"",'Ark1'!S805)</f>
        <v>236</v>
      </c>
      <c r="J23" s="82"/>
      <c r="K23" s="171">
        <f>IF(G23=0,"",100*H23/Måned!$G10)</f>
        <v>12.889131622064445</v>
      </c>
      <c r="L23" s="82"/>
      <c r="M23" s="171">
        <f>+IF(H23=0,"",'Ark1'!AA805)</f>
        <v>29.876104583292776</v>
      </c>
      <c r="N23" s="171">
        <f>+IF(I23=0,"",'Ark1'!AB805)</f>
        <v>3.7200276886096049</v>
      </c>
      <c r="O23" s="246">
        <f>IF(H23=0,"",'Ark1'!W805)</f>
        <v>59.614406779661032</v>
      </c>
      <c r="P23" s="171">
        <f>IF(H23=0,"",'Ark1'!X805)</f>
        <v>162.85004682593609</v>
      </c>
      <c r="Q23" s="245"/>
      <c r="R23" s="171">
        <f>IF(H23=0,"",'Ark1'!AA805)</f>
        <v>29.876104583292776</v>
      </c>
      <c r="S23" s="171">
        <f>IF(H23=0,"",'Ark1'!AB805)</f>
        <v>3.7200276886096049</v>
      </c>
      <c r="T23" s="171">
        <f>IF(H23=0,"",'Ark1'!AC805)</f>
        <v>-64.145487838873365</v>
      </c>
      <c r="U23" s="82"/>
      <c r="V23" s="89">
        <f t="shared" si="2"/>
        <v>7.8666666666666663</v>
      </c>
      <c r="W23" s="171">
        <f>+'Ark1'!V805</f>
        <v>5.8474576271186445</v>
      </c>
      <c r="X23" s="221"/>
      <c r="Y23" s="225"/>
      <c r="AB23" s="225"/>
      <c r="AC23" s="224"/>
      <c r="AD23" s="88"/>
      <c r="AG23" s="89"/>
      <c r="AH23" s="89"/>
    </row>
    <row r="24" spans="1:35" ht="15.6">
      <c r="A24" s="221"/>
      <c r="B24" s="197">
        <f>+'Ark1'!C806</f>
        <v>2024</v>
      </c>
      <c r="C24" s="197">
        <f>+'Ark1'!J806</f>
        <v>106</v>
      </c>
      <c r="D24" s="197" t="str">
        <f>VLOOKUP(C24,RNR!$A$1:$B$29,2)</f>
        <v>Furuseth</v>
      </c>
      <c r="E24" s="197">
        <f>+'Ark1'!D806</f>
        <v>2</v>
      </c>
      <c r="F24" s="197" t="str">
        <f>VLOOKUP(E24,RNR!$D$2:$E$13,2)</f>
        <v>Feb</v>
      </c>
      <c r="G24" s="88">
        <f>+'Ark1'!Q806</f>
        <v>27</v>
      </c>
      <c r="H24" s="89">
        <f>+'Ark1'!R806</f>
        <v>244</v>
      </c>
      <c r="I24" s="88">
        <f>IF(H24=0,"",'Ark1'!S806)</f>
        <v>244</v>
      </c>
      <c r="J24" s="82"/>
      <c r="K24" s="171">
        <f>IF(G24=0,"",100*H24/Måned!$G11)</f>
        <v>15.015384615384615</v>
      </c>
      <c r="L24" s="82"/>
      <c r="M24" s="171">
        <f>+IF(H24=0,"",'Ark1'!AA806)</f>
        <v>31.706371844687744</v>
      </c>
      <c r="N24" s="171">
        <f>+IF(I24=0,"",'Ark1'!AB806)</f>
        <v>3.5231602131701076</v>
      </c>
      <c r="O24" s="246">
        <f>IF(H24=0,"",'Ark1'!W806)</f>
        <v>59.852459016393446</v>
      </c>
      <c r="P24" s="171">
        <f>IF(H24=0,"",'Ark1'!X806)</f>
        <v>162.74576843152235</v>
      </c>
      <c r="Q24" s="245"/>
      <c r="R24" s="171">
        <f>IF(H24=0,"",'Ark1'!AA806)</f>
        <v>31.706371844687744</v>
      </c>
      <c r="S24" s="171">
        <f>IF(H24=0,"",'Ark1'!AB806)</f>
        <v>3.5231602131701076</v>
      </c>
      <c r="T24" s="171">
        <f>IF(H24=0,"",'Ark1'!AC806)</f>
        <v>-56.113697943175474</v>
      </c>
      <c r="U24" s="82"/>
      <c r="V24" s="89">
        <f t="shared" ref="V24:V33" si="3">+(IF(H24=0,"",I24/G24))</f>
        <v>9.0370370370370363</v>
      </c>
      <c r="W24" s="171">
        <f>+'Ark1'!V806</f>
        <v>5.4221311475409841</v>
      </c>
      <c r="X24" s="221"/>
      <c r="Y24" s="225"/>
      <c r="AB24" s="225"/>
      <c r="AC24" s="247"/>
      <c r="AD24" s="88"/>
      <c r="AF24" s="224"/>
      <c r="AG24" s="88"/>
      <c r="AH24" s="88"/>
      <c r="AI24" s="88"/>
    </row>
    <row r="25" spans="1:35" ht="15.6">
      <c r="A25" s="221"/>
      <c r="B25" s="197">
        <f>+'Ark1'!C807</f>
        <v>2024</v>
      </c>
      <c r="C25" s="197">
        <f>+'Ark1'!J807</f>
        <v>106</v>
      </c>
      <c r="D25" s="197" t="str">
        <f>VLOOKUP(C25,RNR!$A$1:$B$29,2)</f>
        <v>Furuseth</v>
      </c>
      <c r="E25" s="197">
        <f>+'Ark1'!D807</f>
        <v>3</v>
      </c>
      <c r="F25" s="197" t="str">
        <f>VLOOKUP(E25,RNR!$D$2:$E$13,2)</f>
        <v>Mar</v>
      </c>
      <c r="G25" s="88">
        <f>+'Ark1'!Q807</f>
        <v>25</v>
      </c>
      <c r="H25" s="89">
        <f>+'Ark1'!R807</f>
        <v>181</v>
      </c>
      <c r="I25" s="88">
        <f>IF(H25=0,"",'Ark1'!S807)</f>
        <v>181</v>
      </c>
      <c r="J25" s="82"/>
      <c r="K25" s="171">
        <f>IF(G25=0,"",100*H25/Måned!$G12)</f>
        <v>12.163978494623656</v>
      </c>
      <c r="L25" s="82"/>
      <c r="M25" s="171">
        <f>+IF(H25=0,"",'Ark1'!AA807)</f>
        <v>28.453986284708403</v>
      </c>
      <c r="N25" s="171">
        <f>+IF(I25=0,"",'Ark1'!AB807)</f>
        <v>3.4270357951796409</v>
      </c>
      <c r="O25" s="246">
        <f>IF(H25=0,"",'Ark1'!W807)</f>
        <v>60.674033149171251</v>
      </c>
      <c r="P25" s="171">
        <f>IF(H25=0,"",'Ark1'!X807)</f>
        <v>150.17867511058691</v>
      </c>
      <c r="Q25" s="245"/>
      <c r="R25" s="171">
        <f>IF(H25=0,"",'Ark1'!AA807)</f>
        <v>28.453986284708403</v>
      </c>
      <c r="S25" s="171">
        <f>IF(H25=0,"",'Ark1'!AB807)</f>
        <v>3.4270357951796409</v>
      </c>
      <c r="T25" s="171">
        <f>IF(H25=0,"",'Ark1'!AC807)</f>
        <v>-63.816619787711488</v>
      </c>
      <c r="U25" s="82"/>
      <c r="V25" s="89">
        <f t="shared" si="3"/>
        <v>7.24</v>
      </c>
      <c r="W25" s="171">
        <f>+'Ark1'!V807</f>
        <v>4.5082872928176805</v>
      </c>
      <c r="X25" s="221"/>
      <c r="Y25" s="225"/>
      <c r="Z25" s="89"/>
      <c r="AB25" s="225"/>
      <c r="AC25" s="247"/>
      <c r="AD25" s="88"/>
      <c r="AE25" s="88"/>
      <c r="AF25" s="88"/>
      <c r="AG25" s="88"/>
      <c r="AH25" s="88"/>
      <c r="AI25" s="88"/>
    </row>
    <row r="26" spans="1:35" ht="15.6">
      <c r="A26" s="221"/>
      <c r="B26" s="197">
        <f>+'Ark1'!C808</f>
        <v>2024</v>
      </c>
      <c r="C26" s="197">
        <f>+'Ark1'!J808</f>
        <v>106</v>
      </c>
      <c r="D26" s="197" t="str">
        <f>VLOOKUP(C26,RNR!$A$1:$B$29,2)</f>
        <v>Furuseth</v>
      </c>
      <c r="E26" s="197">
        <f>+'Ark1'!D808</f>
        <v>4</v>
      </c>
      <c r="F26" s="197" t="str">
        <f>VLOOKUP(E26,RNR!$D$2:$E$13,2)</f>
        <v>Apr</v>
      </c>
      <c r="G26" s="88">
        <f>+'Ark1'!Q808</f>
        <v>28</v>
      </c>
      <c r="H26" s="89">
        <f>+'Ark1'!R808</f>
        <v>280</v>
      </c>
      <c r="I26" s="88">
        <f>IF(H26=0,"",'Ark1'!S808)</f>
        <v>280</v>
      </c>
      <c r="J26" s="82"/>
      <c r="K26" s="171">
        <f>IF(G26=0,"",100*H26/Måned!$G13)</f>
        <v>15.590200445434299</v>
      </c>
      <c r="L26" s="82"/>
      <c r="M26" s="171">
        <f>+IF(H26=0,"",'Ark1'!AA808)</f>
        <v>30.642380030834676</v>
      </c>
      <c r="N26" s="171">
        <f>+IF(I26=0,"",'Ark1'!AB808)</f>
        <v>3.6935806834705591</v>
      </c>
      <c r="O26" s="246">
        <f>IF(H26=0,"",'Ark1'!W808)</f>
        <v>60.482142857142847</v>
      </c>
      <c r="P26" s="171">
        <f>IF(H26=0,"",'Ark1'!X808)</f>
        <v>153.88059123974611</v>
      </c>
      <c r="Q26" s="245"/>
      <c r="R26" s="171">
        <f>IF(H26=0,"",'Ark1'!AA808)</f>
        <v>30.642380030834676</v>
      </c>
      <c r="S26" s="171">
        <f>IF(H26=0,"",'Ark1'!AB808)</f>
        <v>3.6935806834705591</v>
      </c>
      <c r="T26" s="171">
        <f>IF(H26=0,"",'Ark1'!AC808)</f>
        <v>-64.72487696229939</v>
      </c>
      <c r="U26" s="82"/>
      <c r="V26" s="89">
        <f t="shared" si="3"/>
        <v>10</v>
      </c>
      <c r="W26" s="171">
        <f>+'Ark1'!V808</f>
        <v>4.8857142857142879</v>
      </c>
      <c r="X26" s="221"/>
      <c r="Y26" s="225"/>
      <c r="Z26" s="89"/>
      <c r="AB26" s="225"/>
      <c r="AC26" s="247"/>
      <c r="AD26" s="88"/>
      <c r="AE26" s="88"/>
      <c r="AF26" s="88"/>
      <c r="AG26" s="88"/>
      <c r="AH26" s="88"/>
      <c r="AI26" s="88"/>
    </row>
    <row r="27" spans="1:35" ht="15.6">
      <c r="A27" s="221"/>
      <c r="B27" s="197">
        <f>+'Ark1'!C809</f>
        <v>2024</v>
      </c>
      <c r="C27" s="197">
        <f>+'Ark1'!J809</f>
        <v>106</v>
      </c>
      <c r="D27" s="197" t="str">
        <f>VLOOKUP(C27,RNR!$A$1:$B$29,2)</f>
        <v>Furuseth</v>
      </c>
      <c r="E27" s="197">
        <f>+'Ark1'!D809</f>
        <v>5</v>
      </c>
      <c r="F27" s="197" t="str">
        <f>VLOOKUP(E27,RNR!$D$2:$E$13,2)</f>
        <v>Mai</v>
      </c>
      <c r="G27" s="88">
        <f>+'Ark1'!Q809</f>
        <v>31</v>
      </c>
      <c r="H27" s="89">
        <f>+'Ark1'!R809</f>
        <v>174</v>
      </c>
      <c r="I27" s="88">
        <f>IF(H27=0,"",'Ark1'!S809)</f>
        <v>174</v>
      </c>
      <c r="J27" s="82"/>
      <c r="K27" s="171">
        <f>IF(G27=0,"",100*H27/Måned!$G14)</f>
        <v>13.436293436293436</v>
      </c>
      <c r="L27" s="82"/>
      <c r="M27" s="171">
        <f>+IF(H27=0,"",'Ark1'!AA809)</f>
        <v>28.971612482432182</v>
      </c>
      <c r="N27" s="171">
        <f>+IF(I27=0,"",'Ark1'!AB809)</f>
        <v>4.042661258894694</v>
      </c>
      <c r="O27" s="246">
        <f>IF(H27=0,"",'Ark1'!W809)</f>
        <v>60.218390804597682</v>
      </c>
      <c r="P27" s="171">
        <f>IF(H27=0,"",'Ark1'!X809)</f>
        <v>158.06092078554428</v>
      </c>
      <c r="Q27" s="245"/>
      <c r="R27" s="171">
        <f>IF(H27=0,"",'Ark1'!AA809)</f>
        <v>28.971612482432182</v>
      </c>
      <c r="S27" s="171">
        <f>IF(H27=0,"",'Ark1'!AB809)</f>
        <v>4.042661258894694</v>
      </c>
      <c r="T27" s="171">
        <f>IF(H27=0,"",'Ark1'!AC809)</f>
        <v>-64.598040934133351</v>
      </c>
      <c r="U27" s="82"/>
      <c r="V27" s="89">
        <f t="shared" si="3"/>
        <v>5.612903225806452</v>
      </c>
      <c r="W27" s="171">
        <f>+'Ark1'!V809</f>
        <v>4.6436781609195403</v>
      </c>
      <c r="X27" s="221"/>
      <c r="Y27" s="225"/>
      <c r="Z27" s="89"/>
      <c r="AB27" s="225"/>
      <c r="AC27" s="247"/>
      <c r="AD27" s="88"/>
      <c r="AE27" s="88"/>
      <c r="AF27" s="88"/>
      <c r="AG27" s="88"/>
      <c r="AH27" s="88"/>
      <c r="AI27" s="88"/>
    </row>
    <row r="28" spans="1:35" ht="15.6">
      <c r="A28" s="221"/>
      <c r="B28" s="197">
        <f>+'Ark1'!C810</f>
        <v>2024</v>
      </c>
      <c r="C28" s="197">
        <f>+'Ark1'!J810</f>
        <v>106</v>
      </c>
      <c r="D28" s="197" t="str">
        <f>VLOOKUP(C28,RNR!$A$1:$B$29,2)</f>
        <v>Furuseth</v>
      </c>
      <c r="E28" s="197">
        <f>+'Ark1'!D810</f>
        <v>6</v>
      </c>
      <c r="F28" s="197" t="str">
        <f>VLOOKUP(E28,RNR!$D$2:$E$13,2)</f>
        <v>Jun</v>
      </c>
      <c r="G28" s="88">
        <f>+'Ark1'!Q810</f>
        <v>27</v>
      </c>
      <c r="H28" s="89">
        <f>+'Ark1'!R810</f>
        <v>229</v>
      </c>
      <c r="I28" s="88">
        <f>IF(H28=0,"",'Ark1'!S810)</f>
        <v>228</v>
      </c>
      <c r="J28" s="82"/>
      <c r="K28" s="171">
        <f>IF(G28=0,"",100*H28/Måned!$G15)</f>
        <v>17.427701674277017</v>
      </c>
      <c r="L28" s="82"/>
      <c r="M28" s="171">
        <f>+IF(H28=0,"",'Ark1'!AA810)</f>
        <v>28.747989237431529</v>
      </c>
      <c r="N28" s="171">
        <f>+IF(I28=0,"",'Ark1'!AB810)</f>
        <v>4.1439616837565554</v>
      </c>
      <c r="O28" s="246">
        <f>IF(H28=0,"",'Ark1'!W810)</f>
        <v>60.627192982456144</v>
      </c>
      <c r="P28" s="171">
        <f>IF(H28=0,"",'Ark1'!X810)</f>
        <v>156.26658844568922</v>
      </c>
      <c r="Q28" s="245"/>
      <c r="R28" s="171">
        <f>IF(H28=0,"",'Ark1'!AA810)</f>
        <v>28.747989237431529</v>
      </c>
      <c r="S28" s="171">
        <f>IF(H28=0,"",'Ark1'!AB810)</f>
        <v>4.1439616837565554</v>
      </c>
      <c r="T28" s="171">
        <f>IF(H28=0,"",'Ark1'!AC810)</f>
        <v>-60.590277514245223</v>
      </c>
      <c r="U28" s="82"/>
      <c r="V28" s="89">
        <f t="shared" si="3"/>
        <v>8.4444444444444446</v>
      </c>
      <c r="W28" s="171">
        <f>+'Ark1'!V810</f>
        <v>3.7816593886462879</v>
      </c>
      <c r="X28" s="221"/>
      <c r="Y28" s="225"/>
      <c r="Z28" s="89"/>
      <c r="AB28" s="225"/>
      <c r="AC28" s="247"/>
      <c r="AD28" s="88"/>
      <c r="AE28" s="88"/>
      <c r="AF28" s="88"/>
      <c r="AG28" s="88"/>
      <c r="AH28" s="88"/>
      <c r="AI28" s="88"/>
    </row>
    <row r="29" spans="1:35" ht="15.6">
      <c r="A29" s="221"/>
      <c r="B29" s="197">
        <f>+'Ark1'!C811</f>
        <v>2024</v>
      </c>
      <c r="C29" s="197">
        <f>+'Ark1'!J811</f>
        <v>106</v>
      </c>
      <c r="D29" s="197" t="str">
        <f>VLOOKUP(C29,RNR!$A$1:$B$29,2)</f>
        <v>Furuseth</v>
      </c>
      <c r="E29" s="197">
        <f>+'Ark1'!D811</f>
        <v>7</v>
      </c>
      <c r="F29" s="197" t="str">
        <f>VLOOKUP(E29,RNR!$D$2:$E$13,2)</f>
        <v>Jul</v>
      </c>
      <c r="G29" s="88">
        <f>+'Ark1'!Q811</f>
        <v>36</v>
      </c>
      <c r="H29" s="89">
        <f>+'Ark1'!R811</f>
        <v>280</v>
      </c>
      <c r="I29" s="88">
        <f>IF(H29=0,"",'Ark1'!S811)</f>
        <v>280</v>
      </c>
      <c r="J29" s="82"/>
      <c r="K29" s="171">
        <f>IF(G29=0,"",100*H29/Måned!$G16)</f>
        <v>19.404019404019405</v>
      </c>
      <c r="L29" s="82"/>
      <c r="M29" s="171">
        <f>+IF(H29=0,"",'Ark1'!AA811)</f>
        <v>30.35597315183508</v>
      </c>
      <c r="N29" s="171">
        <f>+IF(I29=0,"",'Ark1'!AB811)</f>
        <v>3.9048373976442554</v>
      </c>
      <c r="O29" s="246">
        <f>IF(H29=0,"",'Ark1'!W811)</f>
        <v>60.128571428571405</v>
      </c>
      <c r="P29" s="171">
        <f>IF(H29=0,"",'Ark1'!X811)</f>
        <v>158.31411546200277</v>
      </c>
      <c r="Q29" s="245"/>
      <c r="R29" s="171">
        <f>IF(H29=0,"",'Ark1'!AA811)</f>
        <v>30.35597315183508</v>
      </c>
      <c r="S29" s="171">
        <f>IF(H29=0,"",'Ark1'!AB811)</f>
        <v>3.9048373976442554</v>
      </c>
      <c r="T29" s="171">
        <f>IF(H29=0,"",'Ark1'!AC811)</f>
        <v>-61.882980036531443</v>
      </c>
      <c r="U29" s="82"/>
      <c r="V29" s="89">
        <f t="shared" si="3"/>
        <v>7.7777777777777777</v>
      </c>
      <c r="W29" s="171">
        <f>+'Ark1'!V811</f>
        <v>4.8178571428571439</v>
      </c>
      <c r="X29" s="221"/>
      <c r="Y29" s="225"/>
      <c r="Z29" s="89"/>
      <c r="AB29" s="225"/>
      <c r="AC29" s="247"/>
      <c r="AD29" s="88"/>
      <c r="AE29" s="88"/>
      <c r="AF29" s="88"/>
      <c r="AG29" s="88"/>
      <c r="AH29" s="88"/>
      <c r="AI29" s="88"/>
    </row>
    <row r="30" spans="1:35" ht="15.6">
      <c r="A30" s="221"/>
      <c r="B30" s="197">
        <f>+'Ark1'!C812</f>
        <v>2024</v>
      </c>
      <c r="C30" s="197">
        <f>+'Ark1'!J812</f>
        <v>106</v>
      </c>
      <c r="D30" s="197" t="str">
        <f>VLOOKUP(C30,RNR!$A$1:$B$29,2)</f>
        <v>Furuseth</v>
      </c>
      <c r="E30" s="197">
        <f>+'Ark1'!D812</f>
        <v>8</v>
      </c>
      <c r="F30" s="197" t="str">
        <f>VLOOKUP(E30,RNR!$D$2:$E$13,2)</f>
        <v>Aug</v>
      </c>
      <c r="G30" s="88">
        <f>+'Ark1'!Q812</f>
        <v>30</v>
      </c>
      <c r="H30" s="89">
        <f>+'Ark1'!R812</f>
        <v>193</v>
      </c>
      <c r="I30" s="88">
        <f>IF(H30=0,"",'Ark1'!S812)</f>
        <v>193</v>
      </c>
      <c r="J30" s="82"/>
      <c r="K30" s="171">
        <f>IF(G30=0,"",100*H30/Måned!$G17)</f>
        <v>15.054602184087363</v>
      </c>
      <c r="L30" s="82"/>
      <c r="M30" s="171">
        <f>+IF(H30=0,"",'Ark1'!AA812)</f>
        <v>30.011265265676201</v>
      </c>
      <c r="N30" s="171">
        <f>+IF(I30=0,"",'Ark1'!AB812)</f>
        <v>3.6094619436371422</v>
      </c>
      <c r="O30" s="246">
        <f>IF(H30=0,"",'Ark1'!W812)</f>
        <v>60.274611398963728</v>
      </c>
      <c r="P30" s="171">
        <f>IF(H30=0,"",'Ark1'!X812)</f>
        <v>155.75477576499247</v>
      </c>
      <c r="Q30" s="245"/>
      <c r="R30" s="171">
        <f>IF(H30=0,"",'Ark1'!AA812)</f>
        <v>30.011265265676201</v>
      </c>
      <c r="S30" s="171">
        <f>IF(H30=0,"",'Ark1'!AB812)</f>
        <v>3.6094619436371422</v>
      </c>
      <c r="T30" s="171">
        <f>IF(H30=0,"",'Ark1'!AC812)</f>
        <v>-58.548730761833006</v>
      </c>
      <c r="U30" s="82"/>
      <c r="V30" s="89">
        <f t="shared" si="3"/>
        <v>6.4333333333333336</v>
      </c>
      <c r="W30" s="171">
        <f>+'Ark1'!V812</f>
        <v>3.911917098445596</v>
      </c>
      <c r="X30" s="221"/>
      <c r="Y30" s="225"/>
      <c r="Z30" s="89"/>
      <c r="AB30" s="225"/>
      <c r="AC30" s="247"/>
      <c r="AD30" s="88"/>
      <c r="AE30" s="88"/>
      <c r="AF30" s="88"/>
      <c r="AG30" s="88"/>
      <c r="AH30" s="88"/>
      <c r="AI30" s="88"/>
    </row>
    <row r="31" spans="1:35" ht="15.6">
      <c r="A31" s="221"/>
      <c r="B31" s="197">
        <f>+'Ark1'!C813</f>
        <v>2024</v>
      </c>
      <c r="C31" s="197">
        <f>+'Ark1'!J813</f>
        <v>106</v>
      </c>
      <c r="D31" s="197" t="str">
        <f>VLOOKUP(C31,RNR!$A$1:$B$29,2)</f>
        <v>Furuseth</v>
      </c>
      <c r="E31" s="197">
        <f>+'Ark1'!D813</f>
        <v>9</v>
      </c>
      <c r="F31" s="197" t="str">
        <f>VLOOKUP(E31,RNR!$D$2:$E$13,2)</f>
        <v>Sep</v>
      </c>
      <c r="G31" s="88">
        <f>+'Ark1'!Q813</f>
        <v>28</v>
      </c>
      <c r="H31" s="89">
        <f>+'Ark1'!R813</f>
        <v>221</v>
      </c>
      <c r="I31" s="88">
        <f>IF(H31=0,"",'Ark1'!S813)</f>
        <v>221</v>
      </c>
      <c r="J31" s="82"/>
      <c r="K31" s="171">
        <f>IF(G31=0,"",100*H31/Måned!$G18)</f>
        <v>15.796997855611151</v>
      </c>
      <c r="L31" s="82"/>
      <c r="M31" s="171">
        <f>+IF(H31=0,"",'Ark1'!AA813)</f>
        <v>28.975174213556876</v>
      </c>
      <c r="N31" s="171">
        <f>+IF(I31=0,"",'Ark1'!AB813)</f>
        <v>3.4006323654944217</v>
      </c>
      <c r="O31" s="246">
        <f>IF(H31=0,"",'Ark1'!W813)</f>
        <v>60.963800904977361</v>
      </c>
      <c r="P31" s="171">
        <f>IF(H31=0,"",'Ark1'!X813)</f>
        <v>156.44833147860351</v>
      </c>
      <c r="Q31" s="245"/>
      <c r="R31" s="171">
        <f>IF(H31=0,"",'Ark1'!AA813)</f>
        <v>28.975174213556876</v>
      </c>
      <c r="S31" s="171">
        <f>IF(H31=0,"",'Ark1'!AB813)</f>
        <v>3.4006323654944217</v>
      </c>
      <c r="T31" s="171">
        <f>IF(H31=0,"",'Ark1'!AC813)</f>
        <v>-62.953657702003277</v>
      </c>
      <c r="U31" s="82"/>
      <c r="V31" s="89">
        <f t="shared" si="3"/>
        <v>7.8928571428571432</v>
      </c>
      <c r="W31" s="171">
        <f>+'Ark1'!V813</f>
        <v>4.2986425339366514</v>
      </c>
      <c r="X31" s="221"/>
      <c r="Y31" s="225"/>
      <c r="Z31" s="89"/>
      <c r="AB31" s="225"/>
      <c r="AC31" s="247"/>
      <c r="AD31" s="88"/>
      <c r="AE31" s="88"/>
      <c r="AF31" s="88"/>
      <c r="AG31" s="88"/>
      <c r="AH31" s="88"/>
      <c r="AI31" s="88"/>
    </row>
    <row r="32" spans="1:35" ht="15.6">
      <c r="A32" s="221"/>
      <c r="B32" s="197">
        <f>+'Ark1'!C814</f>
        <v>2024</v>
      </c>
      <c r="C32" s="197">
        <f>+'Ark1'!J814</f>
        <v>106</v>
      </c>
      <c r="D32" s="197" t="str">
        <f>VLOOKUP(C32,RNR!$A$1:$B$29,2)</f>
        <v>Furuseth</v>
      </c>
      <c r="E32" s="197">
        <f>+'Ark1'!D814</f>
        <v>10</v>
      </c>
      <c r="F32" s="197" t="str">
        <f>VLOOKUP(E32,RNR!$D$2:$E$13,2)</f>
        <v>Okt</v>
      </c>
      <c r="G32" s="88">
        <f>+'Ark1'!Q814</f>
        <v>30</v>
      </c>
      <c r="H32" s="89">
        <f>+'Ark1'!R814</f>
        <v>259</v>
      </c>
      <c r="I32" s="88">
        <f>IF(H32=0,"",'Ark1'!S814)</f>
        <v>259</v>
      </c>
      <c r="J32" s="82"/>
      <c r="K32" s="171">
        <f>IF(G32=0,"",100*H32/Måned!$G19)</f>
        <v>16.666666666666668</v>
      </c>
      <c r="L32" s="82"/>
      <c r="M32" s="171">
        <f>+IF(H32=0,"",'Ark1'!AA814)</f>
        <v>28.258609025640656</v>
      </c>
      <c r="N32" s="171">
        <f>+IF(I32=0,"",'Ark1'!AB814)</f>
        <v>3.7182048532643663</v>
      </c>
      <c r="O32" s="246">
        <f>IF(H32=0,"",'Ark1'!W814)</f>
        <v>59.965250965250966</v>
      </c>
      <c r="P32" s="171">
        <f>IF(H32=0,"",'Ark1'!X814)</f>
        <v>160.48222808786187</v>
      </c>
      <c r="Q32" s="245"/>
      <c r="R32" s="171">
        <f>IF(H32=0,"",'Ark1'!AA814)</f>
        <v>28.258609025640656</v>
      </c>
      <c r="S32" s="171">
        <f>IF(H32=0,"",'Ark1'!AB814)</f>
        <v>3.7182048532643663</v>
      </c>
      <c r="T32" s="171">
        <f>IF(H32=0,"",'Ark1'!AC814)</f>
        <v>-58.429066485391694</v>
      </c>
      <c r="U32" s="82"/>
      <c r="V32" s="89">
        <f t="shared" si="3"/>
        <v>8.6333333333333329</v>
      </c>
      <c r="W32" s="171">
        <f>+'Ark1'!V814</f>
        <v>5.057915057915058</v>
      </c>
      <c r="X32" s="221"/>
      <c r="Y32" s="225"/>
      <c r="Z32" s="89"/>
      <c r="AB32" s="225"/>
      <c r="AC32" s="247"/>
      <c r="AD32" s="88"/>
      <c r="AE32" s="88"/>
      <c r="AF32" s="88"/>
      <c r="AG32" s="88"/>
      <c r="AH32" s="88"/>
      <c r="AI32" s="88"/>
    </row>
    <row r="33" spans="1:35" ht="15.6">
      <c r="A33" s="221"/>
      <c r="B33" s="197">
        <f>+'Ark1'!C815</f>
        <v>2024</v>
      </c>
      <c r="C33" s="197">
        <f>+'Ark1'!J815</f>
        <v>106</v>
      </c>
      <c r="D33" s="197" t="str">
        <f>VLOOKUP(C33,RNR!$A$1:$B$29,2)</f>
        <v>Furuseth</v>
      </c>
      <c r="E33" s="197">
        <f>+'Ark1'!D815</f>
        <v>11</v>
      </c>
      <c r="F33" s="197" t="str">
        <f>VLOOKUP(E33,RNR!$D$2:$E$13,2)</f>
        <v>Nov</v>
      </c>
      <c r="G33" s="88">
        <f>+'Ark1'!Q815</f>
        <v>27</v>
      </c>
      <c r="H33" s="89">
        <f>+'Ark1'!R815</f>
        <v>211</v>
      </c>
      <c r="I33" s="88">
        <f>IF(H33=0,"",'Ark1'!S815)</f>
        <v>210</v>
      </c>
      <c r="J33" s="82"/>
      <c r="K33" s="171">
        <f>IF(G33=0,"",100*H33/Måned!$G20)</f>
        <v>15.687732342007434</v>
      </c>
      <c r="L33" s="82"/>
      <c r="M33" s="171">
        <f>+IF(H33=0,"",'Ark1'!AA815)</f>
        <v>30.753968326062314</v>
      </c>
      <c r="N33" s="171">
        <f>+IF(I33=0,"",'Ark1'!AB815)</f>
        <v>4.2113118374551908</v>
      </c>
      <c r="O33" s="246">
        <f>IF(H33=0,"",'Ark1'!W815)</f>
        <v>59.190476190476176</v>
      </c>
      <c r="P33" s="171">
        <f>IF(H33=0,"",'Ark1'!X815)</f>
        <v>161.23294634742476</v>
      </c>
      <c r="Q33" s="245"/>
      <c r="R33" s="171">
        <f>IF(H33=0,"",'Ark1'!AA815)</f>
        <v>30.753968326062314</v>
      </c>
      <c r="S33" s="171">
        <f>IF(H33=0,"",'Ark1'!AB815)</f>
        <v>4.2113118374551908</v>
      </c>
      <c r="T33" s="171">
        <f>IF(H33=0,"",'Ark1'!AC815)</f>
        <v>-53.967005446337154</v>
      </c>
      <c r="U33" s="82"/>
      <c r="V33" s="89">
        <f t="shared" si="3"/>
        <v>7.7777777777777777</v>
      </c>
      <c r="W33" s="171">
        <f>+'Ark1'!V815</f>
        <v>5.4976303317535535</v>
      </c>
      <c r="X33" s="221"/>
      <c r="Y33" s="225"/>
      <c r="Z33" s="89"/>
      <c r="AB33" s="225"/>
      <c r="AC33" s="247"/>
      <c r="AD33" s="88"/>
      <c r="AE33" s="88"/>
      <c r="AF33" s="88"/>
      <c r="AG33" s="88"/>
      <c r="AH33" s="88"/>
      <c r="AI33" s="88"/>
    </row>
    <row r="34" spans="1:35" ht="15.6">
      <c r="A34" s="221"/>
      <c r="B34" s="197">
        <f>+'Ark1'!C816</f>
        <v>2024</v>
      </c>
      <c r="C34" s="197">
        <f>+'Ark1'!J816</f>
        <v>106</v>
      </c>
      <c r="D34" s="197" t="str">
        <f>VLOOKUP(C34,RNR!$A$1:$B$29,2)</f>
        <v>Furuseth</v>
      </c>
      <c r="E34" s="197">
        <f>+'Ark1'!D816</f>
        <v>12</v>
      </c>
      <c r="F34" s="197" t="str">
        <f>VLOOKUP(E34,RNR!$D$2:$E$13,2)</f>
        <v>Des</v>
      </c>
      <c r="G34" s="88">
        <f>+'Ark1'!Q816</f>
        <v>28</v>
      </c>
      <c r="H34" s="89">
        <f>+'Ark1'!R816</f>
        <v>192</v>
      </c>
      <c r="I34" s="88">
        <f>IF(H34=0,"",'Ark1'!S816)</f>
        <v>192</v>
      </c>
      <c r="J34" s="82"/>
      <c r="K34" s="171">
        <f>IF(G34=0,"",100*H34/Måned!$G21)</f>
        <v>14.479638009049774</v>
      </c>
      <c r="L34" s="82"/>
      <c r="M34" s="171">
        <f>+IF(H34=0,"",'Ark1'!AA816)</f>
        <v>28.781460745397876</v>
      </c>
      <c r="N34" s="171">
        <f>+IF(I34=0,"",'Ark1'!AB816)</f>
        <v>4.1511037479674373</v>
      </c>
      <c r="O34" s="246">
        <f>IF(H34=0,"",'Ark1'!W816)</f>
        <v>60.19791666666665</v>
      </c>
      <c r="P34" s="171">
        <f>IF(H34=0,"",'Ark1'!X816)</f>
        <v>160.29703864210907</v>
      </c>
      <c r="Q34" s="245"/>
      <c r="R34" s="171">
        <f>IF(H34=0,"",'Ark1'!AA816)</f>
        <v>28.781460745397876</v>
      </c>
      <c r="S34" s="171">
        <f>IF(H34=0,"",'Ark1'!AB816)</f>
        <v>4.1511037479674373</v>
      </c>
      <c r="T34" s="171">
        <f>IF(H34=0,"",'Ark1'!AC816)</f>
        <v>-59.431792654874705</v>
      </c>
      <c r="U34" s="82"/>
      <c r="V34" s="89">
        <f t="shared" ref="V34:V46" si="4">+(IF(H34=0,"",I34/G34))</f>
        <v>6.8571428571428568</v>
      </c>
      <c r="W34" s="171">
        <f>+'Ark1'!V816</f>
        <v>5.0520833333333321</v>
      </c>
      <c r="X34" s="221"/>
      <c r="Y34" s="224"/>
      <c r="Z34" s="247"/>
      <c r="AB34" s="225"/>
      <c r="AC34" s="88"/>
      <c r="AD34" s="88"/>
      <c r="AE34" s="88"/>
      <c r="AF34" s="88"/>
      <c r="AG34" s="88"/>
      <c r="AH34" s="88"/>
      <c r="AI34" s="88"/>
    </row>
    <row r="35" spans="1:35" ht="15.6">
      <c r="A35" s="221"/>
      <c r="B35" s="221"/>
      <c r="C35" s="221"/>
      <c r="D35" s="221"/>
      <c r="E35" s="221"/>
      <c r="F35" s="221"/>
      <c r="G35" s="221"/>
      <c r="H35" s="221"/>
      <c r="I35" s="221"/>
      <c r="J35" s="221"/>
      <c r="K35" s="221"/>
      <c r="L35" s="221"/>
      <c r="M35" s="221"/>
      <c r="N35" s="221"/>
      <c r="O35" s="221"/>
      <c r="P35" s="221"/>
      <c r="Q35" s="221"/>
      <c r="R35" s="221"/>
      <c r="S35" s="221"/>
      <c r="T35" s="221"/>
      <c r="U35" s="221"/>
      <c r="V35" s="221"/>
      <c r="W35" s="222"/>
      <c r="X35" s="221"/>
      <c r="Y35" s="225"/>
      <c r="Z35" s="89"/>
      <c r="AB35" s="225"/>
      <c r="AC35" s="247"/>
      <c r="AD35" s="88"/>
      <c r="AE35" s="88"/>
      <c r="AF35" s="88"/>
      <c r="AG35" s="88"/>
      <c r="AH35" s="88"/>
      <c r="AI35" s="88"/>
    </row>
    <row r="36" spans="1:35" ht="15.6">
      <c r="A36" s="221"/>
      <c r="B36" s="197">
        <f>+'Ark1'!C817</f>
        <v>2024</v>
      </c>
      <c r="C36" s="197">
        <f>+'Ark1'!J817</f>
        <v>109</v>
      </c>
      <c r="D36" s="197" t="str">
        <f>VLOOKUP(C36,RNR!$A$1:$B$29,2)</f>
        <v>Tønsberg</v>
      </c>
      <c r="E36" s="197">
        <f>+'Ark1'!D817</f>
        <v>1</v>
      </c>
      <c r="F36" s="197" t="str">
        <f>VLOOKUP(E36,RNR!$D$2:$E$13,2)</f>
        <v>Jan</v>
      </c>
      <c r="G36" s="88">
        <f>+'Ark1'!Q817</f>
        <v>0</v>
      </c>
      <c r="H36" s="89">
        <f>+'Ark1'!R817</f>
        <v>0</v>
      </c>
      <c r="I36" s="88" t="str">
        <f>IF(H36=0,"",'Ark1'!S817)</f>
        <v/>
      </c>
      <c r="J36" s="82"/>
      <c r="K36" s="171" t="str">
        <f>IF(G36=0,"",100*H36/Måned!$G10)</f>
        <v/>
      </c>
      <c r="L36" s="82"/>
      <c r="M36" s="171" t="str">
        <f>+IF(H36=0,"",'Ark1'!AA817)</f>
        <v/>
      </c>
      <c r="N36" s="171">
        <f>+IF(I36=0,"",'Ark1'!AB817)</f>
        <v>0</v>
      </c>
      <c r="O36" s="246" t="str">
        <f>IF(H36=0,"",'Ark1'!W817)</f>
        <v/>
      </c>
      <c r="P36" s="171" t="str">
        <f>IF(H36=0,"",'Ark1'!X817)</f>
        <v/>
      </c>
      <c r="Q36" s="245"/>
      <c r="R36" s="171" t="str">
        <f>IF(H36=0,"",'Ark1'!AA817)</f>
        <v/>
      </c>
      <c r="S36" s="171" t="str">
        <f>IF(H36=0,"",'Ark1'!AB817)</f>
        <v/>
      </c>
      <c r="T36" s="171" t="str">
        <f>IF(H36=0,"",'Ark1'!AC817)</f>
        <v/>
      </c>
      <c r="U36" s="82"/>
      <c r="V36" s="89" t="str">
        <f t="shared" si="4"/>
        <v/>
      </c>
      <c r="W36" s="171">
        <f>+'Ark1'!V817</f>
        <v>0</v>
      </c>
      <c r="X36" s="221"/>
      <c r="Y36" s="87"/>
      <c r="Z36" s="87"/>
      <c r="AB36" s="225"/>
      <c r="AC36" s="224"/>
      <c r="AD36" s="88"/>
      <c r="AE36" s="88"/>
      <c r="AF36" s="88"/>
      <c r="AG36" s="88"/>
      <c r="AH36" s="88"/>
      <c r="AI36" s="88"/>
    </row>
    <row r="37" spans="1:35" ht="15.6">
      <c r="A37" s="221"/>
      <c r="B37" s="197">
        <f>+'Ark1'!C818</f>
        <v>2024</v>
      </c>
      <c r="C37" s="197">
        <f>+'Ark1'!J818</f>
        <v>109</v>
      </c>
      <c r="D37" s="197" t="str">
        <f>VLOOKUP(C37,RNR!$A$1:$B$29,2)</f>
        <v>Tønsberg</v>
      </c>
      <c r="E37" s="197">
        <f>+'Ark1'!D818</f>
        <v>2</v>
      </c>
      <c r="F37" s="197" t="str">
        <f>VLOOKUP(E37,RNR!$D$2:$E$13,2)</f>
        <v>Feb</v>
      </c>
      <c r="G37" s="88">
        <f>+'Ark1'!Q818</f>
        <v>0</v>
      </c>
      <c r="H37" s="89">
        <f>+'Ark1'!R818</f>
        <v>0</v>
      </c>
      <c r="I37" s="88" t="str">
        <f>IF(H37=0,"",'Ark1'!S818)</f>
        <v/>
      </c>
      <c r="J37" s="82"/>
      <c r="K37" s="171" t="str">
        <f>IF(G37=0,"",100*H37/Måned!$G11)</f>
        <v/>
      </c>
      <c r="L37" s="82"/>
      <c r="M37" s="171" t="str">
        <f>+IF(H37=0,"",'Ark1'!AA818)</f>
        <v/>
      </c>
      <c r="N37" s="171">
        <f>+IF(I37=0,"",'Ark1'!AB818)</f>
        <v>0</v>
      </c>
      <c r="O37" s="246" t="str">
        <f>IF(H37=0,"",'Ark1'!W818)</f>
        <v/>
      </c>
      <c r="P37" s="171" t="str">
        <f>IF(H37=0,"",'Ark1'!X818)</f>
        <v/>
      </c>
      <c r="Q37" s="245"/>
      <c r="R37" s="171" t="str">
        <f>IF(H37=0,"",'Ark1'!AA818)</f>
        <v/>
      </c>
      <c r="S37" s="171" t="str">
        <f>IF(H37=0,"",'Ark1'!AB818)</f>
        <v/>
      </c>
      <c r="T37" s="171" t="str">
        <f>IF(H37=0,"",'Ark1'!AC818)</f>
        <v/>
      </c>
      <c r="U37" s="82"/>
      <c r="V37" s="89" t="str">
        <f t="shared" si="4"/>
        <v/>
      </c>
      <c r="W37" s="171">
        <f>+'Ark1'!V818</f>
        <v>0</v>
      </c>
      <c r="X37" s="221"/>
      <c r="Y37" s="225"/>
      <c r="Z37" s="87"/>
      <c r="AB37" s="225"/>
      <c r="AC37" s="224"/>
      <c r="AD37" s="88"/>
      <c r="AE37" s="88"/>
      <c r="AF37" s="88"/>
      <c r="AG37" s="88"/>
      <c r="AH37" s="88"/>
      <c r="AI37" s="88"/>
    </row>
    <row r="38" spans="1:35" ht="15.6">
      <c r="A38" s="221"/>
      <c r="B38" s="197">
        <f>+'Ark1'!C819</f>
        <v>2024</v>
      </c>
      <c r="C38" s="197">
        <f>+'Ark1'!J819</f>
        <v>109</v>
      </c>
      <c r="D38" s="197" t="str">
        <f>VLOOKUP(C38,RNR!$A$1:$B$29,2)</f>
        <v>Tønsberg</v>
      </c>
      <c r="E38" s="197">
        <f>+'Ark1'!D819</f>
        <v>3</v>
      </c>
      <c r="F38" s="197" t="str">
        <f>VLOOKUP(E38,RNR!$D$2:$E$13,2)</f>
        <v>Mar</v>
      </c>
      <c r="G38" s="88">
        <f>+'Ark1'!Q819</f>
        <v>1</v>
      </c>
      <c r="H38" s="89">
        <f>+'Ark1'!R819</f>
        <v>1</v>
      </c>
      <c r="I38" s="88">
        <f>IF(H38=0,"",'Ark1'!S819)</f>
        <v>1</v>
      </c>
      <c r="J38" s="82"/>
      <c r="K38" s="171">
        <f>IF(G38=0,"",100*H38/Måned!$G12)</f>
        <v>6.7204301075268813E-2</v>
      </c>
      <c r="L38" s="82"/>
      <c r="M38" s="171">
        <f>+IF(H38=0,"",'Ark1'!AA819)</f>
        <v>0</v>
      </c>
      <c r="N38" s="171">
        <f>+IF(I38=0,"",'Ark1'!AB819)</f>
        <v>0</v>
      </c>
      <c r="O38" s="246">
        <f>IF(H38=0,"",'Ark1'!W819)</f>
        <v>53</v>
      </c>
      <c r="P38" s="171">
        <f>IF(H38=0,"",'Ark1'!X819)</f>
        <v>308.97074756229688</v>
      </c>
      <c r="Q38" s="245"/>
      <c r="R38" s="171">
        <f>IF(H38=0,"",'Ark1'!AA819)</f>
        <v>0</v>
      </c>
      <c r="S38" s="171">
        <f>IF(H38=0,"",'Ark1'!AB819)</f>
        <v>0</v>
      </c>
      <c r="T38" s="171">
        <f>IF(H38=0,"",'Ark1'!AC819)</f>
        <v>0</v>
      </c>
      <c r="U38" s="82"/>
      <c r="V38" s="89">
        <f t="shared" si="4"/>
        <v>1</v>
      </c>
      <c r="W38" s="171">
        <f>+'Ark1'!V819</f>
        <v>11</v>
      </c>
      <c r="X38" s="221"/>
      <c r="Y38" s="225"/>
      <c r="Z38" s="87"/>
      <c r="AB38" s="225"/>
      <c r="AC38" s="224"/>
      <c r="AD38" s="88"/>
      <c r="AE38" s="88"/>
      <c r="AF38" s="88"/>
      <c r="AG38" s="88"/>
      <c r="AH38" s="88"/>
      <c r="AI38" s="88"/>
    </row>
    <row r="39" spans="1:35" ht="15.6">
      <c r="A39" s="221"/>
      <c r="B39" s="197">
        <f>+'Ark1'!C820</f>
        <v>2024</v>
      </c>
      <c r="C39" s="197">
        <f>+'Ark1'!J820</f>
        <v>109</v>
      </c>
      <c r="D39" s="197" t="str">
        <f>VLOOKUP(C39,RNR!$A$1:$B$29,2)</f>
        <v>Tønsberg</v>
      </c>
      <c r="E39" s="197">
        <f>+'Ark1'!D820</f>
        <v>4</v>
      </c>
      <c r="F39" s="197" t="str">
        <f>VLOOKUP(E39,RNR!$D$2:$E$13,2)</f>
        <v>Apr</v>
      </c>
      <c r="G39" s="88">
        <f>+'Ark1'!Q820</f>
        <v>0</v>
      </c>
      <c r="H39" s="89">
        <f>+'Ark1'!R820</f>
        <v>0</v>
      </c>
      <c r="I39" s="88" t="str">
        <f>IF(H39=0,"",'Ark1'!S820)</f>
        <v/>
      </c>
      <c r="J39" s="82"/>
      <c r="K39" s="171" t="str">
        <f>IF(G39=0,"",100*H39/Måned!$G13)</f>
        <v/>
      </c>
      <c r="L39" s="82"/>
      <c r="M39" s="171" t="str">
        <f>+IF(H39=0,"",'Ark1'!AA820)</f>
        <v/>
      </c>
      <c r="N39" s="171">
        <f>+IF(I39=0,"",'Ark1'!AB820)</f>
        <v>0</v>
      </c>
      <c r="O39" s="246" t="str">
        <f>IF(H39=0,"",'Ark1'!W820)</f>
        <v/>
      </c>
      <c r="P39" s="171" t="str">
        <f>IF(H39=0,"",'Ark1'!X820)</f>
        <v/>
      </c>
      <c r="Q39" s="245"/>
      <c r="R39" s="171" t="str">
        <f>IF(H39=0,"",'Ark1'!AA820)</f>
        <v/>
      </c>
      <c r="S39" s="171" t="str">
        <f>IF(H39=0,"",'Ark1'!AB820)</f>
        <v/>
      </c>
      <c r="T39" s="171" t="str">
        <f>IF(H39=0,"",'Ark1'!AC820)</f>
        <v/>
      </c>
      <c r="U39" s="82"/>
      <c r="V39" s="89" t="str">
        <f t="shared" si="4"/>
        <v/>
      </c>
      <c r="W39" s="171">
        <f>+'Ark1'!V820</f>
        <v>0</v>
      </c>
      <c r="X39" s="221"/>
      <c r="Y39" s="225"/>
      <c r="Z39" s="87"/>
      <c r="AB39" s="225"/>
      <c r="AC39" s="224"/>
      <c r="AD39" s="88"/>
      <c r="AE39" s="88"/>
      <c r="AF39" s="88"/>
      <c r="AG39" s="88"/>
      <c r="AH39" s="88"/>
      <c r="AI39" s="88"/>
    </row>
    <row r="40" spans="1:35" ht="15.6">
      <c r="A40" s="221"/>
      <c r="B40" s="197">
        <f>+'Ark1'!C821</f>
        <v>2024</v>
      </c>
      <c r="C40" s="197">
        <f>+'Ark1'!J821</f>
        <v>109</v>
      </c>
      <c r="D40" s="197" t="str">
        <f>VLOOKUP(C40,RNR!$A$1:$B$29,2)</f>
        <v>Tønsberg</v>
      </c>
      <c r="E40" s="197">
        <f>+'Ark1'!D821</f>
        <v>5</v>
      </c>
      <c r="F40" s="197" t="str">
        <f>VLOOKUP(E40,RNR!$D$2:$E$13,2)</f>
        <v>Mai</v>
      </c>
      <c r="G40" s="88">
        <f>+'Ark1'!Q821</f>
        <v>0</v>
      </c>
      <c r="H40" s="89">
        <f>+'Ark1'!R821</f>
        <v>0</v>
      </c>
      <c r="I40" s="88" t="str">
        <f>IF(H40=0,"",'Ark1'!S821)</f>
        <v/>
      </c>
      <c r="J40" s="82"/>
      <c r="K40" s="171" t="str">
        <f>IF(G40=0,"",100*H40/Måned!$G14)</f>
        <v/>
      </c>
      <c r="L40" s="82"/>
      <c r="M40" s="171" t="str">
        <f>+IF(H40=0,"",'Ark1'!AA821)</f>
        <v/>
      </c>
      <c r="N40" s="171">
        <f>+IF(I40=0,"",'Ark1'!AB821)</f>
        <v>0</v>
      </c>
      <c r="O40" s="246" t="str">
        <f>IF(H40=0,"",'Ark1'!W821)</f>
        <v/>
      </c>
      <c r="P40" s="171" t="str">
        <f>IF(H40=0,"",'Ark1'!X821)</f>
        <v/>
      </c>
      <c r="Q40" s="245"/>
      <c r="R40" s="171" t="str">
        <f>IF(H40=0,"",'Ark1'!AA821)</f>
        <v/>
      </c>
      <c r="S40" s="171" t="str">
        <f>IF(H40=0,"",'Ark1'!AB821)</f>
        <v/>
      </c>
      <c r="T40" s="171" t="str">
        <f>IF(H40=0,"",'Ark1'!AC821)</f>
        <v/>
      </c>
      <c r="U40" s="82"/>
      <c r="V40" s="89" t="str">
        <f t="shared" si="4"/>
        <v/>
      </c>
      <c r="W40" s="171">
        <f>+'Ark1'!V821</f>
        <v>0</v>
      </c>
      <c r="X40" s="221"/>
      <c r="Y40" s="225"/>
      <c r="Z40" s="87"/>
      <c r="AB40" s="225"/>
      <c r="AC40" s="224"/>
      <c r="AD40" s="88"/>
      <c r="AE40" s="88"/>
      <c r="AF40" s="88"/>
      <c r="AG40" s="88"/>
      <c r="AH40" s="88"/>
      <c r="AI40" s="88"/>
    </row>
    <row r="41" spans="1:35" ht="15.6">
      <c r="A41" s="221"/>
      <c r="B41" s="197">
        <f>+'Ark1'!C822</f>
        <v>2024</v>
      </c>
      <c r="C41" s="197">
        <f>+'Ark1'!J822</f>
        <v>109</v>
      </c>
      <c r="D41" s="197" t="str">
        <f>VLOOKUP(C41,RNR!$A$1:$B$29,2)</f>
        <v>Tønsberg</v>
      </c>
      <c r="E41" s="197">
        <f>+'Ark1'!D822</f>
        <v>6</v>
      </c>
      <c r="F41" s="197" t="str">
        <f>VLOOKUP(E41,RNR!$D$2:$E$13,2)</f>
        <v>Jun</v>
      </c>
      <c r="G41" s="88">
        <f>+'Ark1'!Q822</f>
        <v>1</v>
      </c>
      <c r="H41" s="89">
        <f>+'Ark1'!R822</f>
        <v>1</v>
      </c>
      <c r="I41" s="88">
        <f>IF(H41=0,"",'Ark1'!S822)</f>
        <v>1</v>
      </c>
      <c r="J41" s="82"/>
      <c r="K41" s="171">
        <f>IF(G41=0,"",100*H41/Måned!$G15)</f>
        <v>7.6103500761035003E-2</v>
      </c>
      <c r="L41" s="82"/>
      <c r="M41" s="171">
        <f>+IF(H41=0,"",'Ark1'!AA822)</f>
        <v>0</v>
      </c>
      <c r="N41" s="171">
        <f>+IF(I41=0,"",'Ark1'!AB822)</f>
        <v>0</v>
      </c>
      <c r="O41" s="246">
        <f>IF(H41=0,"",'Ark1'!W822)</f>
        <v>64</v>
      </c>
      <c r="P41" s="171">
        <f>IF(H41=0,"",'Ark1'!X822)</f>
        <v>123.16359696641388</v>
      </c>
      <c r="Q41" s="245"/>
      <c r="R41" s="171">
        <f>IF(H41=0,"",'Ark1'!AA822)</f>
        <v>0</v>
      </c>
      <c r="S41" s="171">
        <f>IF(H41=0,"",'Ark1'!AB822)</f>
        <v>0</v>
      </c>
      <c r="T41" s="171">
        <f>IF(H41=0,"",'Ark1'!AC822)</f>
        <v>0</v>
      </c>
      <c r="U41" s="82"/>
      <c r="V41" s="89">
        <f t="shared" si="4"/>
        <v>1</v>
      </c>
      <c r="W41" s="171">
        <f>+'Ark1'!V822</f>
        <v>17</v>
      </c>
      <c r="X41" s="221"/>
      <c r="Y41" s="225"/>
      <c r="Z41" s="87"/>
      <c r="AB41" s="225"/>
      <c r="AC41" s="224"/>
      <c r="AD41" s="88"/>
      <c r="AE41" s="88"/>
      <c r="AF41" s="88"/>
      <c r="AG41" s="88"/>
      <c r="AH41" s="88"/>
      <c r="AI41" s="88"/>
    </row>
    <row r="42" spans="1:35" ht="15.6">
      <c r="A42" s="221"/>
      <c r="B42" s="197">
        <f>+'Ark1'!C823</f>
        <v>2024</v>
      </c>
      <c r="C42" s="197">
        <f>+'Ark1'!J823</f>
        <v>109</v>
      </c>
      <c r="D42" s="197" t="str">
        <f>VLOOKUP(C42,RNR!$A$1:$B$29,2)</f>
        <v>Tønsberg</v>
      </c>
      <c r="E42" s="197">
        <f>+'Ark1'!D823</f>
        <v>7</v>
      </c>
      <c r="F42" s="197" t="str">
        <f>VLOOKUP(E42,RNR!$D$2:$E$13,2)</f>
        <v>Jul</v>
      </c>
      <c r="G42" s="88">
        <f>+'Ark1'!Q823</f>
        <v>0</v>
      </c>
      <c r="H42" s="89">
        <f>+'Ark1'!R823</f>
        <v>0</v>
      </c>
      <c r="I42" s="88" t="str">
        <f>IF(H42=0,"",'Ark1'!S823)</f>
        <v/>
      </c>
      <c r="J42" s="82"/>
      <c r="K42" s="171" t="str">
        <f>IF(G42=0,"",100*H42/Måned!$G16)</f>
        <v/>
      </c>
      <c r="L42" s="82"/>
      <c r="M42" s="171" t="str">
        <f>+IF(H42=0,"",'Ark1'!AA823)</f>
        <v/>
      </c>
      <c r="N42" s="171">
        <f>+IF(I42=0,"",'Ark1'!AB823)</f>
        <v>0</v>
      </c>
      <c r="O42" s="246" t="str">
        <f>IF(H42=0,"",'Ark1'!W823)</f>
        <v/>
      </c>
      <c r="P42" s="171" t="str">
        <f>IF(H42=0,"",'Ark1'!X823)</f>
        <v/>
      </c>
      <c r="Q42" s="245"/>
      <c r="R42" s="171" t="str">
        <f>IF(H42=0,"",'Ark1'!AA823)</f>
        <v/>
      </c>
      <c r="S42" s="171" t="str">
        <f>IF(H42=0,"",'Ark1'!AB823)</f>
        <v/>
      </c>
      <c r="T42" s="171" t="str">
        <f>IF(H42=0,"",'Ark1'!AC823)</f>
        <v/>
      </c>
      <c r="U42" s="82"/>
      <c r="V42" s="89" t="str">
        <f t="shared" si="4"/>
        <v/>
      </c>
      <c r="W42" s="171">
        <f>+'Ark1'!V823</f>
        <v>0</v>
      </c>
      <c r="X42" s="221"/>
      <c r="Y42" s="225"/>
      <c r="Z42" s="87"/>
      <c r="AB42" s="225"/>
      <c r="AC42" s="224"/>
      <c r="AD42" s="88"/>
      <c r="AE42" s="88"/>
      <c r="AF42" s="88"/>
      <c r="AG42" s="88"/>
      <c r="AH42" s="88"/>
      <c r="AI42" s="88"/>
    </row>
    <row r="43" spans="1:35" ht="15.6">
      <c r="A43" s="221"/>
      <c r="B43" s="197">
        <f>+'Ark1'!C824</f>
        <v>2024</v>
      </c>
      <c r="C43" s="197">
        <f>+'Ark1'!J824</f>
        <v>109</v>
      </c>
      <c r="D43" s="197" t="str">
        <f>VLOOKUP(C43,RNR!$A$1:$B$29,2)</f>
        <v>Tønsberg</v>
      </c>
      <c r="E43" s="197">
        <f>+'Ark1'!D824</f>
        <v>8</v>
      </c>
      <c r="F43" s="197" t="str">
        <f>VLOOKUP(E43,RNR!$D$2:$E$13,2)</f>
        <v>Aug</v>
      </c>
      <c r="G43" s="88">
        <f>+'Ark1'!Q824</f>
        <v>0</v>
      </c>
      <c r="H43" s="89">
        <f>+'Ark1'!R824</f>
        <v>0</v>
      </c>
      <c r="I43" s="88" t="str">
        <f>IF(H43=0,"",'Ark1'!S824)</f>
        <v/>
      </c>
      <c r="J43" s="82"/>
      <c r="K43" s="171" t="str">
        <f>IF(G43=0,"",100*H43/Måned!$G17)</f>
        <v/>
      </c>
      <c r="L43" s="82"/>
      <c r="M43" s="171" t="str">
        <f>+IF(H43=0,"",'Ark1'!AA824)</f>
        <v/>
      </c>
      <c r="N43" s="171">
        <f>+IF(I43=0,"",'Ark1'!AB824)</f>
        <v>0</v>
      </c>
      <c r="O43" s="246" t="str">
        <f>IF(H43=0,"",'Ark1'!W824)</f>
        <v/>
      </c>
      <c r="P43" s="171" t="str">
        <f>IF(H43=0,"",'Ark1'!X824)</f>
        <v/>
      </c>
      <c r="Q43" s="245"/>
      <c r="R43" s="171" t="str">
        <f>IF(H43=0,"",'Ark1'!AA824)</f>
        <v/>
      </c>
      <c r="S43" s="171" t="str">
        <f>IF(H43=0,"",'Ark1'!AB824)</f>
        <v/>
      </c>
      <c r="T43" s="171" t="str">
        <f>IF(H43=0,"",'Ark1'!AC824)</f>
        <v/>
      </c>
      <c r="U43" s="82"/>
      <c r="V43" s="89" t="str">
        <f t="shared" si="4"/>
        <v/>
      </c>
      <c r="W43" s="171">
        <f>+'Ark1'!V824</f>
        <v>0</v>
      </c>
      <c r="X43" s="221"/>
      <c r="Y43" s="225"/>
      <c r="Z43" s="87"/>
      <c r="AB43" s="225"/>
      <c r="AC43" s="224"/>
      <c r="AD43" s="88"/>
      <c r="AE43" s="88"/>
      <c r="AF43" s="88"/>
      <c r="AG43" s="88"/>
      <c r="AH43" s="88"/>
      <c r="AI43" s="88"/>
    </row>
    <row r="44" spans="1:35" ht="15.6">
      <c r="A44" s="221"/>
      <c r="B44" s="197">
        <f>+'Ark1'!C825</f>
        <v>2024</v>
      </c>
      <c r="C44" s="197">
        <f>+'Ark1'!J825</f>
        <v>109</v>
      </c>
      <c r="D44" s="197" t="str">
        <f>VLOOKUP(C44,RNR!$A$1:$B$29,2)</f>
        <v>Tønsberg</v>
      </c>
      <c r="E44" s="197">
        <f>+'Ark1'!D825</f>
        <v>9</v>
      </c>
      <c r="F44" s="197" t="str">
        <f>VLOOKUP(E44,RNR!$D$2:$E$13,2)</f>
        <v>Sep</v>
      </c>
      <c r="G44" s="88">
        <f>+'Ark1'!Q825</f>
        <v>0</v>
      </c>
      <c r="H44" s="89">
        <f>+'Ark1'!R825</f>
        <v>0</v>
      </c>
      <c r="I44" s="88" t="str">
        <f>IF(H44=0,"",'Ark1'!S825)</f>
        <v/>
      </c>
      <c r="J44" s="82"/>
      <c r="K44" s="171" t="str">
        <f>IF(G44=0,"",100*H44/Måned!$G18)</f>
        <v/>
      </c>
      <c r="L44" s="82"/>
      <c r="M44" s="171" t="str">
        <f>+IF(H44=0,"",'Ark1'!AA825)</f>
        <v/>
      </c>
      <c r="N44" s="171">
        <f>+IF(I44=0,"",'Ark1'!AB825)</f>
        <v>0</v>
      </c>
      <c r="O44" s="246" t="str">
        <f>IF(H44=0,"",'Ark1'!W825)</f>
        <v/>
      </c>
      <c r="P44" s="171" t="str">
        <f>IF(H44=0,"",'Ark1'!X825)</f>
        <v/>
      </c>
      <c r="Q44" s="245"/>
      <c r="R44" s="171" t="str">
        <f>IF(H44=0,"",'Ark1'!AA825)</f>
        <v/>
      </c>
      <c r="S44" s="171" t="str">
        <f>IF(H44=0,"",'Ark1'!AB825)</f>
        <v/>
      </c>
      <c r="T44" s="171" t="str">
        <f>IF(H44=0,"",'Ark1'!AC825)</f>
        <v/>
      </c>
      <c r="U44" s="82"/>
      <c r="V44" s="89" t="str">
        <f t="shared" si="4"/>
        <v/>
      </c>
      <c r="W44" s="171">
        <f>+'Ark1'!V825</f>
        <v>0</v>
      </c>
      <c r="X44" s="221"/>
      <c r="Y44" s="225"/>
      <c r="Z44" s="87"/>
      <c r="AB44" s="225"/>
      <c r="AC44" s="224"/>
      <c r="AD44" s="88"/>
      <c r="AE44" s="88"/>
      <c r="AF44" s="88"/>
      <c r="AG44" s="88"/>
      <c r="AH44" s="88"/>
      <c r="AI44" s="88"/>
    </row>
    <row r="45" spans="1:35" ht="15.6">
      <c r="A45" s="221"/>
      <c r="B45" s="197">
        <f>+'Ark1'!C826</f>
        <v>2024</v>
      </c>
      <c r="C45" s="197">
        <f>+'Ark1'!J826</f>
        <v>109</v>
      </c>
      <c r="D45" s="197" t="str">
        <f>VLOOKUP(C45,RNR!$A$1:$B$29,2)</f>
        <v>Tønsberg</v>
      </c>
      <c r="E45" s="197">
        <f>+'Ark1'!D826</f>
        <v>10</v>
      </c>
      <c r="F45" s="197" t="str">
        <f>VLOOKUP(E45,RNR!$D$2:$E$13,2)</f>
        <v>Okt</v>
      </c>
      <c r="G45" s="88">
        <f>+'Ark1'!Q826</f>
        <v>0</v>
      </c>
      <c r="H45" s="89">
        <f>+'Ark1'!R826</f>
        <v>0</v>
      </c>
      <c r="I45" s="88" t="str">
        <f>IF(H45=0,"",'Ark1'!S826)</f>
        <v/>
      </c>
      <c r="J45" s="82"/>
      <c r="K45" s="171" t="str">
        <f>IF(G45=0,"",100*H45/Måned!$G19)</f>
        <v/>
      </c>
      <c r="L45" s="82"/>
      <c r="M45" s="171" t="str">
        <f>+IF(H45=0,"",'Ark1'!AA826)</f>
        <v/>
      </c>
      <c r="N45" s="171">
        <f>+IF(I45=0,"",'Ark1'!AB826)</f>
        <v>0</v>
      </c>
      <c r="O45" s="246" t="str">
        <f>IF(H45=0,"",'Ark1'!W826)</f>
        <v/>
      </c>
      <c r="P45" s="171" t="str">
        <f>IF(H45=0,"",'Ark1'!X826)</f>
        <v/>
      </c>
      <c r="Q45" s="245"/>
      <c r="R45" s="171" t="str">
        <f>IF(H45=0,"",'Ark1'!AA826)</f>
        <v/>
      </c>
      <c r="S45" s="171" t="str">
        <f>IF(H45=0,"",'Ark1'!AB826)</f>
        <v/>
      </c>
      <c r="T45" s="171" t="str">
        <f>IF(H45=0,"",'Ark1'!AC826)</f>
        <v/>
      </c>
      <c r="U45" s="82"/>
      <c r="V45" s="89" t="str">
        <f t="shared" si="4"/>
        <v/>
      </c>
      <c r="W45" s="171">
        <f>+'Ark1'!V826</f>
        <v>0</v>
      </c>
      <c r="X45" s="221"/>
      <c r="Y45" s="225"/>
      <c r="Z45" s="87"/>
      <c r="AB45" s="225"/>
      <c r="AC45" s="224"/>
      <c r="AD45" s="88"/>
      <c r="AE45" s="88"/>
      <c r="AF45" s="88"/>
      <c r="AG45" s="88"/>
      <c r="AH45" s="88"/>
      <c r="AI45" s="88"/>
    </row>
    <row r="46" spans="1:35" ht="15.6">
      <c r="A46" s="221"/>
      <c r="B46" s="197">
        <f>+'Ark1'!C827</f>
        <v>2024</v>
      </c>
      <c r="C46" s="197">
        <f>+'Ark1'!J827</f>
        <v>109</v>
      </c>
      <c r="D46" s="197" t="str">
        <f>VLOOKUP(C46,RNR!$A$1:$B$29,2)</f>
        <v>Tønsberg</v>
      </c>
      <c r="E46" s="197">
        <f>+'Ark1'!D827</f>
        <v>11</v>
      </c>
      <c r="F46" s="197" t="str">
        <f>VLOOKUP(E46,RNR!$D$2:$E$13,2)</f>
        <v>Nov</v>
      </c>
      <c r="G46" s="88">
        <f>+'Ark1'!Q827</f>
        <v>0</v>
      </c>
      <c r="H46" s="89">
        <f>+'Ark1'!R827</f>
        <v>0</v>
      </c>
      <c r="I46" s="88" t="str">
        <f>IF(H46=0,"",'Ark1'!S827)</f>
        <v/>
      </c>
      <c r="J46" s="82"/>
      <c r="K46" s="171" t="str">
        <f>IF(G46=0,"",100*H46/Måned!$G20)</f>
        <v/>
      </c>
      <c r="L46" s="82"/>
      <c r="M46" s="171" t="str">
        <f>+IF(H46=0,"",'Ark1'!AA827)</f>
        <v/>
      </c>
      <c r="N46" s="171">
        <f>+IF(I46=0,"",'Ark1'!AB827)</f>
        <v>0</v>
      </c>
      <c r="O46" s="246" t="str">
        <f>IF(H46=0,"",'Ark1'!W827)</f>
        <v/>
      </c>
      <c r="P46" s="171" t="str">
        <f>IF(H46=0,"",'Ark1'!X827)</f>
        <v/>
      </c>
      <c r="Q46" s="245"/>
      <c r="R46" s="171" t="str">
        <f>IF(H46=0,"",'Ark1'!AA827)</f>
        <v/>
      </c>
      <c r="S46" s="171" t="str">
        <f>IF(H46=0,"",'Ark1'!AB827)</f>
        <v/>
      </c>
      <c r="T46" s="171" t="str">
        <f>IF(H46=0,"",'Ark1'!AC827)</f>
        <v/>
      </c>
      <c r="U46" s="82"/>
      <c r="V46" s="89" t="str">
        <f t="shared" si="4"/>
        <v/>
      </c>
      <c r="W46" s="171">
        <f>+'Ark1'!V827</f>
        <v>0</v>
      </c>
      <c r="X46" s="221"/>
      <c r="Y46" s="225"/>
      <c r="Z46" s="87"/>
      <c r="AB46" s="225"/>
      <c r="AC46" s="224"/>
      <c r="AD46" s="88"/>
      <c r="AE46" s="88"/>
      <c r="AF46" s="88"/>
      <c r="AG46" s="88"/>
      <c r="AH46" s="88"/>
      <c r="AI46" s="88"/>
    </row>
    <row r="47" spans="1:35" ht="15.6">
      <c r="A47" s="221"/>
      <c r="B47" s="197">
        <f>+'Ark1'!C828</f>
        <v>2024</v>
      </c>
      <c r="C47" s="197">
        <f>+'Ark1'!J828</f>
        <v>109</v>
      </c>
      <c r="D47" s="197" t="str">
        <f>VLOOKUP(C47,RNR!$A$1:$B$29,2)</f>
        <v>Tønsberg</v>
      </c>
      <c r="E47" s="197">
        <f>+'Ark1'!D828</f>
        <v>12</v>
      </c>
      <c r="F47" s="197" t="str">
        <f>VLOOKUP(E47,RNR!$D$2:$E$13,2)</f>
        <v>Des</v>
      </c>
      <c r="G47" s="88">
        <f>+'Ark1'!Q828</f>
        <v>0</v>
      </c>
      <c r="H47" s="89">
        <f>+'Ark1'!R828</f>
        <v>0</v>
      </c>
      <c r="I47" s="88" t="str">
        <f>IF(H47=0,"",'Ark1'!S828)</f>
        <v/>
      </c>
      <c r="J47" s="82"/>
      <c r="K47" s="171" t="str">
        <f>IF(G47=0,"",100*H47/Måned!$G21)</f>
        <v/>
      </c>
      <c r="L47" s="82"/>
      <c r="M47" s="171" t="str">
        <f>+IF(H47=0,"",'Ark1'!AA828)</f>
        <v/>
      </c>
      <c r="N47" s="171">
        <f>+IF(I47=0,"",'Ark1'!AB828)</f>
        <v>0</v>
      </c>
      <c r="O47" s="246" t="str">
        <f>IF(H47=0,"",'Ark1'!W828)</f>
        <v/>
      </c>
      <c r="P47" s="171" t="str">
        <f>IF(H47=0,"",'Ark1'!X828)</f>
        <v/>
      </c>
      <c r="Q47" s="245"/>
      <c r="R47" s="171" t="str">
        <f>IF(H47=0,"",'Ark1'!AA828)</f>
        <v/>
      </c>
      <c r="S47" s="171" t="str">
        <f>IF(H47=0,"",'Ark1'!AB828)</f>
        <v/>
      </c>
      <c r="T47" s="171" t="str">
        <f>IF(H47=0,"",'Ark1'!AC828)</f>
        <v/>
      </c>
      <c r="U47" s="82"/>
      <c r="V47" s="89" t="str">
        <f t="shared" ref="V47:V59" si="5">+(IF(H47=0,"",I47/G47))</f>
        <v/>
      </c>
      <c r="W47" s="171">
        <f>+'Ark1'!V828</f>
        <v>0</v>
      </c>
      <c r="X47" s="221"/>
      <c r="Y47" s="225"/>
      <c r="Z47" s="87"/>
      <c r="AB47" s="225"/>
      <c r="AC47" s="224"/>
      <c r="AD47" s="88"/>
      <c r="AE47" s="88"/>
      <c r="AF47" s="88"/>
      <c r="AG47" s="88"/>
      <c r="AH47" s="88"/>
      <c r="AI47" s="88"/>
    </row>
    <row r="48" spans="1:35" ht="15.6">
      <c r="A48" s="221"/>
      <c r="B48" s="221"/>
      <c r="C48" s="221"/>
      <c r="D48" s="221"/>
      <c r="E48" s="221"/>
      <c r="F48" s="221"/>
      <c r="G48" s="221"/>
      <c r="H48" s="221"/>
      <c r="I48" s="221"/>
      <c r="J48" s="221"/>
      <c r="K48" s="221"/>
      <c r="L48" s="221"/>
      <c r="M48" s="221"/>
      <c r="N48" s="221"/>
      <c r="O48" s="221"/>
      <c r="P48" s="221"/>
      <c r="Q48" s="221"/>
      <c r="R48" s="221"/>
      <c r="S48" s="221"/>
      <c r="T48" s="221"/>
      <c r="U48" s="221"/>
      <c r="V48" s="221"/>
      <c r="W48" s="221"/>
      <c r="X48" s="221"/>
      <c r="Y48" s="225"/>
      <c r="Z48" s="87"/>
      <c r="AB48" s="225"/>
      <c r="AC48" s="224"/>
      <c r="AD48" s="88"/>
      <c r="AE48" s="88"/>
      <c r="AF48" s="88"/>
      <c r="AG48" s="88"/>
      <c r="AH48" s="88"/>
      <c r="AI48" s="88"/>
    </row>
    <row r="49" spans="1:35" ht="15.6">
      <c r="A49" s="221"/>
      <c r="B49" s="197">
        <f>+'Ark1'!C829</f>
        <v>2024</v>
      </c>
      <c r="C49" s="197">
        <f>+'Ark1'!J829</f>
        <v>111</v>
      </c>
      <c r="D49" s="197" t="str">
        <f>VLOOKUP(C49,RNR!$A$1:$B$29,2)</f>
        <v>Forus</v>
      </c>
      <c r="E49" s="197">
        <f>+'Ark1'!D829</f>
        <v>1</v>
      </c>
      <c r="F49" s="197" t="str">
        <f>VLOOKUP(E49,RNR!$D$2:$E$13,2)</f>
        <v>Jan</v>
      </c>
      <c r="G49" s="88">
        <f>+'Ark1'!Q829</f>
        <v>0</v>
      </c>
      <c r="H49" s="89">
        <f>+'Ark1'!R829</f>
        <v>0</v>
      </c>
      <c r="I49" s="88" t="str">
        <f>IF(H49=0,"",'Ark1'!S829)</f>
        <v/>
      </c>
      <c r="J49" s="82"/>
      <c r="K49" s="171" t="str">
        <f>IF(G49=0,"",100*H49/Måned!$G11)</f>
        <v/>
      </c>
      <c r="L49" s="82"/>
      <c r="M49" s="171" t="str">
        <f>+IF(H49=0,"",'Ark1'!AA829)</f>
        <v/>
      </c>
      <c r="N49" s="171">
        <f>+IF(I49=0,"",'Ark1'!AB829)</f>
        <v>0</v>
      </c>
      <c r="O49" s="246" t="str">
        <f>IF(H49=0,"",'Ark1'!W829)</f>
        <v/>
      </c>
      <c r="P49" s="171" t="str">
        <f>IF(H49=0,"",'Ark1'!X829)</f>
        <v/>
      </c>
      <c r="Q49" s="245"/>
      <c r="R49" s="171" t="str">
        <f>IF(H49=0,"",'Ark1'!AA829)</f>
        <v/>
      </c>
      <c r="S49" s="171" t="str">
        <f>IF(H49=0,"",'Ark1'!AB829)</f>
        <v/>
      </c>
      <c r="T49" s="171" t="str">
        <f>IF(H49=0,"",'Ark1'!AC829)</f>
        <v/>
      </c>
      <c r="U49" s="82"/>
      <c r="V49" s="89" t="str">
        <f t="shared" si="5"/>
        <v/>
      </c>
      <c r="W49" s="171">
        <f>+'Ark1'!V829</f>
        <v>0</v>
      </c>
      <c r="X49" s="221"/>
      <c r="Y49" s="225"/>
      <c r="Z49" s="87"/>
      <c r="AB49" s="225"/>
      <c r="AC49" s="224"/>
      <c r="AD49" s="88"/>
      <c r="AE49" s="88"/>
      <c r="AF49" s="88"/>
      <c r="AG49" s="88"/>
      <c r="AH49" s="88"/>
      <c r="AI49" s="88"/>
    </row>
    <row r="50" spans="1:35" ht="15.6">
      <c r="A50" s="221"/>
      <c r="B50" s="197">
        <f>+'Ark1'!C830</f>
        <v>2024</v>
      </c>
      <c r="C50" s="197">
        <f>+'Ark1'!J830</f>
        <v>111</v>
      </c>
      <c r="D50" s="197" t="str">
        <f>VLOOKUP(C50,RNR!$A$1:$B$29,2)</f>
        <v>Forus</v>
      </c>
      <c r="E50" s="197">
        <f>+'Ark1'!D830</f>
        <v>2</v>
      </c>
      <c r="F50" s="197" t="str">
        <f>VLOOKUP(E50,RNR!$D$2:$E$13,2)</f>
        <v>Feb</v>
      </c>
      <c r="G50" s="88">
        <f>+'Ark1'!Q830</f>
        <v>0</v>
      </c>
      <c r="H50" s="89">
        <f>+'Ark1'!R830</f>
        <v>0</v>
      </c>
      <c r="I50" s="88" t="str">
        <f>IF(H50=0,"",'Ark1'!S830)</f>
        <v/>
      </c>
      <c r="J50" s="82"/>
      <c r="K50" s="171" t="str">
        <f>IF(G50=0,"",100*H50/Måned!$G12)</f>
        <v/>
      </c>
      <c r="L50" s="82"/>
      <c r="M50" s="171" t="str">
        <f>+IF(H50=0,"",'Ark1'!AA830)</f>
        <v/>
      </c>
      <c r="N50" s="171">
        <f>+IF(I50=0,"",'Ark1'!AB830)</f>
        <v>0</v>
      </c>
      <c r="O50" s="246" t="str">
        <f>IF(H50=0,"",'Ark1'!W830)</f>
        <v/>
      </c>
      <c r="P50" s="171" t="str">
        <f>IF(H50=0,"",'Ark1'!X830)</f>
        <v/>
      </c>
      <c r="Q50" s="245"/>
      <c r="R50" s="171" t="str">
        <f>IF(H50=0,"",'Ark1'!AA830)</f>
        <v/>
      </c>
      <c r="S50" s="171" t="str">
        <f>IF(H50=0,"",'Ark1'!AB830)</f>
        <v/>
      </c>
      <c r="T50" s="171" t="str">
        <f>IF(H50=0,"",'Ark1'!AC830)</f>
        <v/>
      </c>
      <c r="U50" s="82"/>
      <c r="V50" s="89" t="str">
        <f t="shared" si="5"/>
        <v/>
      </c>
      <c r="W50" s="171">
        <f>+'Ark1'!V830</f>
        <v>0</v>
      </c>
      <c r="X50" s="221"/>
      <c r="Y50" s="225"/>
      <c r="Z50" s="87"/>
      <c r="AB50" s="225"/>
      <c r="AC50" s="224"/>
      <c r="AD50" s="88"/>
      <c r="AE50" s="88"/>
      <c r="AF50" s="88"/>
      <c r="AG50" s="88"/>
      <c r="AH50" s="88"/>
      <c r="AI50" s="88"/>
    </row>
    <row r="51" spans="1:35" ht="15.6">
      <c r="A51" s="221"/>
      <c r="B51" s="197">
        <f>+'Ark1'!C831</f>
        <v>2024</v>
      </c>
      <c r="C51" s="197">
        <f>+'Ark1'!J831</f>
        <v>111</v>
      </c>
      <c r="D51" s="197" t="str">
        <f>VLOOKUP(C51,RNR!$A$1:$B$29,2)</f>
        <v>Forus</v>
      </c>
      <c r="E51" s="197">
        <f>+'Ark1'!D831</f>
        <v>3</v>
      </c>
      <c r="F51" s="197" t="str">
        <f>VLOOKUP(E51,RNR!$D$2:$E$13,2)</f>
        <v>Mar</v>
      </c>
      <c r="G51" s="88">
        <f>+'Ark1'!Q831</f>
        <v>0</v>
      </c>
      <c r="H51" s="89">
        <f>+'Ark1'!R831</f>
        <v>0</v>
      </c>
      <c r="I51" s="88" t="str">
        <f>IF(H51=0,"",'Ark1'!S831)</f>
        <v/>
      </c>
      <c r="J51" s="82"/>
      <c r="K51" s="171" t="str">
        <f>IF(G51=0,"",100*H51/Måned!$G13)</f>
        <v/>
      </c>
      <c r="L51" s="82"/>
      <c r="M51" s="171" t="str">
        <f>+IF(H51=0,"",'Ark1'!AA831)</f>
        <v/>
      </c>
      <c r="N51" s="171">
        <f>+IF(I51=0,"",'Ark1'!AB831)</f>
        <v>0</v>
      </c>
      <c r="O51" s="246" t="str">
        <f>IF(H51=0,"",'Ark1'!W831)</f>
        <v/>
      </c>
      <c r="P51" s="171" t="str">
        <f>IF(H51=0,"",'Ark1'!X831)</f>
        <v/>
      </c>
      <c r="Q51" s="245"/>
      <c r="R51" s="171" t="str">
        <f>IF(H51=0,"",'Ark1'!AA831)</f>
        <v/>
      </c>
      <c r="S51" s="171" t="str">
        <f>IF(H51=0,"",'Ark1'!AB831)</f>
        <v/>
      </c>
      <c r="T51" s="171" t="str">
        <f>IF(H51=0,"",'Ark1'!AC831)</f>
        <v/>
      </c>
      <c r="U51" s="82"/>
      <c r="V51" s="89" t="str">
        <f t="shared" si="5"/>
        <v/>
      </c>
      <c r="W51" s="171">
        <f>+'Ark1'!V831</f>
        <v>0</v>
      </c>
      <c r="X51" s="221"/>
      <c r="Y51" s="225"/>
      <c r="Z51" s="87"/>
      <c r="AB51" s="225"/>
      <c r="AC51" s="224"/>
      <c r="AD51" s="88"/>
      <c r="AE51" s="88"/>
      <c r="AF51" s="88"/>
      <c r="AG51" s="88"/>
      <c r="AH51" s="88"/>
      <c r="AI51" s="88"/>
    </row>
    <row r="52" spans="1:35" ht="15.6">
      <c r="A52" s="221"/>
      <c r="B52" s="197">
        <f>+'Ark1'!C832</f>
        <v>2024</v>
      </c>
      <c r="C52" s="197">
        <f>+'Ark1'!J832</f>
        <v>111</v>
      </c>
      <c r="D52" s="197" t="str">
        <f>VLOOKUP(C52,RNR!$A$1:$B$29,2)</f>
        <v>Forus</v>
      </c>
      <c r="E52" s="197">
        <f>+'Ark1'!D832</f>
        <v>4</v>
      </c>
      <c r="F52" s="197" t="str">
        <f>VLOOKUP(E52,RNR!$D$2:$E$13,2)</f>
        <v>Apr</v>
      </c>
      <c r="G52" s="88">
        <f>+'Ark1'!Q832</f>
        <v>0</v>
      </c>
      <c r="H52" s="89">
        <f>+'Ark1'!R832</f>
        <v>0</v>
      </c>
      <c r="I52" s="88" t="str">
        <f>IF(H52=0,"",'Ark1'!S832)</f>
        <v/>
      </c>
      <c r="J52" s="82"/>
      <c r="K52" s="171" t="str">
        <f>IF(G52=0,"",100*H52/Måned!$G14)</f>
        <v/>
      </c>
      <c r="L52" s="82"/>
      <c r="M52" s="171" t="str">
        <f>+IF(H52=0,"",'Ark1'!AA832)</f>
        <v/>
      </c>
      <c r="N52" s="171">
        <f>+IF(I52=0,"",'Ark1'!AB832)</f>
        <v>0</v>
      </c>
      <c r="O52" s="246" t="str">
        <f>IF(H52=0,"",'Ark1'!W832)</f>
        <v/>
      </c>
      <c r="P52" s="171" t="str">
        <f>IF(H52=0,"",'Ark1'!X832)</f>
        <v/>
      </c>
      <c r="Q52" s="245"/>
      <c r="R52" s="171" t="str">
        <f>IF(H52=0,"",'Ark1'!AA832)</f>
        <v/>
      </c>
      <c r="S52" s="171" t="str">
        <f>IF(H52=0,"",'Ark1'!AB832)</f>
        <v/>
      </c>
      <c r="T52" s="171" t="str">
        <f>IF(H52=0,"",'Ark1'!AC832)</f>
        <v/>
      </c>
      <c r="U52" s="82"/>
      <c r="V52" s="89" t="str">
        <f t="shared" si="5"/>
        <v/>
      </c>
      <c r="W52" s="171">
        <f>+'Ark1'!V832</f>
        <v>0</v>
      </c>
      <c r="X52" s="221"/>
      <c r="Y52" s="225"/>
      <c r="Z52" s="87"/>
      <c r="AB52" s="225"/>
      <c r="AC52" s="224"/>
      <c r="AD52" s="88"/>
      <c r="AE52" s="88"/>
      <c r="AF52" s="88"/>
      <c r="AG52" s="88"/>
      <c r="AH52" s="88"/>
      <c r="AI52" s="88"/>
    </row>
    <row r="53" spans="1:35" ht="15.6">
      <c r="A53" s="221"/>
      <c r="B53" s="197">
        <f>+'Ark1'!C833</f>
        <v>2024</v>
      </c>
      <c r="C53" s="197">
        <f>+'Ark1'!J833</f>
        <v>111</v>
      </c>
      <c r="D53" s="197" t="str">
        <f>VLOOKUP(C53,RNR!$A$1:$B$29,2)</f>
        <v>Forus</v>
      </c>
      <c r="E53" s="197">
        <f>+'Ark1'!D833</f>
        <v>5</v>
      </c>
      <c r="F53" s="197" t="str">
        <f>VLOOKUP(E53,RNR!$D$2:$E$13,2)</f>
        <v>Mai</v>
      </c>
      <c r="G53" s="88">
        <f>+'Ark1'!Q833</f>
        <v>0</v>
      </c>
      <c r="H53" s="89">
        <f>+'Ark1'!R833</f>
        <v>0</v>
      </c>
      <c r="I53" s="88" t="str">
        <f>IF(H53=0,"",'Ark1'!S833)</f>
        <v/>
      </c>
      <c r="J53" s="82"/>
      <c r="K53" s="171" t="str">
        <f>IF(G53=0,"",100*H53/Måned!$G15)</f>
        <v/>
      </c>
      <c r="L53" s="82"/>
      <c r="M53" s="171" t="str">
        <f>+IF(H53=0,"",'Ark1'!AA833)</f>
        <v/>
      </c>
      <c r="N53" s="171">
        <f>+IF(I53=0,"",'Ark1'!AB833)</f>
        <v>0</v>
      </c>
      <c r="O53" s="246" t="str">
        <f>IF(H53=0,"",'Ark1'!W833)</f>
        <v/>
      </c>
      <c r="P53" s="171" t="str">
        <f>IF(H53=0,"",'Ark1'!X833)</f>
        <v/>
      </c>
      <c r="Q53" s="245"/>
      <c r="R53" s="171" t="str">
        <f>IF(H53=0,"",'Ark1'!AA833)</f>
        <v/>
      </c>
      <c r="S53" s="171" t="str">
        <f>IF(H53=0,"",'Ark1'!AB833)</f>
        <v/>
      </c>
      <c r="T53" s="171" t="str">
        <f>IF(H53=0,"",'Ark1'!AC833)</f>
        <v/>
      </c>
      <c r="U53" s="82"/>
      <c r="V53" s="89" t="str">
        <f t="shared" si="5"/>
        <v/>
      </c>
      <c r="W53" s="171">
        <f>+'Ark1'!V833</f>
        <v>0</v>
      </c>
      <c r="X53" s="221"/>
      <c r="Y53" s="225"/>
      <c r="Z53" s="87"/>
      <c r="AB53" s="225"/>
      <c r="AC53" s="224"/>
      <c r="AD53" s="88"/>
      <c r="AE53" s="88"/>
      <c r="AF53" s="88"/>
      <c r="AG53" s="88"/>
      <c r="AH53" s="88"/>
      <c r="AI53" s="88"/>
    </row>
    <row r="54" spans="1:35" ht="15.6">
      <c r="A54" s="221"/>
      <c r="B54" s="197">
        <f>+'Ark1'!C834</f>
        <v>2024</v>
      </c>
      <c r="C54" s="197">
        <f>+'Ark1'!J834</f>
        <v>111</v>
      </c>
      <c r="D54" s="197" t="str">
        <f>VLOOKUP(C54,RNR!$A$1:$B$29,2)</f>
        <v>Forus</v>
      </c>
      <c r="E54" s="197">
        <f>+'Ark1'!D834</f>
        <v>6</v>
      </c>
      <c r="F54" s="197" t="str">
        <f>VLOOKUP(E54,RNR!$D$2:$E$13,2)</f>
        <v>Jun</v>
      </c>
      <c r="G54" s="88">
        <f>+'Ark1'!Q834</f>
        <v>0</v>
      </c>
      <c r="H54" s="89">
        <f>+'Ark1'!R834</f>
        <v>0</v>
      </c>
      <c r="I54" s="88" t="str">
        <f>IF(H54=0,"",'Ark1'!S834)</f>
        <v/>
      </c>
      <c r="J54" s="82"/>
      <c r="K54" s="171" t="str">
        <f>IF(G54=0,"",100*H54/Måned!$G16)</f>
        <v/>
      </c>
      <c r="L54" s="82"/>
      <c r="M54" s="171" t="str">
        <f>+IF(H54=0,"",'Ark1'!AA834)</f>
        <v/>
      </c>
      <c r="N54" s="171">
        <f>+IF(I54=0,"",'Ark1'!AB834)</f>
        <v>0</v>
      </c>
      <c r="O54" s="246" t="str">
        <f>IF(H54=0,"",'Ark1'!W834)</f>
        <v/>
      </c>
      <c r="P54" s="171" t="str">
        <f>IF(H54=0,"",'Ark1'!X834)</f>
        <v/>
      </c>
      <c r="Q54" s="245"/>
      <c r="R54" s="171" t="str">
        <f>IF(H54=0,"",'Ark1'!AA834)</f>
        <v/>
      </c>
      <c r="S54" s="171" t="str">
        <f>IF(H54=0,"",'Ark1'!AB834)</f>
        <v/>
      </c>
      <c r="T54" s="171" t="str">
        <f>IF(H54=0,"",'Ark1'!AC834)</f>
        <v/>
      </c>
      <c r="U54" s="82"/>
      <c r="V54" s="89" t="str">
        <f t="shared" si="5"/>
        <v/>
      </c>
      <c r="W54" s="171">
        <f>+'Ark1'!V834</f>
        <v>0</v>
      </c>
      <c r="X54" s="221"/>
      <c r="Y54" s="225"/>
      <c r="Z54" s="87"/>
      <c r="AB54" s="225"/>
      <c r="AC54" s="224"/>
      <c r="AD54" s="88"/>
      <c r="AE54" s="88"/>
      <c r="AF54" s="88"/>
      <c r="AG54" s="88"/>
      <c r="AH54" s="88"/>
      <c r="AI54" s="88"/>
    </row>
    <row r="55" spans="1:35" ht="15.6">
      <c r="A55" s="221"/>
      <c r="B55" s="197">
        <f>+'Ark1'!C835</f>
        <v>2024</v>
      </c>
      <c r="C55" s="197">
        <f>+'Ark1'!J835</f>
        <v>111</v>
      </c>
      <c r="D55" s="197" t="str">
        <f>VLOOKUP(C55,RNR!$A$1:$B$29,2)</f>
        <v>Forus</v>
      </c>
      <c r="E55" s="197">
        <f>+'Ark1'!D835</f>
        <v>7</v>
      </c>
      <c r="F55" s="197" t="str">
        <f>VLOOKUP(E55,RNR!$D$2:$E$13,2)</f>
        <v>Jul</v>
      </c>
      <c r="G55" s="88">
        <f>+'Ark1'!Q835</f>
        <v>0</v>
      </c>
      <c r="H55" s="89">
        <f>+'Ark1'!R835</f>
        <v>0</v>
      </c>
      <c r="I55" s="88" t="str">
        <f>IF(H55=0,"",'Ark1'!S835)</f>
        <v/>
      </c>
      <c r="J55" s="82"/>
      <c r="K55" s="171" t="str">
        <f>IF(G55=0,"",100*H55/Måned!$G17)</f>
        <v/>
      </c>
      <c r="L55" s="82"/>
      <c r="M55" s="171" t="str">
        <f>+IF(H55=0,"",'Ark1'!AA835)</f>
        <v/>
      </c>
      <c r="N55" s="171">
        <f>+IF(I55=0,"",'Ark1'!AB835)</f>
        <v>0</v>
      </c>
      <c r="O55" s="246" t="str">
        <f>IF(H55=0,"",'Ark1'!W835)</f>
        <v/>
      </c>
      <c r="P55" s="171" t="str">
        <f>IF(H55=0,"",'Ark1'!X835)</f>
        <v/>
      </c>
      <c r="Q55" s="245"/>
      <c r="R55" s="171" t="str">
        <f>IF(H55=0,"",'Ark1'!AA835)</f>
        <v/>
      </c>
      <c r="S55" s="171" t="str">
        <f>IF(H55=0,"",'Ark1'!AB835)</f>
        <v/>
      </c>
      <c r="T55" s="171" t="str">
        <f>IF(H55=0,"",'Ark1'!AC835)</f>
        <v/>
      </c>
      <c r="U55" s="82"/>
      <c r="V55" s="89" t="str">
        <f t="shared" si="5"/>
        <v/>
      </c>
      <c r="W55" s="171">
        <f>+'Ark1'!V835</f>
        <v>0</v>
      </c>
      <c r="X55" s="221"/>
      <c r="Y55" s="225"/>
      <c r="Z55" s="87"/>
      <c r="AB55" s="225"/>
      <c r="AC55" s="224"/>
      <c r="AD55" s="88"/>
      <c r="AE55" s="88"/>
      <c r="AF55" s="88"/>
      <c r="AG55" s="88"/>
      <c r="AH55" s="88"/>
      <c r="AI55" s="88"/>
    </row>
    <row r="56" spans="1:35" ht="15.6">
      <c r="A56" s="221"/>
      <c r="B56" s="197">
        <f>+'Ark1'!C836</f>
        <v>2024</v>
      </c>
      <c r="C56" s="197">
        <f>+'Ark1'!J836</f>
        <v>111</v>
      </c>
      <c r="D56" s="197" t="str">
        <f>VLOOKUP(C56,RNR!$A$1:$B$29,2)</f>
        <v>Forus</v>
      </c>
      <c r="E56" s="197">
        <f>+'Ark1'!D836</f>
        <v>8</v>
      </c>
      <c r="F56" s="197" t="str">
        <f>VLOOKUP(E56,RNR!$D$2:$E$13,2)</f>
        <v>Aug</v>
      </c>
      <c r="G56" s="88">
        <f>+'Ark1'!Q836</f>
        <v>0</v>
      </c>
      <c r="H56" s="89">
        <f>+'Ark1'!R836</f>
        <v>0</v>
      </c>
      <c r="I56" s="88" t="str">
        <f>IF(H56=0,"",'Ark1'!S836)</f>
        <v/>
      </c>
      <c r="J56" s="82"/>
      <c r="K56" s="171" t="str">
        <f>IF(G56=0,"",100*H56/Måned!$G18)</f>
        <v/>
      </c>
      <c r="L56" s="82"/>
      <c r="M56" s="171" t="str">
        <f>+IF(H56=0,"",'Ark1'!AA836)</f>
        <v/>
      </c>
      <c r="N56" s="171">
        <f>+IF(I56=0,"",'Ark1'!AB836)</f>
        <v>0</v>
      </c>
      <c r="O56" s="246" t="str">
        <f>IF(H56=0,"",'Ark1'!W836)</f>
        <v/>
      </c>
      <c r="P56" s="171" t="str">
        <f>IF(H56=0,"",'Ark1'!X836)</f>
        <v/>
      </c>
      <c r="Q56" s="245"/>
      <c r="R56" s="171" t="str">
        <f>IF(H56=0,"",'Ark1'!AA836)</f>
        <v/>
      </c>
      <c r="S56" s="171" t="str">
        <f>IF(H56=0,"",'Ark1'!AB836)</f>
        <v/>
      </c>
      <c r="T56" s="171" t="str">
        <f>IF(H56=0,"",'Ark1'!AC836)</f>
        <v/>
      </c>
      <c r="U56" s="82"/>
      <c r="V56" s="89" t="str">
        <f t="shared" si="5"/>
        <v/>
      </c>
      <c r="W56" s="171">
        <f>+'Ark1'!V836</f>
        <v>0</v>
      </c>
      <c r="X56" s="221"/>
      <c r="Y56" s="225"/>
      <c r="Z56" s="87"/>
      <c r="AB56" s="225"/>
      <c r="AC56" s="224"/>
      <c r="AD56" s="88"/>
      <c r="AE56" s="88"/>
      <c r="AF56" s="88"/>
      <c r="AG56" s="88"/>
      <c r="AH56" s="88"/>
      <c r="AI56" s="88"/>
    </row>
    <row r="57" spans="1:35" ht="15.6">
      <c r="A57" s="221"/>
      <c r="B57" s="197">
        <f>+'Ark1'!C837</f>
        <v>2024</v>
      </c>
      <c r="C57" s="197">
        <f>+'Ark1'!J837</f>
        <v>111</v>
      </c>
      <c r="D57" s="197" t="str">
        <f>VLOOKUP(C57,RNR!$A$1:$B$29,2)</f>
        <v>Forus</v>
      </c>
      <c r="E57" s="197">
        <f>+'Ark1'!D837</f>
        <v>9</v>
      </c>
      <c r="F57" s="197" t="str">
        <f>VLOOKUP(E57,RNR!$D$2:$E$13,2)</f>
        <v>Sep</v>
      </c>
      <c r="G57" s="88">
        <f>+'Ark1'!Q837</f>
        <v>0</v>
      </c>
      <c r="H57" s="89">
        <f>+'Ark1'!R837</f>
        <v>0</v>
      </c>
      <c r="I57" s="88" t="str">
        <f>IF(H57=0,"",'Ark1'!S837)</f>
        <v/>
      </c>
      <c r="J57" s="82"/>
      <c r="K57" s="171" t="str">
        <f>IF(G57=0,"",100*H57/Måned!$G19)</f>
        <v/>
      </c>
      <c r="L57" s="82"/>
      <c r="M57" s="171" t="str">
        <f>+IF(H57=0,"",'Ark1'!AA837)</f>
        <v/>
      </c>
      <c r="N57" s="171">
        <f>+IF(I57=0,"",'Ark1'!AB837)</f>
        <v>0</v>
      </c>
      <c r="O57" s="246" t="str">
        <f>IF(H57=0,"",'Ark1'!W837)</f>
        <v/>
      </c>
      <c r="P57" s="171" t="str">
        <f>IF(H57=0,"",'Ark1'!X837)</f>
        <v/>
      </c>
      <c r="Q57" s="245"/>
      <c r="R57" s="171" t="str">
        <f>IF(H57=0,"",'Ark1'!AA837)</f>
        <v/>
      </c>
      <c r="S57" s="171" t="str">
        <f>IF(H57=0,"",'Ark1'!AB837)</f>
        <v/>
      </c>
      <c r="T57" s="171" t="str">
        <f>IF(H57=0,"",'Ark1'!AC837)</f>
        <v/>
      </c>
      <c r="U57" s="82"/>
      <c r="V57" s="89" t="str">
        <f t="shared" si="5"/>
        <v/>
      </c>
      <c r="W57" s="171">
        <f>+'Ark1'!V837</f>
        <v>0</v>
      </c>
      <c r="X57" s="221"/>
      <c r="Y57" s="225"/>
      <c r="Z57" s="87"/>
      <c r="AB57" s="225"/>
      <c r="AC57" s="224"/>
      <c r="AD57" s="88"/>
      <c r="AE57" s="88"/>
      <c r="AF57" s="88"/>
      <c r="AG57" s="88"/>
      <c r="AH57" s="88"/>
      <c r="AI57" s="88"/>
    </row>
    <row r="58" spans="1:35" ht="15.6">
      <c r="A58" s="221"/>
      <c r="B58" s="197">
        <f>+'Ark1'!C838</f>
        <v>2024</v>
      </c>
      <c r="C58" s="197">
        <f>+'Ark1'!J838</f>
        <v>111</v>
      </c>
      <c r="D58" s="197" t="str">
        <f>VLOOKUP(C58,RNR!$A$1:$B$29,2)</f>
        <v>Forus</v>
      </c>
      <c r="E58" s="197">
        <f>+'Ark1'!D838</f>
        <v>10</v>
      </c>
      <c r="F58" s="197" t="str">
        <f>VLOOKUP(E58,RNR!$D$2:$E$13,2)</f>
        <v>Okt</v>
      </c>
      <c r="G58" s="88">
        <f>+'Ark1'!Q838</f>
        <v>0</v>
      </c>
      <c r="H58" s="89">
        <f>+'Ark1'!R838</f>
        <v>0</v>
      </c>
      <c r="I58" s="88" t="str">
        <f>IF(H58=0,"",'Ark1'!S838)</f>
        <v/>
      </c>
      <c r="J58" s="82"/>
      <c r="K58" s="171" t="str">
        <f>IF(G58=0,"",100*H58/Måned!$G20)</f>
        <v/>
      </c>
      <c r="L58" s="82"/>
      <c r="M58" s="171" t="str">
        <f>+IF(H58=0,"",'Ark1'!AA838)</f>
        <v/>
      </c>
      <c r="N58" s="171">
        <f>+IF(I58=0,"",'Ark1'!AB838)</f>
        <v>0</v>
      </c>
      <c r="O58" s="246" t="str">
        <f>IF(H58=0,"",'Ark1'!W838)</f>
        <v/>
      </c>
      <c r="P58" s="171" t="str">
        <f>IF(H58=0,"",'Ark1'!X838)</f>
        <v/>
      </c>
      <c r="Q58" s="245"/>
      <c r="R58" s="171" t="str">
        <f>IF(H58=0,"",'Ark1'!AA838)</f>
        <v/>
      </c>
      <c r="S58" s="171" t="str">
        <f>IF(H58=0,"",'Ark1'!AB838)</f>
        <v/>
      </c>
      <c r="T58" s="171" t="str">
        <f>IF(H58=0,"",'Ark1'!AC838)</f>
        <v/>
      </c>
      <c r="U58" s="82"/>
      <c r="V58" s="89" t="str">
        <f t="shared" si="5"/>
        <v/>
      </c>
      <c r="W58" s="171">
        <f>+'Ark1'!V838</f>
        <v>0</v>
      </c>
      <c r="X58" s="221"/>
      <c r="Y58" s="225"/>
      <c r="Z58" s="224"/>
      <c r="AB58" s="225"/>
      <c r="AC58" s="224"/>
      <c r="AD58" s="88"/>
      <c r="AE58" s="88"/>
      <c r="AF58" s="88"/>
      <c r="AG58" s="88"/>
      <c r="AH58" s="88"/>
      <c r="AI58" s="88"/>
    </row>
    <row r="59" spans="1:35" ht="15.6">
      <c r="A59" s="221"/>
      <c r="B59" s="197">
        <f>+'Ark1'!C839</f>
        <v>2024</v>
      </c>
      <c r="C59" s="197">
        <f>+'Ark1'!J839</f>
        <v>111</v>
      </c>
      <c r="D59" s="197" t="str">
        <f>VLOOKUP(C59,RNR!$A$1:$B$29,2)</f>
        <v>Forus</v>
      </c>
      <c r="E59" s="197">
        <f>+'Ark1'!D839</f>
        <v>11</v>
      </c>
      <c r="F59" s="197" t="str">
        <f>VLOOKUP(E59,RNR!$D$2:$E$13,2)</f>
        <v>Nov</v>
      </c>
      <c r="G59" s="88">
        <f>+'Ark1'!Q839</f>
        <v>0</v>
      </c>
      <c r="H59" s="89">
        <f>+'Ark1'!R839</f>
        <v>0</v>
      </c>
      <c r="I59" s="88" t="str">
        <f>IF(H59=0,"",'Ark1'!S839)</f>
        <v/>
      </c>
      <c r="J59" s="82"/>
      <c r="K59" s="171" t="str">
        <f>IF(G59=0,"",100*H59/Måned!$G21)</f>
        <v/>
      </c>
      <c r="L59" s="82"/>
      <c r="M59" s="171" t="str">
        <f>+IF(H59=0,"",'Ark1'!AA839)</f>
        <v/>
      </c>
      <c r="N59" s="171">
        <f>+IF(I59=0,"",'Ark1'!AB839)</f>
        <v>0</v>
      </c>
      <c r="O59" s="246" t="str">
        <f>IF(H59=0,"",'Ark1'!W839)</f>
        <v/>
      </c>
      <c r="P59" s="171" t="str">
        <f>IF(H59=0,"",'Ark1'!X839)</f>
        <v/>
      </c>
      <c r="Q59" s="245"/>
      <c r="R59" s="171" t="str">
        <f>IF(H59=0,"",'Ark1'!AA839)</f>
        <v/>
      </c>
      <c r="S59" s="171" t="str">
        <f>IF(H59=0,"",'Ark1'!AB839)</f>
        <v/>
      </c>
      <c r="T59" s="171" t="str">
        <f>IF(H59=0,"",'Ark1'!AC839)</f>
        <v/>
      </c>
      <c r="U59" s="82"/>
      <c r="V59" s="89" t="str">
        <f t="shared" si="5"/>
        <v/>
      </c>
      <c r="W59" s="171">
        <f>+'Ark1'!V839</f>
        <v>0</v>
      </c>
      <c r="X59" s="221"/>
      <c r="Y59" s="225"/>
      <c r="Z59" s="224"/>
      <c r="AB59" s="225"/>
      <c r="AC59" s="88"/>
      <c r="AD59" s="88"/>
      <c r="AE59" s="88"/>
      <c r="AF59" s="88"/>
      <c r="AG59" s="88"/>
      <c r="AH59" s="88"/>
      <c r="AI59" s="88"/>
    </row>
    <row r="60" spans="1:35" ht="15.6">
      <c r="A60" s="221"/>
      <c r="B60" s="197">
        <f>+'Ark1'!C840</f>
        <v>2024</v>
      </c>
      <c r="C60" s="197">
        <f>+'Ark1'!J840</f>
        <v>111</v>
      </c>
      <c r="D60" s="197" t="str">
        <f>VLOOKUP(C60,RNR!$A$1:$B$29,2)</f>
        <v>Forus</v>
      </c>
      <c r="E60" s="197">
        <f>+'Ark1'!D840</f>
        <v>12</v>
      </c>
      <c r="F60" s="197" t="str">
        <f>VLOOKUP(E60,RNR!$D$2:$E$13,2)</f>
        <v>Des</v>
      </c>
      <c r="G60" s="88">
        <f>+'Ark1'!Q840</f>
        <v>0</v>
      </c>
      <c r="H60" s="89">
        <f>+'Ark1'!R840</f>
        <v>0</v>
      </c>
      <c r="I60" s="88" t="str">
        <f>IF(H60=0,"",'Ark1'!S840)</f>
        <v/>
      </c>
      <c r="J60" s="82"/>
      <c r="K60" s="171" t="str">
        <f>IF(G60=0,"",100*H60/Måned!$G10)</f>
        <v/>
      </c>
      <c r="L60" s="82"/>
      <c r="M60" s="171" t="str">
        <f>+IF(H60=0,"",'Ark1'!AA840)</f>
        <v/>
      </c>
      <c r="N60" s="171">
        <f>+IF(I60=0,"",'Ark1'!AB840)</f>
        <v>0</v>
      </c>
      <c r="O60" s="246" t="str">
        <f>IF(H60=0,"",'Ark1'!W840)</f>
        <v/>
      </c>
      <c r="P60" s="171" t="str">
        <f>IF(H60=0,"",'Ark1'!X840)</f>
        <v/>
      </c>
      <c r="Q60" s="245"/>
      <c r="R60" s="171" t="str">
        <f>IF(H60=0,"",'Ark1'!AA840)</f>
        <v/>
      </c>
      <c r="S60" s="171" t="str">
        <f>IF(H60=0,"",'Ark1'!AB840)</f>
        <v/>
      </c>
      <c r="T60" s="171" t="str">
        <f>IF(H60=0,"",'Ark1'!AC840)</f>
        <v/>
      </c>
      <c r="U60" s="82"/>
      <c r="V60" s="89" t="str">
        <f t="shared" ref="V60:V72" si="6">+(IF(H60=0,"",I60/G60))</f>
        <v/>
      </c>
      <c r="W60" s="171">
        <f>+'Ark1'!V840</f>
        <v>0</v>
      </c>
      <c r="X60" s="221"/>
      <c r="Y60" s="87"/>
      <c r="Z60" s="87"/>
      <c r="AB60" s="225"/>
      <c r="AC60" s="88"/>
      <c r="AD60" s="88"/>
      <c r="AE60" s="88"/>
      <c r="AF60" s="88"/>
      <c r="AG60" s="88"/>
      <c r="AH60" s="88"/>
      <c r="AI60" s="88"/>
    </row>
    <row r="61" spans="1:35" ht="15.6">
      <c r="A61" s="221"/>
      <c r="B61" s="221"/>
      <c r="C61" s="221"/>
      <c r="D61" s="221"/>
      <c r="E61" s="221"/>
      <c r="F61" s="221"/>
      <c r="G61" s="221"/>
      <c r="H61" s="221"/>
      <c r="I61" s="221"/>
      <c r="J61" s="221"/>
      <c r="K61" s="221"/>
      <c r="L61" s="221"/>
      <c r="M61" s="221"/>
      <c r="N61" s="221"/>
      <c r="O61" s="221"/>
      <c r="P61" s="221"/>
      <c r="Q61" s="221"/>
      <c r="R61" s="221"/>
      <c r="S61" s="221"/>
      <c r="T61" s="221"/>
      <c r="U61" s="221"/>
      <c r="V61" s="221"/>
      <c r="W61" s="221"/>
      <c r="X61" s="221"/>
      <c r="Y61" s="225"/>
      <c r="Z61" s="224"/>
      <c r="AB61" s="225"/>
      <c r="AC61" s="88"/>
      <c r="AD61" s="88"/>
      <c r="AE61" s="88"/>
      <c r="AF61" s="88"/>
      <c r="AG61" s="88"/>
      <c r="AH61" s="88"/>
      <c r="AI61" s="88"/>
    </row>
    <row r="62" spans="1:35" ht="15.6">
      <c r="A62" s="221"/>
      <c r="B62" s="197">
        <f>+'Ark1'!C841</f>
        <v>2024</v>
      </c>
      <c r="C62" s="197">
        <f>+'Ark1'!J841</f>
        <v>113</v>
      </c>
      <c r="D62" s="197" t="str">
        <f>VLOOKUP(C62,RNR!$A$1:$B$29,2)</f>
        <v>Egersund</v>
      </c>
      <c r="E62" s="197">
        <f>+'Ark1'!D841</f>
        <v>1</v>
      </c>
      <c r="F62" s="197" t="str">
        <f>VLOOKUP(E62,RNR!$D$2:$E$13,2)</f>
        <v>Jan</v>
      </c>
      <c r="G62" s="88">
        <f>+'Ark1'!Q841</f>
        <v>2</v>
      </c>
      <c r="H62" s="89">
        <f>+'Ark1'!R841</f>
        <v>3</v>
      </c>
      <c r="I62" s="88">
        <f>IF(H62=0,"",'Ark1'!S841)</f>
        <v>3</v>
      </c>
      <c r="J62" s="82"/>
      <c r="K62" s="171">
        <f>IF(G62=0,"",100*H62/Måned!$G10)</f>
        <v>0.16384489350081921</v>
      </c>
      <c r="L62" s="82"/>
      <c r="M62" s="171">
        <f>+IF(H62=0,"",'Ark1'!AA841)</f>
        <v>39.693156421059051</v>
      </c>
      <c r="N62" s="171">
        <f>+IF(I62=0,"",'Ark1'!AB841)</f>
        <v>0.81649658092772603</v>
      </c>
      <c r="O62" s="246">
        <f>IF(H62=0,"",'Ark1'!W841)</f>
        <v>60</v>
      </c>
      <c r="P62" s="171">
        <f>IF(H62=0,"",'Ark1'!X841)</f>
        <v>167.06392199349941</v>
      </c>
      <c r="Q62" s="245"/>
      <c r="R62" s="171">
        <f>IF(H62=0,"",'Ark1'!AA841)</f>
        <v>39.693156421059051</v>
      </c>
      <c r="S62" s="171">
        <f>IF(H62=0,"",'Ark1'!AB841)</f>
        <v>0.81649658092772603</v>
      </c>
      <c r="T62" s="171">
        <f>IF(H62=0,"",'Ark1'!AC841)</f>
        <v>-10.902211537461461</v>
      </c>
      <c r="U62" s="82"/>
      <c r="V62" s="89">
        <f t="shared" si="6"/>
        <v>1.5</v>
      </c>
      <c r="W62" s="171">
        <f>+'Ark1'!V841</f>
        <v>4.6666666666666679</v>
      </c>
      <c r="X62" s="221"/>
      <c r="Y62" s="87"/>
      <c r="Z62" s="87"/>
      <c r="AB62" s="225"/>
      <c r="AC62" s="88"/>
      <c r="AD62" s="88"/>
      <c r="AE62" s="88"/>
      <c r="AF62" s="88"/>
      <c r="AG62" s="88"/>
      <c r="AH62" s="88"/>
      <c r="AI62" s="88"/>
    </row>
    <row r="63" spans="1:35" ht="15.6">
      <c r="A63" s="221"/>
      <c r="B63" s="197">
        <f>+'Ark1'!C842</f>
        <v>2024</v>
      </c>
      <c r="C63" s="197">
        <f>+'Ark1'!J842</f>
        <v>113</v>
      </c>
      <c r="D63" s="197" t="str">
        <f>VLOOKUP(C63,RNR!$A$1:$B$29,2)</f>
        <v>Egersund</v>
      </c>
      <c r="E63" s="197">
        <f>+'Ark1'!D842</f>
        <v>2</v>
      </c>
      <c r="F63" s="197" t="str">
        <f>VLOOKUP(E63,RNR!$D$2:$E$13,2)</f>
        <v>Feb</v>
      </c>
      <c r="G63" s="88">
        <f>+'Ark1'!Q842</f>
        <v>1</v>
      </c>
      <c r="H63" s="89">
        <f>+'Ark1'!R842</f>
        <v>1</v>
      </c>
      <c r="I63" s="88">
        <f>IF(H63=0,"",'Ark1'!S842)</f>
        <v>1</v>
      </c>
      <c r="J63" s="82"/>
      <c r="K63" s="171">
        <f>IF(G63=0,"",100*H63/Måned!$G11)</f>
        <v>6.1538461538461542E-2</v>
      </c>
      <c r="L63" s="82"/>
      <c r="M63" s="171">
        <f>+IF(H63=0,"",'Ark1'!AA842)</f>
        <v>0</v>
      </c>
      <c r="N63" s="171">
        <f>+IF(I63=0,"",'Ark1'!AB842)</f>
        <v>0</v>
      </c>
      <c r="O63" s="246">
        <f>IF(H63=0,"",'Ark1'!W842)</f>
        <v>58</v>
      </c>
      <c r="P63" s="171">
        <f>IF(H63=0,"",'Ark1'!X842)</f>
        <v>127.19393282773564</v>
      </c>
      <c r="Q63" s="245"/>
      <c r="R63" s="171">
        <f>IF(H63=0,"",'Ark1'!AA842)</f>
        <v>0</v>
      </c>
      <c r="S63" s="171">
        <f>IF(H63=0,"",'Ark1'!AB842)</f>
        <v>0</v>
      </c>
      <c r="T63" s="171">
        <f>IF(H63=0,"",'Ark1'!AC842)</f>
        <v>0</v>
      </c>
      <c r="U63" s="82"/>
      <c r="V63" s="89">
        <f t="shared" si="6"/>
        <v>1</v>
      </c>
      <c r="W63" s="171">
        <f>+'Ark1'!V842</f>
        <v>14</v>
      </c>
      <c r="X63" s="221"/>
      <c r="Y63" s="87"/>
      <c r="Z63" s="87"/>
      <c r="AB63" s="225"/>
      <c r="AC63" s="88"/>
      <c r="AD63" s="88"/>
      <c r="AE63" s="88"/>
      <c r="AF63" s="88"/>
      <c r="AG63" s="88"/>
      <c r="AH63" s="88"/>
      <c r="AI63" s="88"/>
    </row>
    <row r="64" spans="1:35" ht="15.6">
      <c r="A64" s="221"/>
      <c r="B64" s="197">
        <f>+'Ark1'!C843</f>
        <v>2024</v>
      </c>
      <c r="C64" s="197">
        <f>+'Ark1'!J843</f>
        <v>113</v>
      </c>
      <c r="D64" s="197" t="str">
        <f>VLOOKUP(C64,RNR!$A$1:$B$29,2)</f>
        <v>Egersund</v>
      </c>
      <c r="E64" s="197">
        <f>+'Ark1'!D843</f>
        <v>3</v>
      </c>
      <c r="F64" s="197" t="str">
        <f>VLOOKUP(E64,RNR!$D$2:$E$13,2)</f>
        <v>Mar</v>
      </c>
      <c r="G64" s="88">
        <f>+'Ark1'!Q843</f>
        <v>1</v>
      </c>
      <c r="H64" s="89">
        <f>+'Ark1'!R843</f>
        <v>1</v>
      </c>
      <c r="I64" s="88">
        <f>IF(H64=0,"",'Ark1'!S843)</f>
        <v>1</v>
      </c>
      <c r="J64" s="82"/>
      <c r="K64" s="171">
        <f>IF(G64=0,"",100*H64/Måned!$G12)</f>
        <v>6.7204301075268813E-2</v>
      </c>
      <c r="L64" s="82"/>
      <c r="M64" s="171">
        <f>+IF(H64=0,"",'Ark1'!AA843)</f>
        <v>0</v>
      </c>
      <c r="N64" s="171">
        <f>+IF(I64=0,"",'Ark1'!AB843)</f>
        <v>0</v>
      </c>
      <c r="O64" s="246">
        <f>IF(H64=0,"",'Ark1'!W843)</f>
        <v>58</v>
      </c>
      <c r="P64" s="171">
        <f>IF(H64=0,"",'Ark1'!X843)</f>
        <v>127.84398699891661</v>
      </c>
      <c r="Q64" s="245"/>
      <c r="R64" s="171">
        <f>IF(H64=0,"",'Ark1'!AA843)</f>
        <v>0</v>
      </c>
      <c r="S64" s="171">
        <f>IF(H64=0,"",'Ark1'!AB843)</f>
        <v>0</v>
      </c>
      <c r="T64" s="171">
        <f>IF(H64=0,"",'Ark1'!AC843)</f>
        <v>0</v>
      </c>
      <c r="U64" s="82"/>
      <c r="V64" s="89">
        <f t="shared" si="6"/>
        <v>1</v>
      </c>
      <c r="W64" s="171">
        <f>+'Ark1'!V843</f>
        <v>14</v>
      </c>
      <c r="X64" s="221"/>
      <c r="Y64" s="87"/>
      <c r="Z64" s="87"/>
      <c r="AB64" s="225"/>
      <c r="AC64" s="88"/>
      <c r="AD64" s="88"/>
      <c r="AE64" s="88"/>
      <c r="AF64" s="88"/>
      <c r="AG64" s="88"/>
      <c r="AH64" s="88"/>
      <c r="AI64" s="88"/>
    </row>
    <row r="65" spans="1:38" ht="15.6">
      <c r="A65" s="221"/>
      <c r="B65" s="197">
        <f>+'Ark1'!C844</f>
        <v>2024</v>
      </c>
      <c r="C65" s="197">
        <f>+'Ark1'!J844</f>
        <v>113</v>
      </c>
      <c r="D65" s="197" t="str">
        <f>VLOOKUP(C65,RNR!$A$1:$B$29,2)</f>
        <v>Egersund</v>
      </c>
      <c r="E65" s="197">
        <f>+'Ark1'!D844</f>
        <v>4</v>
      </c>
      <c r="F65" s="197" t="str">
        <f>VLOOKUP(E65,RNR!$D$2:$E$13,2)</f>
        <v>Apr</v>
      </c>
      <c r="G65" s="88">
        <f>+'Ark1'!Q844</f>
        <v>1</v>
      </c>
      <c r="H65" s="89">
        <f>+'Ark1'!R844</f>
        <v>2</v>
      </c>
      <c r="I65" s="88">
        <f>IF(H65=0,"",'Ark1'!S844)</f>
        <v>2</v>
      </c>
      <c r="J65" s="82"/>
      <c r="K65" s="171">
        <f>IF(G65=0,"",100*H65/Måned!$G13)</f>
        <v>0.111358574610245</v>
      </c>
      <c r="L65" s="82"/>
      <c r="M65" s="171">
        <f>+IF(H65=0,"",'Ark1'!AA844)</f>
        <v>2.8000000000000265</v>
      </c>
      <c r="N65" s="171">
        <f>+IF(I65=0,"",'Ark1'!AB844)</f>
        <v>4.5</v>
      </c>
      <c r="O65" s="246">
        <f>IF(H65=0,"",'Ark1'!W844)</f>
        <v>60.5</v>
      </c>
      <c r="P65" s="171">
        <f>IF(H65=0,"",'Ark1'!X844)</f>
        <v>164.03033586132176</v>
      </c>
      <c r="Q65" s="245"/>
      <c r="R65" s="171">
        <f>IF(H65=0,"",'Ark1'!AA844)</f>
        <v>2.8000000000000265</v>
      </c>
      <c r="S65" s="171">
        <f>IF(H65=0,"",'Ark1'!AB844)</f>
        <v>4.5</v>
      </c>
      <c r="T65" s="171">
        <f>IF(H65=0,"",'Ark1'!AC844)</f>
        <v>-100.00000000000198</v>
      </c>
      <c r="U65" s="82"/>
      <c r="V65" s="89">
        <f t="shared" si="6"/>
        <v>2</v>
      </c>
      <c r="W65" s="171">
        <f>+'Ark1'!V844</f>
        <v>7</v>
      </c>
      <c r="X65" s="221"/>
      <c r="Y65" s="87"/>
      <c r="Z65" s="87"/>
      <c r="AB65" s="225"/>
      <c r="AC65" s="88"/>
      <c r="AD65" s="88"/>
      <c r="AE65" s="88"/>
      <c r="AF65" s="88"/>
      <c r="AG65" s="88"/>
      <c r="AH65" s="88"/>
      <c r="AI65" s="88"/>
    </row>
    <row r="66" spans="1:38" ht="15.6">
      <c r="A66" s="221"/>
      <c r="B66" s="197">
        <f>+'Ark1'!C845</f>
        <v>2024</v>
      </c>
      <c r="C66" s="197">
        <f>+'Ark1'!J845</f>
        <v>113</v>
      </c>
      <c r="D66" s="197" t="str">
        <f>VLOOKUP(C66,RNR!$A$1:$B$29,2)</f>
        <v>Egersund</v>
      </c>
      <c r="E66" s="197">
        <f>+'Ark1'!D845</f>
        <v>5</v>
      </c>
      <c r="F66" s="197" t="str">
        <f>VLOOKUP(E66,RNR!$D$2:$E$13,2)</f>
        <v>Mai</v>
      </c>
      <c r="G66" s="88">
        <f>+'Ark1'!Q845</f>
        <v>1</v>
      </c>
      <c r="H66" s="89">
        <f>+'Ark1'!R845</f>
        <v>3</v>
      </c>
      <c r="I66" s="88">
        <f>IF(H66=0,"",'Ark1'!S845)</f>
        <v>3</v>
      </c>
      <c r="J66" s="82"/>
      <c r="K66" s="171">
        <f>IF(G66=0,"",100*H66/Måned!$G14)</f>
        <v>0.23166023166023167</v>
      </c>
      <c r="L66" s="82"/>
      <c r="M66" s="171">
        <f>+IF(H66=0,"",'Ark1'!AA845)</f>
        <v>2.6733250207676926</v>
      </c>
      <c r="N66" s="171">
        <f>+IF(I66=0,"",'Ark1'!AB845)</f>
        <v>0.47140452079081746</v>
      </c>
      <c r="O66" s="246">
        <f>IF(H66=0,"",'Ark1'!W845)</f>
        <v>58.33333333333335</v>
      </c>
      <c r="P66" s="171">
        <f>IF(H66=0,"",'Ark1'!X845)</f>
        <v>143.22860238353195</v>
      </c>
      <c r="Q66" s="245"/>
      <c r="R66" s="171">
        <f>IF(H66=0,"",'Ark1'!AA845)</f>
        <v>2.6733250207676926</v>
      </c>
      <c r="S66" s="171">
        <f>IF(H66=0,"",'Ark1'!AB845)</f>
        <v>0.47140452079081746</v>
      </c>
      <c r="T66" s="171">
        <f>IF(H66=0,"",'Ark1'!AC845)</f>
        <v>21.160368475658128</v>
      </c>
      <c r="U66" s="82"/>
      <c r="V66" s="89">
        <f t="shared" si="6"/>
        <v>3</v>
      </c>
      <c r="W66" s="171">
        <f>+'Ark1'!V845</f>
        <v>14</v>
      </c>
      <c r="X66" s="221"/>
      <c r="Y66" s="87"/>
      <c r="Z66" s="87"/>
      <c r="AB66" s="225"/>
      <c r="AC66" s="88"/>
      <c r="AD66" s="88"/>
      <c r="AE66" s="88"/>
      <c r="AF66" s="88"/>
      <c r="AG66" s="88"/>
      <c r="AH66" s="88"/>
      <c r="AI66" s="88"/>
    </row>
    <row r="67" spans="1:38" ht="15.6">
      <c r="A67" s="221"/>
      <c r="B67" s="197">
        <f>+'Ark1'!C846</f>
        <v>2024</v>
      </c>
      <c r="C67" s="197">
        <f>+'Ark1'!J846</f>
        <v>113</v>
      </c>
      <c r="D67" s="197" t="str">
        <f>VLOOKUP(C67,RNR!$A$1:$B$29,2)</f>
        <v>Egersund</v>
      </c>
      <c r="E67" s="197">
        <f>+'Ark1'!D846</f>
        <v>6</v>
      </c>
      <c r="F67" s="197" t="str">
        <f>VLOOKUP(E67,RNR!$D$2:$E$13,2)</f>
        <v>Jun</v>
      </c>
      <c r="G67" s="88">
        <f>+'Ark1'!Q846</f>
        <v>1</v>
      </c>
      <c r="H67" s="89">
        <f>+'Ark1'!R846</f>
        <v>2</v>
      </c>
      <c r="I67" s="88">
        <f>IF(H67=0,"",'Ark1'!S846)</f>
        <v>2</v>
      </c>
      <c r="J67" s="82"/>
      <c r="K67" s="171">
        <f>IF(G67=0,"",100*H67/Måned!$G15)</f>
        <v>0.15220700152207001</v>
      </c>
      <c r="L67" s="82"/>
      <c r="M67" s="171">
        <f>+IF(H67=0,"",'Ark1'!AA846)</f>
        <v>4.1999999999999309</v>
      </c>
      <c r="N67" s="171">
        <f>+IF(I67=0,"",'Ark1'!AB846)</f>
        <v>1</v>
      </c>
      <c r="O67" s="246">
        <f>IF(H67=0,"",'Ark1'!W846)</f>
        <v>59</v>
      </c>
      <c r="P67" s="171">
        <f>IF(H67=0,"",'Ark1'!X846)</f>
        <v>191.11592632719399</v>
      </c>
      <c r="Q67" s="245"/>
      <c r="R67" s="171">
        <f>IF(H67=0,"",'Ark1'!AA846)</f>
        <v>4.1999999999999309</v>
      </c>
      <c r="S67" s="171">
        <f>IF(H67=0,"",'Ark1'!AB846)</f>
        <v>1</v>
      </c>
      <c r="T67" s="171">
        <f>IF(H67=0,"",'Ark1'!AC846)</f>
        <v>99.999999999975685</v>
      </c>
      <c r="U67" s="82"/>
      <c r="V67" s="89">
        <f t="shared" si="6"/>
        <v>2</v>
      </c>
      <c r="W67" s="171">
        <f>+'Ark1'!V846</f>
        <v>7</v>
      </c>
      <c r="X67" s="221"/>
      <c r="Y67" s="87"/>
      <c r="Z67" s="87"/>
      <c r="AB67" s="225"/>
      <c r="AC67" s="88"/>
      <c r="AD67" s="88"/>
      <c r="AE67" s="88"/>
      <c r="AF67" s="88"/>
      <c r="AG67" s="88"/>
      <c r="AH67" s="88"/>
      <c r="AI67" s="88"/>
    </row>
    <row r="68" spans="1:38" ht="15.6">
      <c r="A68" s="221"/>
      <c r="B68" s="197">
        <f>+'Ark1'!C847</f>
        <v>2024</v>
      </c>
      <c r="C68" s="197">
        <f>+'Ark1'!J847</f>
        <v>113</v>
      </c>
      <c r="D68" s="197" t="str">
        <f>VLOOKUP(C68,RNR!$A$1:$B$29,2)</f>
        <v>Egersund</v>
      </c>
      <c r="E68" s="197">
        <f>+'Ark1'!D847</f>
        <v>7</v>
      </c>
      <c r="F68" s="197" t="str">
        <f>VLOOKUP(E68,RNR!$D$2:$E$13,2)</f>
        <v>Jul</v>
      </c>
      <c r="G68" s="88">
        <f>+'Ark1'!Q847</f>
        <v>1</v>
      </c>
      <c r="H68" s="89">
        <f>+'Ark1'!R847</f>
        <v>1</v>
      </c>
      <c r="I68" s="88">
        <f>IF(H68=0,"",'Ark1'!S847)</f>
        <v>1</v>
      </c>
      <c r="J68" s="82"/>
      <c r="K68" s="171">
        <f>IF(G68=0,"",100*H68/Måned!$G16)</f>
        <v>6.9300069300069295E-2</v>
      </c>
      <c r="L68" s="82"/>
      <c r="M68" s="171">
        <f>+IF(H68=0,"",'Ark1'!AA847)</f>
        <v>0</v>
      </c>
      <c r="N68" s="171">
        <f>+IF(I68=0,"",'Ark1'!AB847)</f>
        <v>0</v>
      </c>
      <c r="O68" s="246">
        <f>IF(H68=0,"",'Ark1'!W847)</f>
        <v>54</v>
      </c>
      <c r="P68" s="171">
        <f>IF(H68=0,"",'Ark1'!X847)</f>
        <v>157.96316359696641</v>
      </c>
      <c r="Q68" s="245"/>
      <c r="R68" s="171">
        <f>IF(H68=0,"",'Ark1'!AA847)</f>
        <v>0</v>
      </c>
      <c r="S68" s="171">
        <f>IF(H68=0,"",'Ark1'!AB847)</f>
        <v>0</v>
      </c>
      <c r="T68" s="171">
        <f>IF(H68=0,"",'Ark1'!AC847)</f>
        <v>0</v>
      </c>
      <c r="U68" s="82"/>
      <c r="V68" s="89">
        <f t="shared" si="6"/>
        <v>1</v>
      </c>
      <c r="W68" s="171">
        <f>+'Ark1'!V847</f>
        <v>11</v>
      </c>
      <c r="X68" s="221"/>
      <c r="Y68" s="87"/>
      <c r="Z68" s="87"/>
      <c r="AB68" s="225"/>
      <c r="AC68" s="88"/>
      <c r="AD68" s="88"/>
      <c r="AE68" s="88"/>
      <c r="AF68" s="88"/>
      <c r="AG68" s="88"/>
      <c r="AH68" s="88"/>
      <c r="AI68" s="88"/>
    </row>
    <row r="69" spans="1:38" ht="15.6">
      <c r="A69" s="221"/>
      <c r="B69" s="197">
        <f>+'Ark1'!C848</f>
        <v>2024</v>
      </c>
      <c r="C69" s="197">
        <f>+'Ark1'!J848</f>
        <v>113</v>
      </c>
      <c r="D69" s="197" t="str">
        <f>VLOOKUP(C69,RNR!$A$1:$B$29,2)</f>
        <v>Egersund</v>
      </c>
      <c r="E69" s="197">
        <f>+'Ark1'!D848</f>
        <v>8</v>
      </c>
      <c r="F69" s="197" t="str">
        <f>VLOOKUP(E69,RNR!$D$2:$E$13,2)</f>
        <v>Aug</v>
      </c>
      <c r="G69" s="88">
        <f>+'Ark1'!Q848</f>
        <v>1</v>
      </c>
      <c r="H69" s="89">
        <f>+'Ark1'!R848</f>
        <v>2</v>
      </c>
      <c r="I69" s="88">
        <f>IF(H69=0,"",'Ark1'!S848)</f>
        <v>2</v>
      </c>
      <c r="J69" s="82"/>
      <c r="K69" s="171">
        <f>IF(G69=0,"",100*H69/Måned!$G17)</f>
        <v>0.15600624024960999</v>
      </c>
      <c r="L69" s="82"/>
      <c r="M69" s="171">
        <f>+IF(H69=0,"",'Ark1'!AA848)</f>
        <v>8.6000000000003709</v>
      </c>
      <c r="N69" s="171">
        <f>+IF(I69=0,"",'Ark1'!AB848)</f>
        <v>0</v>
      </c>
      <c r="O69" s="246">
        <f>IF(H69=0,"",'Ark1'!W848)</f>
        <v>58</v>
      </c>
      <c r="P69" s="171">
        <f>IF(H69=0,"",'Ark1'!X848)</f>
        <v>159.47995666305525</v>
      </c>
      <c r="Q69" s="245"/>
      <c r="R69" s="171">
        <f>IF(H69=0,"",'Ark1'!AA848)</f>
        <v>8.6000000000003709</v>
      </c>
      <c r="S69" s="171">
        <f>IF(H69=0,"",'Ark1'!AB848)</f>
        <v>0</v>
      </c>
      <c r="T69" s="171">
        <f>IF(H69=0,"",'Ark1'!AC848)</f>
        <v>0</v>
      </c>
      <c r="U69" s="82"/>
      <c r="V69" s="89">
        <f t="shared" si="6"/>
        <v>2</v>
      </c>
      <c r="W69" s="171">
        <f>+'Ark1'!V848</f>
        <v>14</v>
      </c>
      <c r="X69" s="221"/>
      <c r="Y69" s="87"/>
      <c r="Z69" s="87"/>
      <c r="AB69" s="225"/>
      <c r="AC69" s="88"/>
      <c r="AD69" s="88"/>
      <c r="AE69" s="88"/>
      <c r="AF69" s="88"/>
      <c r="AG69" s="88"/>
      <c r="AH69" s="88"/>
      <c r="AI69" s="88"/>
    </row>
    <row r="70" spans="1:38" ht="15.6">
      <c r="A70" s="221"/>
      <c r="B70" s="197">
        <f>+'Ark1'!C849</f>
        <v>2024</v>
      </c>
      <c r="C70" s="197">
        <f>+'Ark1'!J849</f>
        <v>113</v>
      </c>
      <c r="D70" s="197" t="str">
        <f>VLOOKUP(C70,RNR!$A$1:$B$29,2)</f>
        <v>Egersund</v>
      </c>
      <c r="E70" s="197">
        <f>+'Ark1'!D849</f>
        <v>9</v>
      </c>
      <c r="F70" s="197" t="str">
        <f>VLOOKUP(E70,RNR!$D$2:$E$13,2)</f>
        <v>Sep</v>
      </c>
      <c r="G70" s="88">
        <f>+'Ark1'!Q849</f>
        <v>1</v>
      </c>
      <c r="H70" s="89">
        <f>+'Ark1'!R849</f>
        <v>1</v>
      </c>
      <c r="I70" s="88">
        <f>IF(H70=0,"",'Ark1'!S849)</f>
        <v>1</v>
      </c>
      <c r="J70" s="82"/>
      <c r="K70" s="171">
        <f>IF(G70=0,"",100*H70/Måned!$G18)</f>
        <v>7.147962830593281E-2</v>
      </c>
      <c r="L70" s="82"/>
      <c r="M70" s="171">
        <f>+IF(H70=0,"",'Ark1'!AA849)</f>
        <v>0</v>
      </c>
      <c r="N70" s="171">
        <f>+IF(I70=0,"",'Ark1'!AB849)</f>
        <v>0</v>
      </c>
      <c r="O70" s="246">
        <f>IF(H70=0,"",'Ark1'!W849)</f>
        <v>61</v>
      </c>
      <c r="P70" s="171">
        <f>IF(H70=0,"",'Ark1'!X849)</f>
        <v>156.44637053087757</v>
      </c>
      <c r="Q70" s="245"/>
      <c r="R70" s="171">
        <f>IF(H70=0,"",'Ark1'!AA849)</f>
        <v>0</v>
      </c>
      <c r="S70" s="171">
        <f>IF(H70=0,"",'Ark1'!AB849)</f>
        <v>0</v>
      </c>
      <c r="T70" s="171">
        <f>IF(H70=0,"",'Ark1'!AC849)</f>
        <v>0</v>
      </c>
      <c r="U70" s="82"/>
      <c r="V70" s="89">
        <f t="shared" si="6"/>
        <v>1</v>
      </c>
      <c r="W70" s="171">
        <f>+'Ark1'!V849</f>
        <v>0</v>
      </c>
      <c r="X70" s="221"/>
      <c r="Y70" s="87"/>
      <c r="Z70" s="87"/>
      <c r="AB70" s="225"/>
      <c r="AC70" s="88"/>
      <c r="AD70" s="88"/>
      <c r="AE70" s="88"/>
      <c r="AF70" s="88"/>
      <c r="AG70" s="88"/>
      <c r="AH70" s="88"/>
      <c r="AI70" s="88"/>
    </row>
    <row r="71" spans="1:38" ht="15.6">
      <c r="A71" s="221"/>
      <c r="B71" s="197">
        <f>+'Ark1'!C850</f>
        <v>2024</v>
      </c>
      <c r="C71" s="197">
        <f>+'Ark1'!J850</f>
        <v>113</v>
      </c>
      <c r="D71" s="197" t="str">
        <f>VLOOKUP(C71,RNR!$A$1:$B$29,2)</f>
        <v>Egersund</v>
      </c>
      <c r="E71" s="197">
        <f>+'Ark1'!D850</f>
        <v>10</v>
      </c>
      <c r="F71" s="197" t="str">
        <f>VLOOKUP(E71,RNR!$D$2:$E$13,2)</f>
        <v>Okt</v>
      </c>
      <c r="G71" s="88">
        <f>+'Ark1'!Q850</f>
        <v>2</v>
      </c>
      <c r="H71" s="89">
        <f>+'Ark1'!R850</f>
        <v>2</v>
      </c>
      <c r="I71" s="88">
        <f>IF(H71=0,"",'Ark1'!S850)</f>
        <v>2</v>
      </c>
      <c r="J71" s="82"/>
      <c r="K71" s="171">
        <f>IF(G71=0,"",100*H71/Måned!$G19)</f>
        <v>0.1287001287001287</v>
      </c>
      <c r="L71" s="82"/>
      <c r="M71" s="171">
        <f>+IF(H71=0,"",'Ark1'!AA850)</f>
        <v>36.30000000000004</v>
      </c>
      <c r="N71" s="171">
        <f>+IF(I71=0,"",'Ark1'!AB850)</f>
        <v>0</v>
      </c>
      <c r="O71" s="246">
        <f>IF(H71=0,"",'Ark1'!W850)</f>
        <v>59</v>
      </c>
      <c r="P71" s="171">
        <f>IF(H71=0,"",'Ark1'!X850)</f>
        <v>166.30552546045504</v>
      </c>
      <c r="Q71" s="245"/>
      <c r="R71" s="171">
        <f>IF(H71=0,"",'Ark1'!AA850)</f>
        <v>36.30000000000004</v>
      </c>
      <c r="S71" s="171">
        <f>IF(H71=0,"",'Ark1'!AB850)</f>
        <v>0</v>
      </c>
      <c r="T71" s="171">
        <f>IF(H71=0,"",'Ark1'!AC850)</f>
        <v>0</v>
      </c>
      <c r="U71" s="82"/>
      <c r="V71" s="89">
        <f t="shared" si="6"/>
        <v>1</v>
      </c>
      <c r="W71" s="171">
        <f>+'Ark1'!V850</f>
        <v>14</v>
      </c>
      <c r="X71" s="221"/>
      <c r="Y71" s="87"/>
      <c r="Z71" s="87"/>
      <c r="AB71" s="225"/>
      <c r="AC71" s="88"/>
      <c r="AD71" s="88"/>
      <c r="AE71" s="88"/>
      <c r="AF71" s="88"/>
      <c r="AG71" s="88"/>
      <c r="AH71" s="88"/>
      <c r="AI71" s="88"/>
    </row>
    <row r="72" spans="1:38" ht="15.6">
      <c r="A72" s="221"/>
      <c r="B72" s="197">
        <f>+'Ark1'!C851</f>
        <v>2024</v>
      </c>
      <c r="C72" s="197">
        <f>+'Ark1'!J851</f>
        <v>113</v>
      </c>
      <c r="D72" s="197" t="str">
        <f>VLOOKUP(C72,RNR!$A$1:$B$29,2)</f>
        <v>Egersund</v>
      </c>
      <c r="E72" s="197">
        <f>+'Ark1'!D851</f>
        <v>11</v>
      </c>
      <c r="F72" s="197" t="str">
        <f>VLOOKUP(E72,RNR!$D$2:$E$13,2)</f>
        <v>Nov</v>
      </c>
      <c r="G72" s="88">
        <f>+'Ark1'!Q851</f>
        <v>0</v>
      </c>
      <c r="H72" s="89">
        <f>+'Ark1'!R851</f>
        <v>0</v>
      </c>
      <c r="I72" s="88" t="str">
        <f>IF(H72=0,"",'Ark1'!S851)</f>
        <v/>
      </c>
      <c r="J72" s="82"/>
      <c r="K72" s="171" t="str">
        <f>IF(G72=0,"",100*H72/Måned!$G20)</f>
        <v/>
      </c>
      <c r="L72" s="82"/>
      <c r="M72" s="171" t="str">
        <f>+IF(H72=0,"",'Ark1'!AA851)</f>
        <v/>
      </c>
      <c r="N72" s="171">
        <f>+IF(I72=0,"",'Ark1'!AB851)</f>
        <v>0</v>
      </c>
      <c r="O72" s="246" t="str">
        <f>IF(H72=0,"",'Ark1'!W851)</f>
        <v/>
      </c>
      <c r="P72" s="171" t="str">
        <f>IF(H72=0,"",'Ark1'!X851)</f>
        <v/>
      </c>
      <c r="Q72" s="245"/>
      <c r="R72" s="171" t="str">
        <f>IF(H72=0,"",'Ark1'!AA851)</f>
        <v/>
      </c>
      <c r="S72" s="171" t="str">
        <f>IF(H72=0,"",'Ark1'!AB851)</f>
        <v/>
      </c>
      <c r="T72" s="171" t="str">
        <f>IF(H72=0,"",'Ark1'!AC851)</f>
        <v/>
      </c>
      <c r="U72" s="82"/>
      <c r="V72" s="89" t="str">
        <f t="shared" si="6"/>
        <v/>
      </c>
      <c r="W72" s="171">
        <f>+'Ark1'!V851</f>
        <v>0</v>
      </c>
      <c r="X72" s="221"/>
      <c r="Y72" s="87"/>
      <c r="Z72" s="87"/>
      <c r="AB72" s="225"/>
      <c r="AC72" s="88"/>
      <c r="AD72" s="88"/>
      <c r="AE72" s="88"/>
      <c r="AF72" s="88"/>
      <c r="AG72" s="88"/>
      <c r="AH72" s="88"/>
      <c r="AI72" s="88"/>
    </row>
    <row r="73" spans="1:38" ht="15.6">
      <c r="A73" s="221"/>
      <c r="B73" s="197">
        <f>+'Ark1'!C852</f>
        <v>2024</v>
      </c>
      <c r="C73" s="197">
        <f>+'Ark1'!J852</f>
        <v>113</v>
      </c>
      <c r="D73" s="197" t="str">
        <f>VLOOKUP(C73,RNR!$A$1:$B$29,2)</f>
        <v>Egersund</v>
      </c>
      <c r="E73" s="197">
        <f>+'Ark1'!D852</f>
        <v>12</v>
      </c>
      <c r="F73" s="197" t="str">
        <f>VLOOKUP(E73,RNR!$D$2:$E$13,2)</f>
        <v>Des</v>
      </c>
      <c r="G73" s="88">
        <f>+'Ark1'!Q852</f>
        <v>1</v>
      </c>
      <c r="H73" s="89">
        <f>+'Ark1'!R852</f>
        <v>1</v>
      </c>
      <c r="I73" s="88">
        <f>IF(H73=0,"",'Ark1'!S852)</f>
        <v>1</v>
      </c>
      <c r="J73" s="82"/>
      <c r="K73" s="171">
        <f>IF(G73=0,"",100*H73/Måned!$G21)</f>
        <v>7.5414781297134234E-2</v>
      </c>
      <c r="L73" s="82"/>
      <c r="M73" s="171">
        <f>+IF(H73=0,"",'Ark1'!AA852)</f>
        <v>0</v>
      </c>
      <c r="N73" s="171">
        <f>+IF(I73=0,"",'Ark1'!AB852)</f>
        <v>0</v>
      </c>
      <c r="O73" s="246">
        <f>IF(H73=0,"",'Ark1'!W852)</f>
        <v>59</v>
      </c>
      <c r="P73" s="171">
        <f>IF(H73=0,"",'Ark1'!X852)</f>
        <v>156.22968580715059</v>
      </c>
      <c r="Q73" s="245"/>
      <c r="R73" s="171">
        <f>IF(H73=0,"",'Ark1'!AA852)</f>
        <v>0</v>
      </c>
      <c r="S73" s="171">
        <f>IF(H73=0,"",'Ark1'!AB852)</f>
        <v>0</v>
      </c>
      <c r="T73" s="171">
        <f>IF(H73=0,"",'Ark1'!AC852)</f>
        <v>0</v>
      </c>
      <c r="U73" s="82"/>
      <c r="V73" s="89">
        <f t="shared" ref="V73:V85" si="7">+(IF(H73=0,"",I73/G73))</f>
        <v>1</v>
      </c>
      <c r="W73" s="171">
        <f>+'Ark1'!V852</f>
        <v>14</v>
      </c>
      <c r="X73" s="221"/>
      <c r="Y73" s="87"/>
      <c r="Z73" s="87"/>
      <c r="AB73" s="225"/>
      <c r="AC73" s="88"/>
      <c r="AD73" s="88"/>
      <c r="AE73" s="88"/>
      <c r="AF73" s="88"/>
      <c r="AG73" s="88"/>
      <c r="AH73" s="88"/>
      <c r="AI73" s="88"/>
    </row>
    <row r="74" spans="1:38">
      <c r="A74" s="221"/>
      <c r="B74" s="221"/>
      <c r="C74" s="221"/>
      <c r="D74" s="221"/>
      <c r="E74" s="221"/>
      <c r="F74" s="221"/>
      <c r="G74" s="221"/>
      <c r="H74" s="221"/>
      <c r="I74" s="221"/>
      <c r="J74" s="221"/>
      <c r="K74" s="221"/>
      <c r="L74" s="221"/>
      <c r="M74" s="221"/>
      <c r="N74" s="221"/>
      <c r="O74" s="221"/>
      <c r="P74" s="221"/>
      <c r="Q74" s="221"/>
      <c r="R74" s="221"/>
      <c r="S74" s="221"/>
      <c r="T74" s="221"/>
      <c r="U74" s="221"/>
      <c r="V74" s="221"/>
      <c r="W74" s="221"/>
      <c r="X74" s="221"/>
      <c r="Y74" s="87"/>
      <c r="Z74" s="87"/>
      <c r="AB74" s="225"/>
      <c r="AC74" s="88"/>
      <c r="AD74" s="88"/>
      <c r="AE74" s="88"/>
      <c r="AF74" s="88"/>
      <c r="AG74" s="88"/>
      <c r="AH74" s="88"/>
      <c r="AI74" s="88"/>
    </row>
    <row r="75" spans="1:38" ht="15.6">
      <c r="A75" s="221"/>
      <c r="B75" s="197">
        <f>+'Ark1'!C853</f>
        <v>2024</v>
      </c>
      <c r="C75" s="197">
        <f>+'Ark1'!J853</f>
        <v>116</v>
      </c>
      <c r="D75" s="197" t="str">
        <f>VLOOKUP(C75,RNR!$A$1:$B$29,2)</f>
        <v>Sandeid</v>
      </c>
      <c r="E75" s="197">
        <f>+'Ark1'!D853</f>
        <v>1</v>
      </c>
      <c r="F75" s="197" t="str">
        <f>VLOOKUP(E75,RNR!$D$2:$E$13,2)</f>
        <v>Jan</v>
      </c>
      <c r="G75" s="88">
        <f>+'Ark1'!Q853</f>
        <v>0</v>
      </c>
      <c r="H75" s="89">
        <f>+'Ark1'!R853</f>
        <v>0</v>
      </c>
      <c r="I75" s="88" t="str">
        <f>IF(H75=0,"",'Ark1'!S853)</f>
        <v/>
      </c>
      <c r="J75" s="82"/>
      <c r="K75" s="171" t="str">
        <f>IF(G75=0,"",100*H75/Måned!$G21)</f>
        <v/>
      </c>
      <c r="L75" s="82"/>
      <c r="M75" s="171" t="str">
        <f>+IF(H75=0,"",'Ark1'!AA853)</f>
        <v/>
      </c>
      <c r="N75" s="171">
        <f>+IF(I75=0,"",'Ark1'!AB853)</f>
        <v>0</v>
      </c>
      <c r="O75" s="246" t="str">
        <f>IF(H75=0,"",'Ark1'!W853)</f>
        <v/>
      </c>
      <c r="P75" s="171" t="str">
        <f>IF(H75=0,"",'Ark1'!X853)</f>
        <v/>
      </c>
      <c r="Q75" s="245"/>
      <c r="R75" s="171" t="str">
        <f>IF(H75=0,"",'Ark1'!AA853)</f>
        <v/>
      </c>
      <c r="S75" s="171" t="str">
        <f>IF(H75=0,"",'Ark1'!AB853)</f>
        <v/>
      </c>
      <c r="T75" s="171" t="str">
        <f>IF(H75=0,"",'Ark1'!AC853)</f>
        <v/>
      </c>
      <c r="U75" s="82"/>
      <c r="V75" s="89" t="str">
        <f t="shared" si="7"/>
        <v/>
      </c>
      <c r="W75" s="171">
        <f>+'Ark1'!V853</f>
        <v>0</v>
      </c>
      <c r="X75" s="221"/>
      <c r="Y75" s="87"/>
      <c r="Z75" s="87"/>
      <c r="AB75" s="225"/>
      <c r="AC75" s="88"/>
      <c r="AD75" s="88"/>
      <c r="AE75" s="88"/>
      <c r="AF75" s="88"/>
      <c r="AG75" s="88"/>
      <c r="AH75" s="88"/>
      <c r="AI75" s="88"/>
    </row>
    <row r="76" spans="1:38" ht="15.6">
      <c r="A76" s="221"/>
      <c r="B76" s="197">
        <f>+'Ark1'!C854</f>
        <v>2024</v>
      </c>
      <c r="C76" s="197">
        <f>+'Ark1'!J854</f>
        <v>116</v>
      </c>
      <c r="D76" s="197" t="str">
        <f>VLOOKUP(C76,RNR!$A$1:$B$29,2)</f>
        <v>Sandeid</v>
      </c>
      <c r="E76" s="197">
        <f>+'Ark1'!D854</f>
        <v>2</v>
      </c>
      <c r="F76" s="197" t="str">
        <f>VLOOKUP(E76,RNR!$D$2:$E$13,2)</f>
        <v>Feb</v>
      </c>
      <c r="G76" s="88">
        <f>+'Ark1'!Q854</f>
        <v>1</v>
      </c>
      <c r="H76" s="89">
        <f>+'Ark1'!R854</f>
        <v>1</v>
      </c>
      <c r="I76" s="88">
        <f>IF(H76=0,"",'Ark1'!S854)</f>
        <v>1</v>
      </c>
      <c r="J76" s="82"/>
      <c r="K76" s="171">
        <f>IF(G76=0,"",100*H76/Måned!$G10)</f>
        <v>5.4614964500273075E-2</v>
      </c>
      <c r="L76" s="82"/>
      <c r="M76" s="171">
        <f>+IF(H76=0,"",'Ark1'!AA854)</f>
        <v>0</v>
      </c>
      <c r="N76" s="171">
        <f>+IF(I76=0,"",'Ark1'!AB854)</f>
        <v>0</v>
      </c>
      <c r="O76" s="246">
        <f>IF(H76=0,"",'Ark1'!W854)</f>
        <v>58</v>
      </c>
      <c r="P76" s="171">
        <f>IF(H76=0,"",'Ark1'!X854)</f>
        <v>117.2264355362947</v>
      </c>
      <c r="Q76" s="245"/>
      <c r="R76" s="171">
        <f>IF(H76=0,"",'Ark1'!AA854)</f>
        <v>0</v>
      </c>
      <c r="S76" s="171">
        <f>IF(H76=0,"",'Ark1'!AB854)</f>
        <v>0</v>
      </c>
      <c r="T76" s="171">
        <f>IF(H76=0,"",'Ark1'!AC854)</f>
        <v>0</v>
      </c>
      <c r="U76" s="82"/>
      <c r="V76" s="89">
        <f t="shared" si="7"/>
        <v>1</v>
      </c>
      <c r="W76" s="171">
        <f>+'Ark1'!V854</f>
        <v>14</v>
      </c>
      <c r="X76" s="221"/>
      <c r="Y76" s="248"/>
      <c r="AB76" s="225"/>
      <c r="AJ76" s="249"/>
      <c r="AK76" s="87"/>
      <c r="AL76" s="87"/>
    </row>
    <row r="77" spans="1:38" ht="15.6">
      <c r="A77" s="221"/>
      <c r="B77" s="197">
        <f>+'Ark1'!C855</f>
        <v>2024</v>
      </c>
      <c r="C77" s="197">
        <f>+'Ark1'!J855</f>
        <v>116</v>
      </c>
      <c r="D77" s="197" t="str">
        <f>VLOOKUP(C77,RNR!$A$1:$B$29,2)</f>
        <v>Sandeid</v>
      </c>
      <c r="E77" s="197">
        <f>+'Ark1'!D855</f>
        <v>3</v>
      </c>
      <c r="F77" s="197" t="str">
        <f>VLOOKUP(E77,RNR!$D$2:$E$13,2)</f>
        <v>Mar</v>
      </c>
      <c r="G77" s="88">
        <f>+'Ark1'!Q855</f>
        <v>1</v>
      </c>
      <c r="H77" s="89">
        <f>+'Ark1'!R855</f>
        <v>4</v>
      </c>
      <c r="I77" s="88">
        <f>IF(H77=0,"",'Ark1'!S855)</f>
        <v>4</v>
      </c>
      <c r="J77" s="82"/>
      <c r="K77" s="171">
        <f>IF(G77=0,"",100*H77/Måned!$G11)</f>
        <v>0.24615384615384617</v>
      </c>
      <c r="L77" s="82"/>
      <c r="M77" s="171">
        <f>+IF(H77=0,"",'Ark1'!AA855)</f>
        <v>6.335366998051505</v>
      </c>
      <c r="N77" s="171">
        <f>+IF(I77=0,"",'Ark1'!AB855)</f>
        <v>0</v>
      </c>
      <c r="O77" s="246">
        <f>IF(H77=0,"",'Ark1'!W855)</f>
        <v>60</v>
      </c>
      <c r="P77" s="171">
        <f>IF(H77=0,"",'Ark1'!X855)</f>
        <v>130.03791982665223</v>
      </c>
      <c r="Q77" s="245"/>
      <c r="R77" s="171">
        <f>IF(H77=0,"",'Ark1'!AA855)</f>
        <v>6.335366998051505</v>
      </c>
      <c r="S77" s="171">
        <f>IF(H77=0,"",'Ark1'!AB855)</f>
        <v>0</v>
      </c>
      <c r="T77" s="171">
        <f>IF(H77=0,"",'Ark1'!AC855)</f>
        <v>0</v>
      </c>
      <c r="U77" s="82"/>
      <c r="V77" s="89">
        <f t="shared" si="7"/>
        <v>4</v>
      </c>
      <c r="W77" s="171">
        <f>+'Ark1'!V855</f>
        <v>0</v>
      </c>
      <c r="X77" s="221"/>
      <c r="Y77" s="248"/>
      <c r="AB77" s="225"/>
      <c r="AJ77" s="249"/>
      <c r="AK77" s="87"/>
      <c r="AL77" s="87"/>
    </row>
    <row r="78" spans="1:38" ht="15.6">
      <c r="A78" s="221"/>
      <c r="B78" s="197">
        <f>+'Ark1'!C856</f>
        <v>2024</v>
      </c>
      <c r="C78" s="197">
        <f>+'Ark1'!J856</f>
        <v>116</v>
      </c>
      <c r="D78" s="197" t="str">
        <f>VLOOKUP(C78,RNR!$A$1:$B$29,2)</f>
        <v>Sandeid</v>
      </c>
      <c r="E78" s="197">
        <f>+'Ark1'!D856</f>
        <v>4</v>
      </c>
      <c r="F78" s="197" t="str">
        <f>VLOOKUP(E78,RNR!$D$2:$E$13,2)</f>
        <v>Apr</v>
      </c>
      <c r="G78" s="88">
        <f>+'Ark1'!Q856</f>
        <v>0</v>
      </c>
      <c r="H78" s="89">
        <f>+'Ark1'!R856</f>
        <v>0</v>
      </c>
      <c r="I78" s="88" t="str">
        <f>IF(H78=0,"",'Ark1'!S856)</f>
        <v/>
      </c>
      <c r="J78" s="82"/>
      <c r="K78" s="171" t="str">
        <f>IF(G78=0,"",100*H78/Måned!$G12)</f>
        <v/>
      </c>
      <c r="L78" s="82"/>
      <c r="M78" s="171" t="str">
        <f>+IF(H78=0,"",'Ark1'!AA856)</f>
        <v/>
      </c>
      <c r="N78" s="171">
        <f>+IF(I78=0,"",'Ark1'!AB856)</f>
        <v>0</v>
      </c>
      <c r="O78" s="246" t="str">
        <f>IF(H78=0,"",'Ark1'!W856)</f>
        <v/>
      </c>
      <c r="P78" s="171" t="str">
        <f>IF(H78=0,"",'Ark1'!X856)</f>
        <v/>
      </c>
      <c r="Q78" s="245"/>
      <c r="R78" s="171" t="str">
        <f>IF(H78=0,"",'Ark1'!AA856)</f>
        <v/>
      </c>
      <c r="S78" s="171" t="str">
        <f>IF(H78=0,"",'Ark1'!AB856)</f>
        <v/>
      </c>
      <c r="T78" s="171" t="str">
        <f>IF(H78=0,"",'Ark1'!AC856)</f>
        <v/>
      </c>
      <c r="U78" s="82"/>
      <c r="V78" s="89" t="str">
        <f t="shared" si="7"/>
        <v/>
      </c>
      <c r="W78" s="171">
        <f>+'Ark1'!V856</f>
        <v>0</v>
      </c>
      <c r="X78" s="221"/>
      <c r="Y78" s="248"/>
      <c r="AB78" s="225"/>
      <c r="AJ78" s="249"/>
      <c r="AK78" s="87"/>
      <c r="AL78" s="87"/>
    </row>
    <row r="79" spans="1:38" ht="15.6">
      <c r="A79" s="221"/>
      <c r="B79" s="197">
        <f>+'Ark1'!C857</f>
        <v>2024</v>
      </c>
      <c r="C79" s="197">
        <f>+'Ark1'!J857</f>
        <v>116</v>
      </c>
      <c r="D79" s="197" t="str">
        <f>VLOOKUP(C79,RNR!$A$1:$B$29,2)</f>
        <v>Sandeid</v>
      </c>
      <c r="E79" s="197">
        <f>+'Ark1'!D857</f>
        <v>5</v>
      </c>
      <c r="F79" s="197" t="str">
        <f>VLOOKUP(E79,RNR!$D$2:$E$13,2)</f>
        <v>Mai</v>
      </c>
      <c r="G79" s="88">
        <f>+'Ark1'!Q857</f>
        <v>1</v>
      </c>
      <c r="H79" s="89">
        <f>+'Ark1'!R857</f>
        <v>4</v>
      </c>
      <c r="I79" s="88">
        <f>IF(H79=0,"",'Ark1'!S857)</f>
        <v>4</v>
      </c>
      <c r="J79" s="82"/>
      <c r="K79" s="171">
        <f>IF(G79=0,"",100*H79/Måned!$G13)</f>
        <v>0.22271714922048999</v>
      </c>
      <c r="L79" s="82"/>
      <c r="M79" s="171">
        <f>+IF(H79=0,"",'Ark1'!AA857)</f>
        <v>13.675251368804844</v>
      </c>
      <c r="N79" s="171">
        <f>+IF(I79=0,"",'Ark1'!AB857)</f>
        <v>0.82915619758885006</v>
      </c>
      <c r="O79" s="246">
        <f>IF(H79=0,"",'Ark1'!W857)</f>
        <v>58.75</v>
      </c>
      <c r="P79" s="171">
        <f>IF(H79=0,"",'Ark1'!X857)</f>
        <v>115.33044420368363</v>
      </c>
      <c r="Q79" s="245"/>
      <c r="R79" s="171">
        <f>IF(H79=0,"",'Ark1'!AA857)</f>
        <v>13.675251368804844</v>
      </c>
      <c r="S79" s="171">
        <f>IF(H79=0,"",'Ark1'!AB857)</f>
        <v>0.82915619758885006</v>
      </c>
      <c r="T79" s="171">
        <f>IF(H79=0,"",'Ark1'!AC857)</f>
        <v>-41.560397626439503</v>
      </c>
      <c r="U79" s="82"/>
      <c r="V79" s="89">
        <f t="shared" si="7"/>
        <v>4</v>
      </c>
      <c r="W79" s="171">
        <f>+'Ark1'!V857</f>
        <v>10.5</v>
      </c>
      <c r="X79" s="221"/>
      <c r="Y79" s="248"/>
      <c r="AB79" s="225"/>
      <c r="AJ79" s="249"/>
      <c r="AK79" s="87"/>
      <c r="AL79" s="87"/>
    </row>
    <row r="80" spans="1:38" ht="15.6">
      <c r="A80" s="221"/>
      <c r="B80" s="197">
        <f>+'Ark1'!C858</f>
        <v>2024</v>
      </c>
      <c r="C80" s="197">
        <f>+'Ark1'!J858</f>
        <v>116</v>
      </c>
      <c r="D80" s="197" t="str">
        <f>VLOOKUP(C80,RNR!$A$1:$B$29,2)</f>
        <v>Sandeid</v>
      </c>
      <c r="E80" s="197">
        <f>+'Ark1'!D858</f>
        <v>6</v>
      </c>
      <c r="F80" s="197" t="str">
        <f>VLOOKUP(E80,RNR!$D$2:$E$13,2)</f>
        <v>Jun</v>
      </c>
      <c r="G80" s="88">
        <f>+'Ark1'!Q858</f>
        <v>1</v>
      </c>
      <c r="H80" s="89">
        <f>+'Ark1'!R858</f>
        <v>2</v>
      </c>
      <c r="I80" s="88">
        <f>IF(H80=0,"",'Ark1'!S858)</f>
        <v>2</v>
      </c>
      <c r="J80" s="82"/>
      <c r="K80" s="171">
        <f>IF(G80=0,"",100*H80/Måned!$G14)</f>
        <v>0.15444015444015444</v>
      </c>
      <c r="L80" s="82"/>
      <c r="M80" s="171">
        <f>+IF(H80=0,"",'Ark1'!AA858)</f>
        <v>3.6500000000002801</v>
      </c>
      <c r="N80" s="171">
        <f>+IF(I80=0,"",'Ark1'!AB858)</f>
        <v>0</v>
      </c>
      <c r="O80" s="246">
        <f>IF(H80=0,"",'Ark1'!W858)</f>
        <v>62</v>
      </c>
      <c r="P80" s="171">
        <f>IF(H80=0,"",'Ark1'!X858)</f>
        <v>177.41061755146265</v>
      </c>
      <c r="Q80" s="245"/>
      <c r="R80" s="171">
        <f>IF(H80=0,"",'Ark1'!AA858)</f>
        <v>3.6500000000002801</v>
      </c>
      <c r="S80" s="171">
        <f>IF(H80=0,"",'Ark1'!AB858)</f>
        <v>0</v>
      </c>
      <c r="T80" s="171">
        <f>IF(H80=0,"",'Ark1'!AC858)</f>
        <v>0</v>
      </c>
      <c r="U80" s="82"/>
      <c r="V80" s="89">
        <f t="shared" si="7"/>
        <v>2</v>
      </c>
      <c r="W80" s="171">
        <f>+'Ark1'!V858</f>
        <v>0</v>
      </c>
      <c r="X80" s="221"/>
      <c r="Y80" s="248"/>
      <c r="AB80" s="225"/>
      <c r="AJ80" s="249"/>
      <c r="AK80" s="87"/>
      <c r="AL80" s="87"/>
    </row>
    <row r="81" spans="1:38" ht="15.6">
      <c r="A81" s="221"/>
      <c r="B81" s="197">
        <f>+'Ark1'!C859</f>
        <v>2024</v>
      </c>
      <c r="C81" s="197">
        <f>+'Ark1'!J859</f>
        <v>116</v>
      </c>
      <c r="D81" s="197" t="str">
        <f>VLOOKUP(C81,RNR!$A$1:$B$29,2)</f>
        <v>Sandeid</v>
      </c>
      <c r="E81" s="197">
        <f>+'Ark1'!D859</f>
        <v>7</v>
      </c>
      <c r="F81" s="197" t="str">
        <f>VLOOKUP(E81,RNR!$D$2:$E$13,2)</f>
        <v>Jul</v>
      </c>
      <c r="G81" s="88">
        <f>+'Ark1'!Q859</f>
        <v>0</v>
      </c>
      <c r="H81" s="89">
        <f>+'Ark1'!R859</f>
        <v>0</v>
      </c>
      <c r="I81" s="88" t="str">
        <f>IF(H81=0,"",'Ark1'!S859)</f>
        <v/>
      </c>
      <c r="J81" s="82"/>
      <c r="K81" s="171" t="str">
        <f>IF(G81=0,"",100*H81/Måned!$G15)</f>
        <v/>
      </c>
      <c r="L81" s="82"/>
      <c r="M81" s="171" t="str">
        <f>+IF(H81=0,"",'Ark1'!AA859)</f>
        <v/>
      </c>
      <c r="N81" s="171">
        <f>+IF(I81=0,"",'Ark1'!AB859)</f>
        <v>0</v>
      </c>
      <c r="O81" s="246" t="str">
        <f>IF(H81=0,"",'Ark1'!W859)</f>
        <v/>
      </c>
      <c r="P81" s="171" t="str">
        <f>IF(H81=0,"",'Ark1'!X859)</f>
        <v/>
      </c>
      <c r="Q81" s="245"/>
      <c r="R81" s="171" t="str">
        <f>IF(H81=0,"",'Ark1'!AA859)</f>
        <v/>
      </c>
      <c r="S81" s="171" t="str">
        <f>IF(H81=0,"",'Ark1'!AB859)</f>
        <v/>
      </c>
      <c r="T81" s="171" t="str">
        <f>IF(H81=0,"",'Ark1'!AC859)</f>
        <v/>
      </c>
      <c r="U81" s="82"/>
      <c r="V81" s="89" t="str">
        <f t="shared" si="7"/>
        <v/>
      </c>
      <c r="W81" s="171">
        <f>+'Ark1'!V859</f>
        <v>0</v>
      </c>
      <c r="X81" s="221"/>
      <c r="Y81" s="248"/>
      <c r="AB81" s="225"/>
      <c r="AJ81" s="249"/>
      <c r="AK81" s="87"/>
      <c r="AL81" s="87"/>
    </row>
    <row r="82" spans="1:38" ht="15.6">
      <c r="A82" s="221"/>
      <c r="B82" s="197">
        <f>+'Ark1'!C860</f>
        <v>2024</v>
      </c>
      <c r="C82" s="197">
        <f>+'Ark1'!J860</f>
        <v>116</v>
      </c>
      <c r="D82" s="197" t="str">
        <f>VLOOKUP(C82,RNR!$A$1:$B$29,2)</f>
        <v>Sandeid</v>
      </c>
      <c r="E82" s="197">
        <f>+'Ark1'!D860</f>
        <v>8</v>
      </c>
      <c r="F82" s="197" t="str">
        <f>VLOOKUP(E82,RNR!$D$2:$E$13,2)</f>
        <v>Aug</v>
      </c>
      <c r="G82" s="88">
        <f>+'Ark1'!Q860</f>
        <v>1</v>
      </c>
      <c r="H82" s="89">
        <f>+'Ark1'!R860</f>
        <v>4</v>
      </c>
      <c r="I82" s="88">
        <f>IF(H82=0,"",'Ark1'!S860)</f>
        <v>4</v>
      </c>
      <c r="J82" s="82"/>
      <c r="K82" s="171">
        <f>IF(G82=0,"",100*H82/Måned!$G16)</f>
        <v>0.27720027720027718</v>
      </c>
      <c r="L82" s="82"/>
      <c r="M82" s="171">
        <f>+IF(H82=0,"",'Ark1'!AA860)</f>
        <v>22.479921596838437</v>
      </c>
      <c r="N82" s="171">
        <f>+IF(I82=0,"",'Ark1'!AB860)</f>
        <v>1.6583123951777001</v>
      </c>
      <c r="O82" s="246">
        <f>IF(H82=0,"",'Ark1'!W860)</f>
        <v>63.5</v>
      </c>
      <c r="P82" s="171">
        <f>IF(H82=0,"",'Ark1'!X860)</f>
        <v>139.24702058504877</v>
      </c>
      <c r="Q82" s="245"/>
      <c r="R82" s="171">
        <f>IF(H82=0,"",'Ark1'!AA860)</f>
        <v>22.479921596838437</v>
      </c>
      <c r="S82" s="171">
        <f>IF(H82=0,"",'Ark1'!AB860)</f>
        <v>1.6583123951777001</v>
      </c>
      <c r="T82" s="171">
        <f>IF(H82=0,"",'Ark1'!AC860)</f>
        <v>-80.105995820909115</v>
      </c>
      <c r="U82" s="82"/>
      <c r="V82" s="89">
        <f t="shared" si="7"/>
        <v>4</v>
      </c>
      <c r="W82" s="171">
        <f>+'Ark1'!V860</f>
        <v>0</v>
      </c>
      <c r="X82" s="221"/>
      <c r="Y82" s="248"/>
      <c r="AB82" s="225"/>
      <c r="AJ82" s="249"/>
      <c r="AK82" s="87"/>
      <c r="AL82" s="87"/>
    </row>
    <row r="83" spans="1:38" ht="15.6">
      <c r="A83" s="221"/>
      <c r="B83" s="197">
        <f>+'Ark1'!C861</f>
        <v>2024</v>
      </c>
      <c r="C83" s="197">
        <f>+'Ark1'!J861</f>
        <v>116</v>
      </c>
      <c r="D83" s="197" t="str">
        <f>VLOOKUP(C83,RNR!$A$1:$B$29,2)</f>
        <v>Sandeid</v>
      </c>
      <c r="E83" s="197">
        <f>+'Ark1'!D861</f>
        <v>9</v>
      </c>
      <c r="F83" s="197" t="str">
        <f>VLOOKUP(E83,RNR!$D$2:$E$13,2)</f>
        <v>Sep</v>
      </c>
      <c r="G83" s="88">
        <f>+'Ark1'!Q861</f>
        <v>0</v>
      </c>
      <c r="H83" s="89">
        <f>+'Ark1'!R861</f>
        <v>0</v>
      </c>
      <c r="I83" s="88" t="str">
        <f>IF(H83=0,"",'Ark1'!S861)</f>
        <v/>
      </c>
      <c r="J83" s="82"/>
      <c r="K83" s="171" t="str">
        <f>IF(G83=0,"",100*H83/Måned!$G17)</f>
        <v/>
      </c>
      <c r="L83" s="82"/>
      <c r="M83" s="171" t="str">
        <f>+IF(H83=0,"",'Ark1'!AA861)</f>
        <v/>
      </c>
      <c r="N83" s="171">
        <f>+IF(I83=0,"",'Ark1'!AB861)</f>
        <v>0</v>
      </c>
      <c r="O83" s="246" t="str">
        <f>IF(H83=0,"",'Ark1'!W861)</f>
        <v/>
      </c>
      <c r="P83" s="171" t="str">
        <f>IF(H83=0,"",'Ark1'!X861)</f>
        <v/>
      </c>
      <c r="Q83" s="245"/>
      <c r="R83" s="171" t="str">
        <f>IF(H83=0,"",'Ark1'!AA861)</f>
        <v/>
      </c>
      <c r="S83" s="171" t="str">
        <f>IF(H83=0,"",'Ark1'!AB861)</f>
        <v/>
      </c>
      <c r="T83" s="171" t="str">
        <f>IF(H83=0,"",'Ark1'!AC861)</f>
        <v/>
      </c>
      <c r="U83" s="82"/>
      <c r="V83" s="89" t="str">
        <f t="shared" si="7"/>
        <v/>
      </c>
      <c r="W83" s="171">
        <f>+'Ark1'!V861</f>
        <v>0</v>
      </c>
      <c r="X83" s="221"/>
      <c r="Y83" s="248"/>
      <c r="AB83" s="225"/>
      <c r="AJ83" s="249"/>
      <c r="AK83" s="87"/>
      <c r="AL83" s="87"/>
    </row>
    <row r="84" spans="1:38" ht="15.6">
      <c r="A84" s="221"/>
      <c r="B84" s="197">
        <f>+'Ark1'!C862</f>
        <v>2024</v>
      </c>
      <c r="C84" s="197">
        <f>+'Ark1'!J862</f>
        <v>116</v>
      </c>
      <c r="D84" s="197" t="str">
        <f>VLOOKUP(C84,RNR!$A$1:$B$29,2)</f>
        <v>Sandeid</v>
      </c>
      <c r="E84" s="197">
        <f>+'Ark1'!D862</f>
        <v>10</v>
      </c>
      <c r="F84" s="197" t="str">
        <f>VLOOKUP(E84,RNR!$D$2:$E$13,2)</f>
        <v>Okt</v>
      </c>
      <c r="G84" s="88">
        <f>+'Ark1'!Q862</f>
        <v>0</v>
      </c>
      <c r="H84" s="89">
        <f>+'Ark1'!R862</f>
        <v>0</v>
      </c>
      <c r="I84" s="88" t="str">
        <f>IF(H84=0,"",'Ark1'!S862)</f>
        <v/>
      </c>
      <c r="J84" s="82"/>
      <c r="K84" s="171" t="str">
        <f>IF(G84=0,"",100*H84/Måned!$G18)</f>
        <v/>
      </c>
      <c r="L84" s="82"/>
      <c r="M84" s="171" t="str">
        <f>+IF(H84=0,"",'Ark1'!AA862)</f>
        <v/>
      </c>
      <c r="N84" s="171">
        <f>+IF(I84=0,"",'Ark1'!AB862)</f>
        <v>0</v>
      </c>
      <c r="O84" s="246" t="str">
        <f>IF(H84=0,"",'Ark1'!W862)</f>
        <v/>
      </c>
      <c r="P84" s="171" t="str">
        <f>IF(H84=0,"",'Ark1'!X862)</f>
        <v/>
      </c>
      <c r="Q84" s="245"/>
      <c r="R84" s="171" t="str">
        <f>IF(H84=0,"",'Ark1'!AA862)</f>
        <v/>
      </c>
      <c r="S84" s="171" t="str">
        <f>IF(H84=0,"",'Ark1'!AB862)</f>
        <v/>
      </c>
      <c r="T84" s="171" t="str">
        <f>IF(H84=0,"",'Ark1'!AC862)</f>
        <v/>
      </c>
      <c r="U84" s="82"/>
      <c r="V84" s="89" t="str">
        <f t="shared" si="7"/>
        <v/>
      </c>
      <c r="W84" s="171">
        <f>+'Ark1'!V862</f>
        <v>0</v>
      </c>
      <c r="X84" s="221"/>
      <c r="Y84" s="248"/>
      <c r="AB84" s="225"/>
      <c r="AJ84" s="249"/>
      <c r="AK84" s="87"/>
      <c r="AL84" s="87"/>
    </row>
    <row r="85" spans="1:38" ht="15.6">
      <c r="A85" s="221"/>
      <c r="B85" s="197">
        <f>+'Ark1'!C863</f>
        <v>2024</v>
      </c>
      <c r="C85" s="197">
        <f>+'Ark1'!J863</f>
        <v>116</v>
      </c>
      <c r="D85" s="197" t="str">
        <f>VLOOKUP(C85,RNR!$A$1:$B$29,2)</f>
        <v>Sandeid</v>
      </c>
      <c r="E85" s="197">
        <f>+'Ark1'!D863</f>
        <v>11</v>
      </c>
      <c r="F85" s="197" t="str">
        <f>VLOOKUP(E85,RNR!$D$2:$E$13,2)</f>
        <v>Nov</v>
      </c>
      <c r="G85" s="88">
        <f>+'Ark1'!Q863</f>
        <v>2</v>
      </c>
      <c r="H85" s="89">
        <f>+'Ark1'!R863</f>
        <v>3</v>
      </c>
      <c r="I85" s="88">
        <f>IF(H85=0,"",'Ark1'!S863)</f>
        <v>3</v>
      </c>
      <c r="J85" s="82"/>
      <c r="K85" s="171">
        <f>IF(G85=0,"",100*H85/Måned!$G19)</f>
        <v>0.19305019305019305</v>
      </c>
      <c r="L85" s="82"/>
      <c r="M85" s="171">
        <f>+IF(H85=0,"",'Ark1'!AA863)</f>
        <v>12.149714217032216</v>
      </c>
      <c r="N85" s="171">
        <f>+IF(I85=0,"",'Ark1'!AB863)</f>
        <v>0.47140452079146061</v>
      </c>
      <c r="O85" s="246">
        <f>IF(H85=0,"",'Ark1'!W863)</f>
        <v>61.66666666666665</v>
      </c>
      <c r="P85" s="171">
        <f>IF(H85=0,"",'Ark1'!X863)</f>
        <v>120.29613578909355</v>
      </c>
      <c r="Q85" s="245"/>
      <c r="R85" s="171">
        <f>IF(H85=0,"",'Ark1'!AA863)</f>
        <v>12.149714217032216</v>
      </c>
      <c r="S85" s="171">
        <f>IF(H85=0,"",'Ark1'!AB863)</f>
        <v>0.47140452079146061</v>
      </c>
      <c r="T85" s="171">
        <f>IF(H85=0,"",'Ark1'!AC863)</f>
        <v>-98.745080253021214</v>
      </c>
      <c r="U85" s="82"/>
      <c r="V85" s="89">
        <f t="shared" si="7"/>
        <v>1.5</v>
      </c>
      <c r="W85" s="171">
        <f>+'Ark1'!V863</f>
        <v>0</v>
      </c>
      <c r="X85" s="221"/>
      <c r="Y85" s="248"/>
      <c r="AB85" s="225"/>
      <c r="AJ85" s="249"/>
      <c r="AK85" s="87"/>
      <c r="AL85" s="87"/>
    </row>
    <row r="86" spans="1:38" ht="15.6">
      <c r="A86" s="221"/>
      <c r="B86" s="197">
        <f>+'Ark1'!C864</f>
        <v>2024</v>
      </c>
      <c r="C86" s="197">
        <f>+'Ark1'!J864</f>
        <v>116</v>
      </c>
      <c r="D86" s="197" t="str">
        <f>VLOOKUP(C86,RNR!$A$1:$B$29,2)</f>
        <v>Sandeid</v>
      </c>
      <c r="E86" s="197">
        <f>+'Ark1'!D864</f>
        <v>12</v>
      </c>
      <c r="F86" s="197" t="str">
        <f>VLOOKUP(E86,RNR!$D$2:$E$13,2)</f>
        <v>Des</v>
      </c>
      <c r="G86" s="88">
        <f>+'Ark1'!Q864</f>
        <v>0</v>
      </c>
      <c r="H86" s="89">
        <f>+'Ark1'!R864</f>
        <v>0</v>
      </c>
      <c r="I86" s="88" t="str">
        <f>IF(H86=0,"",'Ark1'!S864)</f>
        <v/>
      </c>
      <c r="J86" s="82"/>
      <c r="K86" s="171" t="str">
        <f>IF(G86=0,"",100*H86/Måned!$G20)</f>
        <v/>
      </c>
      <c r="L86" s="82"/>
      <c r="M86" s="171" t="str">
        <f>+IF(H86=0,"",'Ark1'!AA864)</f>
        <v/>
      </c>
      <c r="N86" s="171">
        <f>+IF(I86=0,"",'Ark1'!AB864)</f>
        <v>0</v>
      </c>
      <c r="O86" s="246" t="str">
        <f>IF(H86=0,"",'Ark1'!W864)</f>
        <v/>
      </c>
      <c r="P86" s="171" t="str">
        <f>IF(H86=0,"",'Ark1'!X864)</f>
        <v/>
      </c>
      <c r="Q86" s="245"/>
      <c r="R86" s="171" t="str">
        <f>IF(H86=0,"",'Ark1'!AA864)</f>
        <v/>
      </c>
      <c r="S86" s="171" t="str">
        <f>IF(H86=0,"",'Ark1'!AB864)</f>
        <v/>
      </c>
      <c r="T86" s="171" t="str">
        <f>IF(H86=0,"",'Ark1'!AC864)</f>
        <v/>
      </c>
      <c r="U86" s="82"/>
      <c r="V86" s="89" t="str">
        <f t="shared" ref="V86:V98" si="8">+(IF(H86=0,"",I86/G86))</f>
        <v/>
      </c>
      <c r="W86" s="171">
        <f>+'Ark1'!V864</f>
        <v>0</v>
      </c>
      <c r="X86" s="221"/>
      <c r="Y86" s="87"/>
      <c r="Z86" s="87"/>
      <c r="AB86" s="225"/>
      <c r="AC86" s="88"/>
      <c r="AD86" s="88"/>
      <c r="AE86" s="88"/>
      <c r="AF86" s="88"/>
      <c r="AG86" s="88"/>
      <c r="AH86" s="88"/>
      <c r="AI86" s="88"/>
    </row>
    <row r="87" spans="1:38">
      <c r="A87" s="221"/>
      <c r="B87" s="221"/>
      <c r="C87" s="221"/>
      <c r="D87" s="221"/>
      <c r="E87" s="221"/>
      <c r="F87" s="221"/>
      <c r="G87" s="221"/>
      <c r="H87" s="221"/>
      <c r="I87" s="221"/>
      <c r="J87" s="221"/>
      <c r="K87" s="221"/>
      <c r="L87" s="221"/>
      <c r="M87" s="221"/>
      <c r="N87" s="221"/>
      <c r="O87" s="221"/>
      <c r="P87" s="221"/>
      <c r="Q87" s="221"/>
      <c r="R87" s="221"/>
      <c r="S87" s="221"/>
      <c r="T87" s="221"/>
      <c r="U87" s="221"/>
      <c r="V87" s="221"/>
      <c r="W87" s="221"/>
      <c r="X87" s="221"/>
      <c r="Y87" s="248"/>
      <c r="AB87" s="225"/>
      <c r="AJ87" s="249"/>
      <c r="AK87" s="87"/>
      <c r="AL87" s="87"/>
    </row>
    <row r="88" spans="1:38" ht="15.6">
      <c r="A88" s="221"/>
      <c r="B88" s="197">
        <f>+'Ark1'!C865</f>
        <v>2024</v>
      </c>
      <c r="C88" s="197">
        <f>+'Ark1'!J865</f>
        <v>117</v>
      </c>
      <c r="D88" s="197" t="str">
        <f>VLOOKUP(C88,RNR!$A$1:$B$29,2)</f>
        <v>Jæren</v>
      </c>
      <c r="E88" s="197">
        <f>+'Ark1'!D865</f>
        <v>1</v>
      </c>
      <c r="F88" s="197" t="str">
        <f>VLOOKUP(E88,RNR!$D$2:$E$13,2)</f>
        <v>Jan</v>
      </c>
      <c r="G88" s="88">
        <f>+'Ark1'!Q865</f>
        <v>3</v>
      </c>
      <c r="H88" s="89">
        <f>+'Ark1'!R865</f>
        <v>4</v>
      </c>
      <c r="I88" s="88">
        <f>IF(H88=0,"",'Ark1'!S865)</f>
        <v>3</v>
      </c>
      <c r="J88" s="82"/>
      <c r="K88" s="171">
        <f>IF(G88=0,"",100*H88/Måned!$G21)</f>
        <v>0.30165912518853694</v>
      </c>
      <c r="L88" s="82"/>
      <c r="M88" s="171">
        <f>+IF(H88=0,"",'Ark1'!AA865)</f>
        <v>23.134822238348871</v>
      </c>
      <c r="N88" s="171">
        <f>+IF(I88=0,"",'Ark1'!AB865)</f>
        <v>0.94280904158227774</v>
      </c>
      <c r="O88" s="246">
        <f>IF(H88=0,"",'Ark1'!W865)</f>
        <v>60.66666666666665</v>
      </c>
      <c r="P88" s="171">
        <f>IF(H88=0,"",'Ark1'!X865)</f>
        <v>119.85373781148436</v>
      </c>
      <c r="Q88" s="245"/>
      <c r="R88" s="171">
        <f>IF(H88=0,"",'Ark1'!AA865)</f>
        <v>23.134822238348871</v>
      </c>
      <c r="S88" s="171">
        <f>IF(H88=0,"",'Ark1'!AB865)</f>
        <v>0.94280904158227774</v>
      </c>
      <c r="T88" s="171">
        <f>IF(H88=0,"",'Ark1'!AC865)</f>
        <v>22.617810186181671</v>
      </c>
      <c r="U88" s="82"/>
      <c r="V88" s="89">
        <f t="shared" si="8"/>
        <v>1</v>
      </c>
      <c r="W88" s="171">
        <f>+'Ark1'!V865</f>
        <v>0</v>
      </c>
      <c r="X88" s="221"/>
      <c r="Y88" s="87"/>
      <c r="Z88" s="87"/>
      <c r="AB88" s="225"/>
      <c r="AC88" s="88"/>
      <c r="AD88" s="88"/>
      <c r="AE88" s="88"/>
      <c r="AF88" s="88"/>
      <c r="AG88" s="88"/>
      <c r="AH88" s="88"/>
      <c r="AI88" s="88"/>
    </row>
    <row r="89" spans="1:38" ht="15.6">
      <c r="A89" s="221"/>
      <c r="B89" s="197">
        <f>+'Ark1'!C866</f>
        <v>2024</v>
      </c>
      <c r="C89" s="197">
        <f>+'Ark1'!J866</f>
        <v>117</v>
      </c>
      <c r="D89" s="197" t="str">
        <f>VLOOKUP(C89,RNR!$A$1:$B$29,2)</f>
        <v>Jæren</v>
      </c>
      <c r="E89" s="197">
        <f>+'Ark1'!D866</f>
        <v>2</v>
      </c>
      <c r="F89" s="197" t="str">
        <f>VLOOKUP(E89,RNR!$D$2:$E$13,2)</f>
        <v>Feb</v>
      </c>
      <c r="G89" s="88">
        <f>+'Ark1'!Q866</f>
        <v>1</v>
      </c>
      <c r="H89" s="89">
        <f>+'Ark1'!R866</f>
        <v>2</v>
      </c>
      <c r="I89" s="88">
        <f>IF(H89=0,"",'Ark1'!S866)</f>
        <v>2</v>
      </c>
      <c r="J89" s="82"/>
      <c r="K89" s="171">
        <f>IF(G89=0,"",100*H89/Måned!$G10)</f>
        <v>0.10922992900054615</v>
      </c>
      <c r="L89" s="82"/>
      <c r="M89" s="171">
        <f>+IF(H89=0,"",'Ark1'!AA866)</f>
        <v>16.849999999999905</v>
      </c>
      <c r="N89" s="171">
        <f>+IF(I89=0,"",'Ark1'!AB866)</f>
        <v>0</v>
      </c>
      <c r="O89" s="246">
        <f>IF(H89=0,"",'Ark1'!W866)</f>
        <v>60</v>
      </c>
      <c r="P89" s="171">
        <f>IF(H89=0,"",'Ark1'!X866)</f>
        <v>154.33369447453953</v>
      </c>
      <c r="Q89" s="245"/>
      <c r="R89" s="171">
        <f>IF(H89=0,"",'Ark1'!AA866)</f>
        <v>16.849999999999905</v>
      </c>
      <c r="S89" s="171">
        <f>IF(H89=0,"",'Ark1'!AB866)</f>
        <v>0</v>
      </c>
      <c r="T89" s="171">
        <f>IF(H89=0,"",'Ark1'!AC866)</f>
        <v>0</v>
      </c>
      <c r="U89" s="82"/>
      <c r="V89" s="89">
        <f t="shared" si="8"/>
        <v>2</v>
      </c>
      <c r="W89" s="171">
        <f>+'Ark1'!V866</f>
        <v>0</v>
      </c>
      <c r="X89" s="221"/>
      <c r="Y89" s="248"/>
      <c r="AB89" s="225"/>
      <c r="AJ89" s="249"/>
      <c r="AK89" s="87"/>
      <c r="AL89" s="87"/>
    </row>
    <row r="90" spans="1:38" ht="15.6">
      <c r="A90" s="221"/>
      <c r="B90" s="197">
        <f>+'Ark1'!C867</f>
        <v>2024</v>
      </c>
      <c r="C90" s="197">
        <f>+'Ark1'!J867</f>
        <v>117</v>
      </c>
      <c r="D90" s="197" t="str">
        <f>VLOOKUP(C90,RNR!$A$1:$B$29,2)</f>
        <v>Jæren</v>
      </c>
      <c r="E90" s="197">
        <f>+'Ark1'!D867</f>
        <v>3</v>
      </c>
      <c r="F90" s="197" t="str">
        <f>VLOOKUP(E90,RNR!$D$2:$E$13,2)</f>
        <v>Mar</v>
      </c>
      <c r="G90" s="88">
        <f>+'Ark1'!Q867</f>
        <v>2</v>
      </c>
      <c r="H90" s="89">
        <f>+'Ark1'!R867</f>
        <v>3</v>
      </c>
      <c r="I90" s="88">
        <f>IF(H90=0,"",'Ark1'!S867)</f>
        <v>3</v>
      </c>
      <c r="J90" s="82"/>
      <c r="K90" s="171">
        <f>IF(G90=0,"",100*H90/Måned!$G11)</f>
        <v>0.18461538461538463</v>
      </c>
      <c r="L90" s="82"/>
      <c r="M90" s="171">
        <f>+IF(H90=0,"",'Ark1'!AA867)</f>
        <v>17.326473001354529</v>
      </c>
      <c r="N90" s="171">
        <f>+IF(I90=0,"",'Ark1'!AB867)</f>
        <v>0.47140452079146061</v>
      </c>
      <c r="O90" s="246">
        <f>IF(H90=0,"",'Ark1'!W867)</f>
        <v>59.66666666666665</v>
      </c>
      <c r="P90" s="171">
        <f>IF(H90=0,"",'Ark1'!X867)</f>
        <v>121.66847237269772</v>
      </c>
      <c r="Q90" s="245"/>
      <c r="R90" s="171">
        <f>IF(H90=0,"",'Ark1'!AA867)</f>
        <v>17.326473001354529</v>
      </c>
      <c r="S90" s="171">
        <f>IF(H90=0,"",'Ark1'!AB867)</f>
        <v>0.47140452079146061</v>
      </c>
      <c r="T90" s="171">
        <f>IF(H90=0,"",'Ark1'!AC867)</f>
        <v>77.540471401663027</v>
      </c>
      <c r="U90" s="82"/>
      <c r="V90" s="89">
        <f t="shared" si="8"/>
        <v>1.5</v>
      </c>
      <c r="W90" s="171">
        <f>+'Ark1'!V867</f>
        <v>4.6666666666666679</v>
      </c>
      <c r="X90" s="221"/>
      <c r="Y90" s="248"/>
      <c r="AB90" s="225"/>
      <c r="AJ90" s="249"/>
      <c r="AK90" s="87"/>
      <c r="AL90" s="87"/>
    </row>
    <row r="91" spans="1:38" ht="15.6">
      <c r="A91" s="221"/>
      <c r="B91" s="197">
        <f>+'Ark1'!C868</f>
        <v>2024</v>
      </c>
      <c r="C91" s="197">
        <f>+'Ark1'!J868</f>
        <v>117</v>
      </c>
      <c r="D91" s="197" t="str">
        <f>VLOOKUP(C91,RNR!$A$1:$B$29,2)</f>
        <v>Jæren</v>
      </c>
      <c r="E91" s="197">
        <f>+'Ark1'!D868</f>
        <v>4</v>
      </c>
      <c r="F91" s="197" t="str">
        <f>VLOOKUP(E91,RNR!$D$2:$E$13,2)</f>
        <v>Apr</v>
      </c>
      <c r="G91" s="88">
        <f>+'Ark1'!Q868</f>
        <v>2</v>
      </c>
      <c r="H91" s="89">
        <f>+'Ark1'!R868</f>
        <v>2</v>
      </c>
      <c r="I91" s="88">
        <f>IF(H91=0,"",'Ark1'!S868)</f>
        <v>1</v>
      </c>
      <c r="J91" s="82"/>
      <c r="K91" s="171">
        <f>IF(G91=0,"",100*H91/Måned!$G12)</f>
        <v>0.13440860215053763</v>
      </c>
      <c r="L91" s="82"/>
      <c r="M91" s="171">
        <f>+IF(H91=0,"",'Ark1'!AA868)</f>
        <v>0</v>
      </c>
      <c r="N91" s="171">
        <f>+IF(I91=0,"",'Ark1'!AB868)</f>
        <v>0</v>
      </c>
      <c r="O91" s="246">
        <f>IF(H91=0,"",'Ark1'!W868)</f>
        <v>62</v>
      </c>
      <c r="P91" s="171">
        <f>IF(H91=0,"",'Ark1'!X868)</f>
        <v>120.04333694474541</v>
      </c>
      <c r="Q91" s="245"/>
      <c r="R91" s="171">
        <f>IF(H91=0,"",'Ark1'!AA868)</f>
        <v>0</v>
      </c>
      <c r="S91" s="171">
        <f>IF(H91=0,"",'Ark1'!AB868)</f>
        <v>0</v>
      </c>
      <c r="T91" s="171">
        <f>IF(H91=0,"",'Ark1'!AC868)</f>
        <v>0</v>
      </c>
      <c r="U91" s="82"/>
      <c r="V91" s="89">
        <f t="shared" si="8"/>
        <v>0.5</v>
      </c>
      <c r="W91" s="171">
        <f>+'Ark1'!V868</f>
        <v>0</v>
      </c>
      <c r="X91" s="221"/>
      <c r="Y91" s="248"/>
      <c r="AB91" s="225"/>
      <c r="AJ91" s="249"/>
      <c r="AK91" s="87"/>
      <c r="AL91" s="87"/>
    </row>
    <row r="92" spans="1:38" ht="15.6">
      <c r="A92" s="221"/>
      <c r="B92" s="197">
        <f>+'Ark1'!C869</f>
        <v>2024</v>
      </c>
      <c r="C92" s="197">
        <f>+'Ark1'!J869</f>
        <v>117</v>
      </c>
      <c r="D92" s="197" t="str">
        <f>VLOOKUP(C92,RNR!$A$1:$B$29,2)</f>
        <v>Jæren</v>
      </c>
      <c r="E92" s="197">
        <f>+'Ark1'!D869</f>
        <v>5</v>
      </c>
      <c r="F92" s="197" t="str">
        <f>VLOOKUP(E92,RNR!$D$2:$E$13,2)</f>
        <v>Mai</v>
      </c>
      <c r="G92" s="88">
        <f>+'Ark1'!Q869</f>
        <v>1</v>
      </c>
      <c r="H92" s="89">
        <f>+'Ark1'!R869</f>
        <v>1</v>
      </c>
      <c r="I92" s="88">
        <f>IF(H92=0,"",'Ark1'!S869)</f>
        <v>1</v>
      </c>
      <c r="J92" s="82"/>
      <c r="K92" s="171">
        <f>IF(G92=0,"",100*H92/Måned!$G13)</f>
        <v>5.5679287305122498E-2</v>
      </c>
      <c r="L92" s="82"/>
      <c r="M92" s="171">
        <f>+IF(H92=0,"",'Ark1'!AA869)</f>
        <v>0</v>
      </c>
      <c r="N92" s="171">
        <f>+IF(I92=0,"",'Ark1'!AB869)</f>
        <v>0</v>
      </c>
      <c r="O92" s="246">
        <f>IF(H92=0,"",'Ark1'!W869)</f>
        <v>59</v>
      </c>
      <c r="P92" s="171">
        <f>IF(H92=0,"",'Ark1'!X869)</f>
        <v>136.72806067172263</v>
      </c>
      <c r="Q92" s="245"/>
      <c r="R92" s="171">
        <f>IF(H92=0,"",'Ark1'!AA869)</f>
        <v>0</v>
      </c>
      <c r="S92" s="171">
        <f>IF(H92=0,"",'Ark1'!AB869)</f>
        <v>0</v>
      </c>
      <c r="T92" s="171">
        <f>IF(H92=0,"",'Ark1'!AC869)</f>
        <v>0</v>
      </c>
      <c r="U92" s="82"/>
      <c r="V92" s="89">
        <f t="shared" si="8"/>
        <v>1</v>
      </c>
      <c r="W92" s="171">
        <f>+'Ark1'!V869</f>
        <v>14</v>
      </c>
      <c r="X92" s="221"/>
      <c r="Y92" s="248"/>
      <c r="AB92" s="225"/>
      <c r="AJ92" s="249"/>
      <c r="AK92" s="87"/>
      <c r="AL92" s="87"/>
    </row>
    <row r="93" spans="1:38" ht="15.6">
      <c r="A93" s="221"/>
      <c r="B93" s="197">
        <f>+'Ark1'!C870</f>
        <v>2024</v>
      </c>
      <c r="C93" s="197">
        <f>+'Ark1'!J870</f>
        <v>117</v>
      </c>
      <c r="D93" s="197" t="str">
        <f>VLOOKUP(C93,RNR!$A$1:$B$29,2)</f>
        <v>Jæren</v>
      </c>
      <c r="E93" s="197">
        <f>+'Ark1'!D870</f>
        <v>6</v>
      </c>
      <c r="F93" s="197" t="str">
        <f>VLOOKUP(E93,RNR!$D$2:$E$13,2)</f>
        <v>Jun</v>
      </c>
      <c r="G93" s="88">
        <f>+'Ark1'!Q870</f>
        <v>2</v>
      </c>
      <c r="H93" s="89">
        <f>+'Ark1'!R870</f>
        <v>2</v>
      </c>
      <c r="I93" s="88">
        <f>IF(H93=0,"",'Ark1'!S870)</f>
        <v>2</v>
      </c>
      <c r="J93" s="82"/>
      <c r="K93" s="171">
        <f>IF(G93=0,"",100*H93/Måned!$G14)</f>
        <v>0.15444015444015444</v>
      </c>
      <c r="L93" s="82"/>
      <c r="M93" s="171">
        <f>+IF(H93=0,"",'Ark1'!AA870)</f>
        <v>27.700000000000021</v>
      </c>
      <c r="N93" s="171">
        <f>+IF(I93=0,"",'Ark1'!AB870)</f>
        <v>0</v>
      </c>
      <c r="O93" s="246">
        <f>IF(H93=0,"",'Ark1'!W870)</f>
        <v>58</v>
      </c>
      <c r="P93" s="171">
        <f>IF(H93=0,"",'Ark1'!X870)</f>
        <v>164.13867822318528</v>
      </c>
      <c r="Q93" s="245"/>
      <c r="R93" s="171">
        <f>IF(H93=0,"",'Ark1'!AA870)</f>
        <v>27.700000000000021</v>
      </c>
      <c r="S93" s="171">
        <f>IF(H93=0,"",'Ark1'!AB870)</f>
        <v>0</v>
      </c>
      <c r="T93" s="171">
        <f>IF(H93=0,"",'Ark1'!AC870)</f>
        <v>0</v>
      </c>
      <c r="U93" s="82"/>
      <c r="V93" s="89">
        <f t="shared" si="8"/>
        <v>1</v>
      </c>
      <c r="W93" s="171">
        <f>+'Ark1'!V870</f>
        <v>14</v>
      </c>
      <c r="X93" s="221"/>
      <c r="Y93" s="248"/>
      <c r="AB93" s="225"/>
      <c r="AJ93" s="249"/>
      <c r="AK93" s="87"/>
      <c r="AL93" s="87"/>
    </row>
    <row r="94" spans="1:38" ht="15.6">
      <c r="A94" s="221"/>
      <c r="B94" s="197">
        <f>+'Ark1'!C871</f>
        <v>2024</v>
      </c>
      <c r="C94" s="197">
        <f>+'Ark1'!J871</f>
        <v>117</v>
      </c>
      <c r="D94" s="197" t="str">
        <f>VLOOKUP(C94,RNR!$A$1:$B$29,2)</f>
        <v>Jæren</v>
      </c>
      <c r="E94" s="197">
        <f>+'Ark1'!D871</f>
        <v>7</v>
      </c>
      <c r="F94" s="197" t="str">
        <f>VLOOKUP(E94,RNR!$D$2:$E$13,2)</f>
        <v>Jul</v>
      </c>
      <c r="G94" s="88">
        <f>+'Ark1'!Q871</f>
        <v>1</v>
      </c>
      <c r="H94" s="89">
        <f>+'Ark1'!R871</f>
        <v>1</v>
      </c>
      <c r="I94" s="88">
        <f>IF(H94=0,"",'Ark1'!S871)</f>
        <v>1</v>
      </c>
      <c r="J94" s="82"/>
      <c r="K94" s="171">
        <f>IF(G94=0,"",100*H94/Måned!$G15)</f>
        <v>7.6103500761035003E-2</v>
      </c>
      <c r="L94" s="82"/>
      <c r="M94" s="171">
        <f>+IF(H94=0,"",'Ark1'!AA871)</f>
        <v>0</v>
      </c>
      <c r="N94" s="171">
        <f>+IF(I94=0,"",'Ark1'!AB871)</f>
        <v>0</v>
      </c>
      <c r="O94" s="246">
        <f>IF(H94=0,"",'Ark1'!W871)</f>
        <v>58</v>
      </c>
      <c r="P94" s="171">
        <f>IF(H94=0,"",'Ark1'!X871)</f>
        <v>153.08775731310939</v>
      </c>
      <c r="Q94" s="245"/>
      <c r="R94" s="171">
        <f>IF(H94=0,"",'Ark1'!AA871)</f>
        <v>0</v>
      </c>
      <c r="S94" s="171">
        <f>IF(H94=0,"",'Ark1'!AB871)</f>
        <v>0</v>
      </c>
      <c r="T94" s="171">
        <f>IF(H94=0,"",'Ark1'!AC871)</f>
        <v>0</v>
      </c>
      <c r="U94" s="82"/>
      <c r="V94" s="89">
        <f t="shared" si="8"/>
        <v>1</v>
      </c>
      <c r="W94" s="171">
        <f>+'Ark1'!V871</f>
        <v>14</v>
      </c>
      <c r="X94" s="221"/>
      <c r="Y94" s="248"/>
      <c r="AB94" s="225"/>
      <c r="AJ94" s="249"/>
      <c r="AK94" s="87"/>
      <c r="AL94" s="87"/>
    </row>
    <row r="95" spans="1:38" ht="15.6">
      <c r="A95" s="221"/>
      <c r="B95" s="197">
        <f>+'Ark1'!C872</f>
        <v>2024</v>
      </c>
      <c r="C95" s="197">
        <f>+'Ark1'!J872</f>
        <v>117</v>
      </c>
      <c r="D95" s="197" t="str">
        <f>VLOOKUP(C95,RNR!$A$1:$B$29,2)</f>
        <v>Jæren</v>
      </c>
      <c r="E95" s="197">
        <f>+'Ark1'!D872</f>
        <v>8</v>
      </c>
      <c r="F95" s="197" t="str">
        <f>VLOOKUP(E95,RNR!$D$2:$E$13,2)</f>
        <v>Aug</v>
      </c>
      <c r="G95" s="88">
        <f>+'Ark1'!Q872</f>
        <v>1</v>
      </c>
      <c r="H95" s="89">
        <f>+'Ark1'!R872</f>
        <v>1</v>
      </c>
      <c r="I95" s="88">
        <f>IF(H95=0,"",'Ark1'!S872)</f>
        <v>1</v>
      </c>
      <c r="J95" s="82"/>
      <c r="K95" s="171">
        <f>IF(G95=0,"",100*H95/Måned!$G16)</f>
        <v>6.9300069300069295E-2</v>
      </c>
      <c r="L95" s="82"/>
      <c r="M95" s="171">
        <f>+IF(H95=0,"",'Ark1'!AA872)</f>
        <v>0</v>
      </c>
      <c r="N95" s="171">
        <f>+IF(I95=0,"",'Ark1'!AB872)</f>
        <v>0</v>
      </c>
      <c r="O95" s="246">
        <f>IF(H95=0,"",'Ark1'!W872)</f>
        <v>62</v>
      </c>
      <c r="P95" s="171">
        <f>IF(H95=0,"",'Ark1'!X872)</f>
        <v>115.92632719393281</v>
      </c>
      <c r="Q95" s="245"/>
      <c r="R95" s="171">
        <f>IF(H95=0,"",'Ark1'!AA872)</f>
        <v>0</v>
      </c>
      <c r="S95" s="171">
        <f>IF(H95=0,"",'Ark1'!AB872)</f>
        <v>0</v>
      </c>
      <c r="T95" s="171">
        <f>IF(H95=0,"",'Ark1'!AC872)</f>
        <v>0</v>
      </c>
      <c r="U95" s="82"/>
      <c r="V95" s="89">
        <f t="shared" si="8"/>
        <v>1</v>
      </c>
      <c r="W95" s="171">
        <f>+'Ark1'!V872</f>
        <v>0</v>
      </c>
      <c r="X95" s="221"/>
      <c r="Y95" s="248"/>
      <c r="AB95" s="225"/>
      <c r="AJ95" s="249"/>
      <c r="AK95" s="87"/>
      <c r="AL95" s="87"/>
    </row>
    <row r="96" spans="1:38" ht="15.6">
      <c r="A96" s="221"/>
      <c r="B96" s="197">
        <f>+'Ark1'!C873</f>
        <v>2024</v>
      </c>
      <c r="C96" s="197">
        <f>+'Ark1'!J873</f>
        <v>117</v>
      </c>
      <c r="D96" s="197" t="str">
        <f>VLOOKUP(C96,RNR!$A$1:$B$29,2)</f>
        <v>Jæren</v>
      </c>
      <c r="E96" s="197">
        <f>+'Ark1'!D873</f>
        <v>9</v>
      </c>
      <c r="F96" s="197" t="str">
        <f>VLOOKUP(E96,RNR!$D$2:$E$13,2)</f>
        <v>Sep</v>
      </c>
      <c r="G96" s="88">
        <f>+'Ark1'!Q873</f>
        <v>1</v>
      </c>
      <c r="H96" s="89">
        <f>+'Ark1'!R873</f>
        <v>1</v>
      </c>
      <c r="I96" s="88">
        <f>IF(H96=0,"",'Ark1'!S873)</f>
        <v>1</v>
      </c>
      <c r="J96" s="82"/>
      <c r="K96" s="171">
        <f>IF(G96=0,"",100*H96/Måned!$G17)</f>
        <v>7.8003120124804995E-2</v>
      </c>
      <c r="L96" s="82"/>
      <c r="M96" s="171">
        <f>+IF(H96=0,"",'Ark1'!AA873)</f>
        <v>0</v>
      </c>
      <c r="N96" s="171">
        <f>+IF(I96=0,"",'Ark1'!AB873)</f>
        <v>0</v>
      </c>
      <c r="O96" s="246">
        <f>IF(H96=0,"",'Ark1'!W873)</f>
        <v>60</v>
      </c>
      <c r="P96" s="171">
        <f>IF(H96=0,"",'Ark1'!X873)</f>
        <v>101.40845070422537</v>
      </c>
      <c r="Q96" s="245"/>
      <c r="R96" s="171">
        <f>IF(H96=0,"",'Ark1'!AA873)</f>
        <v>0</v>
      </c>
      <c r="S96" s="171">
        <f>IF(H96=0,"",'Ark1'!AB873)</f>
        <v>0</v>
      </c>
      <c r="T96" s="171">
        <f>IF(H96=0,"",'Ark1'!AC873)</f>
        <v>0</v>
      </c>
      <c r="U96" s="82"/>
      <c r="V96" s="89">
        <f t="shared" si="8"/>
        <v>1</v>
      </c>
      <c r="W96" s="171">
        <f>+'Ark1'!V873</f>
        <v>0</v>
      </c>
      <c r="X96" s="221"/>
      <c r="Y96" s="248"/>
      <c r="AB96" s="225"/>
      <c r="AJ96" s="249"/>
      <c r="AK96" s="87"/>
      <c r="AL96" s="87"/>
    </row>
    <row r="97" spans="1:38" ht="15.6">
      <c r="A97" s="221"/>
      <c r="B97" s="197">
        <f>+'Ark1'!C874</f>
        <v>2024</v>
      </c>
      <c r="C97" s="197">
        <f>+'Ark1'!J874</f>
        <v>117</v>
      </c>
      <c r="D97" s="197" t="str">
        <f>VLOOKUP(C97,RNR!$A$1:$B$29,2)</f>
        <v>Jæren</v>
      </c>
      <c r="E97" s="197">
        <f>+'Ark1'!D874</f>
        <v>10</v>
      </c>
      <c r="F97" s="197" t="str">
        <f>VLOOKUP(E97,RNR!$D$2:$E$13,2)</f>
        <v>Okt</v>
      </c>
      <c r="G97" s="88">
        <f>+'Ark1'!Q874</f>
        <v>1</v>
      </c>
      <c r="H97" s="89">
        <f>+'Ark1'!R874</f>
        <v>1</v>
      </c>
      <c r="I97" s="88">
        <f>IF(H97=0,"",'Ark1'!S874)</f>
        <v>1</v>
      </c>
      <c r="J97" s="82"/>
      <c r="K97" s="171">
        <f>IF(G97=0,"",100*H97/Måned!$G18)</f>
        <v>7.147962830593281E-2</v>
      </c>
      <c r="L97" s="82"/>
      <c r="M97" s="171">
        <f>+IF(H97=0,"",'Ark1'!AA874)</f>
        <v>0</v>
      </c>
      <c r="N97" s="171">
        <f>+IF(I97=0,"",'Ark1'!AB874)</f>
        <v>0</v>
      </c>
      <c r="O97" s="246">
        <f>IF(H97=0,"",'Ark1'!W874)</f>
        <v>58</v>
      </c>
      <c r="P97" s="171">
        <f>IF(H97=0,"",'Ark1'!X874)</f>
        <v>142.9035752979415</v>
      </c>
      <c r="Q97" s="245"/>
      <c r="R97" s="171">
        <f>IF(H97=0,"",'Ark1'!AA874)</f>
        <v>0</v>
      </c>
      <c r="S97" s="171">
        <f>IF(H97=0,"",'Ark1'!AB874)</f>
        <v>0</v>
      </c>
      <c r="T97" s="171">
        <f>IF(H97=0,"",'Ark1'!AC874)</f>
        <v>0</v>
      </c>
      <c r="U97" s="82"/>
      <c r="V97" s="89">
        <f t="shared" si="8"/>
        <v>1</v>
      </c>
      <c r="W97" s="171">
        <f>+'Ark1'!V874</f>
        <v>14</v>
      </c>
      <c r="X97" s="221"/>
      <c r="Y97" s="248"/>
      <c r="AB97" s="225"/>
      <c r="AJ97" s="249"/>
      <c r="AK97" s="87"/>
      <c r="AL97" s="87"/>
    </row>
    <row r="98" spans="1:38" ht="16.5" customHeight="1">
      <c r="A98" s="221"/>
      <c r="B98" s="197">
        <f>+'Ark1'!C875</f>
        <v>2024</v>
      </c>
      <c r="C98" s="197">
        <f>+'Ark1'!J875</f>
        <v>117</v>
      </c>
      <c r="D98" s="197" t="str">
        <f>VLOOKUP(C98,RNR!$A$1:$B$29,2)</f>
        <v>Jæren</v>
      </c>
      <c r="E98" s="197">
        <f>+'Ark1'!D875</f>
        <v>11</v>
      </c>
      <c r="F98" s="197" t="str">
        <f>VLOOKUP(E98,RNR!$D$2:$E$13,2)</f>
        <v>Nov</v>
      </c>
      <c r="G98" s="88">
        <f>+'Ark1'!Q875</f>
        <v>1</v>
      </c>
      <c r="H98" s="89">
        <f>+'Ark1'!R875</f>
        <v>1</v>
      </c>
      <c r="I98" s="88">
        <f>IF(H98=0,"",'Ark1'!S875)</f>
        <v>0</v>
      </c>
      <c r="J98" s="82"/>
      <c r="K98" s="171">
        <f>IF(G98=0,"",100*H98/Måned!$G19)</f>
        <v>6.4350064350064351E-2</v>
      </c>
      <c r="L98" s="82"/>
      <c r="M98" s="171">
        <f>+IF(H98=0,"",'Ark1'!AA875)</f>
        <v>0</v>
      </c>
      <c r="N98" s="171" t="str">
        <f>+IF(I98=0,"",'Ark1'!AB875)</f>
        <v/>
      </c>
      <c r="O98" s="246">
        <f>IF(H98=0,"",'Ark1'!W875)</f>
        <v>0</v>
      </c>
      <c r="P98" s="171">
        <f>IF(H98=0,"",'Ark1'!X875)</f>
        <v>165.43878656554713</v>
      </c>
      <c r="Q98" s="245"/>
      <c r="R98" s="171">
        <f>IF(H98=0,"",'Ark1'!AA875)</f>
        <v>0</v>
      </c>
      <c r="S98" s="171">
        <f>IF(H98=0,"",'Ark1'!AB875)</f>
        <v>0</v>
      </c>
      <c r="T98" s="171">
        <f>IF(H98=0,"",'Ark1'!AC875)</f>
        <v>0</v>
      </c>
      <c r="U98" s="82"/>
      <c r="V98" s="89">
        <f t="shared" si="8"/>
        <v>0</v>
      </c>
      <c r="W98" s="171">
        <f>+'Ark1'!V875</f>
        <v>0</v>
      </c>
      <c r="X98" s="221"/>
      <c r="Y98" s="248"/>
      <c r="AB98" s="225"/>
      <c r="AJ98" s="249"/>
      <c r="AK98" s="87"/>
      <c r="AL98" s="87"/>
    </row>
    <row r="99" spans="1:38" ht="15.6">
      <c r="A99" s="221"/>
      <c r="B99" s="197">
        <f>+'Ark1'!C876</f>
        <v>2024</v>
      </c>
      <c r="C99" s="197">
        <f>+'Ark1'!J876</f>
        <v>117</v>
      </c>
      <c r="D99" s="197" t="str">
        <f>VLOOKUP(C99,RNR!$A$1:$B$29,2)</f>
        <v>Jæren</v>
      </c>
      <c r="E99" s="197">
        <f>+'Ark1'!D876</f>
        <v>12</v>
      </c>
      <c r="F99" s="197" t="str">
        <f>VLOOKUP(E99,RNR!$D$2:$E$13,2)</f>
        <v>Des</v>
      </c>
      <c r="G99" s="88">
        <f>+'Ark1'!Q876</f>
        <v>1</v>
      </c>
      <c r="H99" s="89">
        <f>+'Ark1'!R876</f>
        <v>2</v>
      </c>
      <c r="I99" s="88">
        <f>IF(H99=0,"",'Ark1'!S876)</f>
        <v>2</v>
      </c>
      <c r="J99" s="82"/>
      <c r="K99" s="171">
        <f>IF(G99=0,"",100*H99/Måned!$G20)</f>
        <v>0.14869888475836432</v>
      </c>
      <c r="L99" s="82"/>
      <c r="M99" s="171">
        <f>+IF(H99=0,"",'Ark1'!AA876)</f>
        <v>4.0999999999999375</v>
      </c>
      <c r="N99" s="171">
        <f>+IF(I99=0,"",'Ark1'!AB876)</f>
        <v>0.5</v>
      </c>
      <c r="O99" s="246">
        <f>IF(H99=0,"",'Ark1'!W876)</f>
        <v>60.5</v>
      </c>
      <c r="P99" s="171">
        <f>IF(H99=0,"",'Ark1'!X876)</f>
        <v>114.51787648970748</v>
      </c>
      <c r="Q99" s="245"/>
      <c r="R99" s="171">
        <f>IF(H99=0,"",'Ark1'!AA876)</f>
        <v>4.0999999999999375</v>
      </c>
      <c r="S99" s="171">
        <f>IF(H99=0,"",'Ark1'!AB876)</f>
        <v>0.5</v>
      </c>
      <c r="T99" s="171">
        <f>IF(H99=0,"",'Ark1'!AC876)</f>
        <v>-100.00000000001037</v>
      </c>
      <c r="U99" s="82"/>
      <c r="V99" s="89">
        <f t="shared" ref="V99:V111" si="9">+(IF(H99=0,"",I99/G99))</f>
        <v>2</v>
      </c>
      <c r="W99" s="171">
        <f>+'Ark1'!V876</f>
        <v>0</v>
      </c>
      <c r="X99" s="221"/>
      <c r="Y99" s="248"/>
      <c r="AB99" s="225"/>
      <c r="AJ99" s="249"/>
      <c r="AK99" s="87"/>
      <c r="AL99" s="87"/>
    </row>
    <row r="100" spans="1:38" ht="16.5" customHeight="1">
      <c r="A100" s="221"/>
      <c r="B100" s="221"/>
      <c r="C100" s="221"/>
      <c r="D100" s="221"/>
      <c r="E100" s="221"/>
      <c r="F100" s="221"/>
      <c r="G100" s="221"/>
      <c r="H100" s="221"/>
      <c r="I100" s="221"/>
      <c r="J100" s="221"/>
      <c r="K100" s="221"/>
      <c r="L100" s="221"/>
      <c r="M100" s="221"/>
      <c r="N100" s="221"/>
      <c r="O100" s="221"/>
      <c r="P100" s="221"/>
      <c r="Q100" s="221"/>
      <c r="R100" s="221"/>
      <c r="S100" s="221"/>
      <c r="T100" s="221"/>
      <c r="U100" s="221"/>
      <c r="V100" s="221"/>
      <c r="W100" s="221"/>
      <c r="X100" s="221"/>
      <c r="Y100" s="248"/>
      <c r="AB100" s="225"/>
      <c r="AJ100" s="249"/>
      <c r="AK100" s="87"/>
      <c r="AL100" s="87"/>
    </row>
    <row r="101" spans="1:38" ht="15.6">
      <c r="A101" s="221"/>
      <c r="B101" s="197">
        <f>+'Ark1'!C877</f>
        <v>2024</v>
      </c>
      <c r="C101" s="197">
        <f>+'Ark1'!J877</f>
        <v>121</v>
      </c>
      <c r="D101" s="197" t="str">
        <f>VLOOKUP(C101,RNR!$A$1:$B$29,2)</f>
        <v>Steinkjer</v>
      </c>
      <c r="E101" s="197">
        <f>+'Ark1'!D877</f>
        <v>1</v>
      </c>
      <c r="F101" s="197" t="str">
        <f>VLOOKUP(E101,RNR!$D$2:$E$13,2)</f>
        <v>Jan</v>
      </c>
      <c r="G101" s="88">
        <f>+'Ark1'!Q877</f>
        <v>88</v>
      </c>
      <c r="H101" s="89">
        <f>+'Ark1'!R877</f>
        <v>612</v>
      </c>
      <c r="I101" s="88">
        <f>IF(H101=0,"",'Ark1'!S877)</f>
        <v>608</v>
      </c>
      <c r="J101" s="82"/>
      <c r="K101" s="171">
        <f>IF(G101=0,"",100*H101/Måned!$G10)</f>
        <v>33.424358274167119</v>
      </c>
      <c r="L101" s="82"/>
      <c r="M101" s="171">
        <f>+IF(H101=0,"",'Ark1'!AA877)</f>
        <v>30.735298927034759</v>
      </c>
      <c r="N101" s="171">
        <f>+IF(I101=0,"",'Ark1'!AB877)</f>
        <v>4.421365903687831</v>
      </c>
      <c r="O101" s="246">
        <f>IF(H101=0,"",'Ark1'!W877)</f>
        <v>60.368421052631597</v>
      </c>
      <c r="P101" s="171">
        <f>IF(H101=0,"",'Ark1'!X877)</f>
        <v>152.28882090936787</v>
      </c>
      <c r="Q101" s="245"/>
      <c r="R101" s="171">
        <f>IF(H101=0,"",'Ark1'!AA877)</f>
        <v>30.735298927034759</v>
      </c>
      <c r="S101" s="171">
        <f>IF(H101=0,"",'Ark1'!AB877)</f>
        <v>4.421365903687831</v>
      </c>
      <c r="T101" s="171">
        <f>IF(H101=0,"",'Ark1'!AC877)</f>
        <v>-65.452708592066543</v>
      </c>
      <c r="U101" s="82"/>
      <c r="V101" s="89">
        <f t="shared" si="9"/>
        <v>6.9090909090909092</v>
      </c>
      <c r="W101" s="171">
        <f>+'Ark1'!V877</f>
        <v>4.2271241830065378</v>
      </c>
      <c r="X101" s="221"/>
      <c r="Y101" s="248"/>
      <c r="AB101" s="225"/>
      <c r="AJ101" s="249"/>
      <c r="AK101" s="87"/>
      <c r="AL101" s="87"/>
    </row>
    <row r="102" spans="1:38" ht="15.6">
      <c r="A102" s="221"/>
      <c r="B102" s="197">
        <f>+'Ark1'!C878</f>
        <v>2024</v>
      </c>
      <c r="C102" s="197">
        <f>+'Ark1'!J878</f>
        <v>121</v>
      </c>
      <c r="D102" s="197" t="str">
        <f>VLOOKUP(C102,RNR!$A$1:$B$29,2)</f>
        <v>Steinkjer</v>
      </c>
      <c r="E102" s="197">
        <f>+'Ark1'!D878</f>
        <v>2</v>
      </c>
      <c r="F102" s="197" t="str">
        <f>VLOOKUP(E102,RNR!$D$2:$E$13,2)</f>
        <v>Feb</v>
      </c>
      <c r="G102" s="88">
        <f>+'Ark1'!Q878</f>
        <v>70</v>
      </c>
      <c r="H102" s="89">
        <f>+'Ark1'!R878</f>
        <v>479</v>
      </c>
      <c r="I102" s="88">
        <f>IF(H102=0,"",'Ark1'!S878)</f>
        <v>478</v>
      </c>
      <c r="J102" s="82"/>
      <c r="K102" s="171">
        <f>IF(G102=0,"",100*H102/Måned!$G11)</f>
        <v>29.476923076923075</v>
      </c>
      <c r="L102" s="82"/>
      <c r="M102" s="171">
        <f>+IF(H102=0,"",'Ark1'!AA878)</f>
        <v>30.615559482876108</v>
      </c>
      <c r="N102" s="171">
        <f>+IF(I102=0,"",'Ark1'!AB878)</f>
        <v>4.6353922406220116</v>
      </c>
      <c r="O102" s="246">
        <f>IF(H102=0,"",'Ark1'!W878)</f>
        <v>60.200836820083687</v>
      </c>
      <c r="P102" s="171">
        <f>IF(H102=0,"",'Ark1'!X878)</f>
        <v>150.21046465075975</v>
      </c>
      <c r="Q102" s="245"/>
      <c r="R102" s="171">
        <f>IF(H102=0,"",'Ark1'!AA878)</f>
        <v>30.615559482876108</v>
      </c>
      <c r="S102" s="171">
        <f>IF(H102=0,"",'Ark1'!AB878)</f>
        <v>4.6353922406220116</v>
      </c>
      <c r="T102" s="171">
        <f>IF(H102=0,"",'Ark1'!AC878)</f>
        <v>-66.330831856596078</v>
      </c>
      <c r="U102" s="82"/>
      <c r="V102" s="89">
        <f t="shared" si="9"/>
        <v>6.8285714285714283</v>
      </c>
      <c r="W102" s="171">
        <f>+'Ark1'!V878</f>
        <v>4.6868475991649268</v>
      </c>
      <c r="X102" s="221"/>
      <c r="Y102" s="248"/>
      <c r="AB102" s="225"/>
      <c r="AK102" s="87"/>
      <c r="AL102" s="87"/>
    </row>
    <row r="103" spans="1:38" ht="15.6">
      <c r="A103" s="221"/>
      <c r="B103" s="197">
        <f>+'Ark1'!C879</f>
        <v>2024</v>
      </c>
      <c r="C103" s="197">
        <f>+'Ark1'!J879</f>
        <v>121</v>
      </c>
      <c r="D103" s="197" t="str">
        <f>VLOOKUP(C103,RNR!$A$1:$B$29,2)</f>
        <v>Steinkjer</v>
      </c>
      <c r="E103" s="197">
        <f>+'Ark1'!D879</f>
        <v>3</v>
      </c>
      <c r="F103" s="197" t="str">
        <f>VLOOKUP(E103,RNR!$D$2:$E$13,2)</f>
        <v>Mar</v>
      </c>
      <c r="G103" s="88">
        <f>+'Ark1'!Q879</f>
        <v>71</v>
      </c>
      <c r="H103" s="89">
        <f>+'Ark1'!R879</f>
        <v>499</v>
      </c>
      <c r="I103" s="88">
        <f>IF(H103=0,"",'Ark1'!S879)</f>
        <v>499</v>
      </c>
      <c r="J103" s="82"/>
      <c r="K103" s="171">
        <f>IF(G103=0,"",100*H103/Måned!$G12)</f>
        <v>33.534946236559136</v>
      </c>
      <c r="L103" s="82"/>
      <c r="M103" s="171">
        <f>+IF(H103=0,"",'Ark1'!AA879)</f>
        <v>29.081264567338355</v>
      </c>
      <c r="N103" s="171">
        <f>+IF(I103=0,"",'Ark1'!AB879)</f>
        <v>4.206688260327093</v>
      </c>
      <c r="O103" s="246">
        <f>IF(H103=0,"",'Ark1'!W879)</f>
        <v>60.593186372745492</v>
      </c>
      <c r="P103" s="171">
        <f>IF(H103=0,"",'Ark1'!X879)</f>
        <v>150.42783291393184</v>
      </c>
      <c r="Q103" s="245"/>
      <c r="R103" s="171">
        <f>IF(H103=0,"",'Ark1'!AA879)</f>
        <v>29.081264567338355</v>
      </c>
      <c r="S103" s="171">
        <f>IF(H103=0,"",'Ark1'!AB879)</f>
        <v>4.206688260327093</v>
      </c>
      <c r="T103" s="171">
        <f>IF(H103=0,"",'Ark1'!AC879)</f>
        <v>-68.90931884363782</v>
      </c>
      <c r="U103" s="82"/>
      <c r="V103" s="89">
        <f t="shared" si="9"/>
        <v>7.028169014084507</v>
      </c>
      <c r="W103" s="171">
        <f>+'Ark1'!V879</f>
        <v>4.7515030060120242</v>
      </c>
      <c r="X103" s="221"/>
      <c r="Y103" s="248"/>
      <c r="AB103" s="225"/>
      <c r="AK103" s="87"/>
      <c r="AL103" s="87"/>
    </row>
    <row r="104" spans="1:38" ht="15.6">
      <c r="A104" s="221"/>
      <c r="B104" s="197">
        <f>+'Ark1'!C880</f>
        <v>2024</v>
      </c>
      <c r="C104" s="197">
        <f>+'Ark1'!J880</f>
        <v>121</v>
      </c>
      <c r="D104" s="197" t="str">
        <f>VLOOKUP(C104,RNR!$A$1:$B$29,2)</f>
        <v>Steinkjer</v>
      </c>
      <c r="E104" s="197">
        <f>+'Ark1'!D880</f>
        <v>4</v>
      </c>
      <c r="F104" s="197" t="str">
        <f>VLOOKUP(E104,RNR!$D$2:$E$13,2)</f>
        <v>Apr</v>
      </c>
      <c r="G104" s="88">
        <f>+'Ark1'!Q880</f>
        <v>87</v>
      </c>
      <c r="H104" s="89">
        <f>+'Ark1'!R880</f>
        <v>586</v>
      </c>
      <c r="I104" s="88">
        <f>IF(H104=0,"",'Ark1'!S880)</f>
        <v>585</v>
      </c>
      <c r="J104" s="82"/>
      <c r="K104" s="171">
        <f>IF(G104=0,"",100*H104/Måned!$G13)</f>
        <v>32.628062360801785</v>
      </c>
      <c r="L104" s="82"/>
      <c r="M104" s="171">
        <f>+IF(H104=0,"",'Ark1'!AA880)</f>
        <v>33.350779284679803</v>
      </c>
      <c r="N104" s="171">
        <f>+IF(I104=0,"",'Ark1'!AB880)</f>
        <v>5.0310930366761557</v>
      </c>
      <c r="O104" s="246">
        <f>IF(H104=0,"",'Ark1'!W880)</f>
        <v>60.152136752136755</v>
      </c>
      <c r="P104" s="171">
        <f>IF(H104=0,"",'Ark1'!X880)</f>
        <v>149.36547613325021</v>
      </c>
      <c r="Q104" s="245"/>
      <c r="R104" s="171">
        <f>IF(H104=0,"",'Ark1'!AA880)</f>
        <v>33.350779284679803</v>
      </c>
      <c r="S104" s="171">
        <f>IF(H104=0,"",'Ark1'!AB880)</f>
        <v>5.0310930366761557</v>
      </c>
      <c r="T104" s="171">
        <f>IF(H104=0,"",'Ark1'!AC880)</f>
        <v>-68.749021867991985</v>
      </c>
      <c r="U104" s="82"/>
      <c r="V104" s="89">
        <f t="shared" si="9"/>
        <v>6.7241379310344831</v>
      </c>
      <c r="W104" s="171">
        <f>+'Ark1'!V880</f>
        <v>4.3890784982935154</v>
      </c>
      <c r="X104" s="221"/>
      <c r="Y104" s="248"/>
      <c r="AB104" s="225"/>
      <c r="AK104" s="87"/>
      <c r="AL104" s="87"/>
    </row>
    <row r="105" spans="1:38" ht="15.6">
      <c r="A105" s="221"/>
      <c r="B105" s="197">
        <f>+'Ark1'!C881</f>
        <v>2024</v>
      </c>
      <c r="C105" s="197">
        <f>+'Ark1'!J881</f>
        <v>121</v>
      </c>
      <c r="D105" s="197" t="str">
        <f>VLOOKUP(C105,RNR!$A$1:$B$29,2)</f>
        <v>Steinkjer</v>
      </c>
      <c r="E105" s="197">
        <f>+'Ark1'!D881</f>
        <v>5</v>
      </c>
      <c r="F105" s="197" t="str">
        <f>VLOOKUP(E105,RNR!$D$2:$E$13,2)</f>
        <v>Mai</v>
      </c>
      <c r="G105" s="88">
        <f>+'Ark1'!Q881</f>
        <v>71</v>
      </c>
      <c r="H105" s="89">
        <f>+'Ark1'!R881</f>
        <v>441</v>
      </c>
      <c r="I105" s="88">
        <f>IF(H105=0,"",'Ark1'!S881)</f>
        <v>437</v>
      </c>
      <c r="J105" s="82"/>
      <c r="K105" s="171">
        <f>IF(G105=0,"",100*H105/Måned!$G14)</f>
        <v>34.054054054054056</v>
      </c>
      <c r="L105" s="82"/>
      <c r="M105" s="171">
        <f>+IF(H105=0,"",'Ark1'!AA881)</f>
        <v>29.775265621414551</v>
      </c>
      <c r="N105" s="171">
        <f>+IF(I105=0,"",'Ark1'!AB881)</f>
        <v>4.710067043396406</v>
      </c>
      <c r="O105" s="246">
        <f>IF(H105=0,"",'Ark1'!W881)</f>
        <v>60.109839816933651</v>
      </c>
      <c r="P105" s="171">
        <f>IF(H105=0,"",'Ark1'!X881)</f>
        <v>148.13864874227045</v>
      </c>
      <c r="Q105" s="245"/>
      <c r="R105" s="171">
        <f>IF(H105=0,"",'Ark1'!AA881)</f>
        <v>29.775265621414551</v>
      </c>
      <c r="S105" s="171">
        <f>IF(H105=0,"",'Ark1'!AB881)</f>
        <v>4.710067043396406</v>
      </c>
      <c r="T105" s="171">
        <f>IF(H105=0,"",'Ark1'!AC881)</f>
        <v>-65.382598392115696</v>
      </c>
      <c r="U105" s="82"/>
      <c r="V105" s="89">
        <f t="shared" si="9"/>
        <v>6.154929577464789</v>
      </c>
      <c r="W105" s="171">
        <f>+'Ark1'!V881</f>
        <v>4.6893424036281184</v>
      </c>
      <c r="X105" s="221"/>
      <c r="Y105" s="248"/>
      <c r="AB105" s="225"/>
      <c r="AK105" s="87"/>
      <c r="AL105" s="87"/>
    </row>
    <row r="106" spans="1:38" ht="15.6">
      <c r="A106" s="221"/>
      <c r="B106" s="197">
        <f>+'Ark1'!C882</f>
        <v>2024</v>
      </c>
      <c r="C106" s="197">
        <f>+'Ark1'!J882</f>
        <v>121</v>
      </c>
      <c r="D106" s="197" t="str">
        <f>VLOOKUP(C106,RNR!$A$1:$B$29,2)</f>
        <v>Steinkjer</v>
      </c>
      <c r="E106" s="197">
        <f>+'Ark1'!D882</f>
        <v>6</v>
      </c>
      <c r="F106" s="197" t="str">
        <f>VLOOKUP(E106,RNR!$D$2:$E$13,2)</f>
        <v>Jun</v>
      </c>
      <c r="G106" s="88">
        <f>+'Ark1'!Q882</f>
        <v>77</v>
      </c>
      <c r="H106" s="89">
        <f>+'Ark1'!R882</f>
        <v>457</v>
      </c>
      <c r="I106" s="88">
        <f>IF(H106=0,"",'Ark1'!S882)</f>
        <v>455</v>
      </c>
      <c r="J106" s="82"/>
      <c r="K106" s="171">
        <f>IF(G106=0,"",100*H106/Måned!$G15)</f>
        <v>34.779299847792998</v>
      </c>
      <c r="L106" s="82"/>
      <c r="M106" s="171">
        <f>+IF(H106=0,"",'Ark1'!AA882)</f>
        <v>33.172284324251699</v>
      </c>
      <c r="N106" s="171">
        <f>+IF(I106=0,"",'Ark1'!AB882)</f>
        <v>5.1189988530313135</v>
      </c>
      <c r="O106" s="246">
        <f>IF(H106=0,"",'Ark1'!W882)</f>
        <v>59.639560439560448</v>
      </c>
      <c r="P106" s="171">
        <f>IF(H106=0,"",'Ark1'!X882)</f>
        <v>152.04368781278819</v>
      </c>
      <c r="Q106" s="245"/>
      <c r="R106" s="171">
        <f>IF(H106=0,"",'Ark1'!AA882)</f>
        <v>33.172284324251699</v>
      </c>
      <c r="S106" s="171">
        <f>IF(H106=0,"",'Ark1'!AB882)</f>
        <v>5.1189988530313135</v>
      </c>
      <c r="T106" s="171">
        <f>IF(H106=0,"",'Ark1'!AC882)</f>
        <v>-71.924403129877049</v>
      </c>
      <c r="U106" s="82"/>
      <c r="V106" s="89">
        <f t="shared" si="9"/>
        <v>5.9090909090909092</v>
      </c>
      <c r="W106" s="171">
        <f>+'Ark1'!V882</f>
        <v>5.1181619256017505</v>
      </c>
      <c r="X106" s="221"/>
      <c r="Y106" s="248"/>
      <c r="AB106" s="225"/>
      <c r="AK106" s="87"/>
      <c r="AL106" s="87"/>
    </row>
    <row r="107" spans="1:38" ht="15.6">
      <c r="A107" s="221"/>
      <c r="B107" s="197">
        <f>+'Ark1'!C883</f>
        <v>2024</v>
      </c>
      <c r="C107" s="197">
        <f>+'Ark1'!J883</f>
        <v>121</v>
      </c>
      <c r="D107" s="197" t="str">
        <f>VLOOKUP(C107,RNR!$A$1:$B$29,2)</f>
        <v>Steinkjer</v>
      </c>
      <c r="E107" s="197">
        <f>+'Ark1'!D883</f>
        <v>7</v>
      </c>
      <c r="F107" s="197" t="str">
        <f>VLOOKUP(E107,RNR!$D$2:$E$13,2)</f>
        <v>Jul</v>
      </c>
      <c r="G107" s="88">
        <f>+'Ark1'!Q883</f>
        <v>71</v>
      </c>
      <c r="H107" s="89">
        <f>+'Ark1'!R883</f>
        <v>465</v>
      </c>
      <c r="I107" s="88">
        <f>IF(H107=0,"",'Ark1'!S883)</f>
        <v>465</v>
      </c>
      <c r="J107" s="82"/>
      <c r="K107" s="171">
        <f>IF(G107=0,"",100*H107/Måned!$G16)</f>
        <v>32.224532224532226</v>
      </c>
      <c r="L107" s="82"/>
      <c r="M107" s="171">
        <f>+IF(H107=0,"",'Ark1'!AA883)</f>
        <v>30.489537334586728</v>
      </c>
      <c r="N107" s="171">
        <f>+IF(I107=0,"",'Ark1'!AB883)</f>
        <v>4.7692389286317827</v>
      </c>
      <c r="O107" s="246">
        <f>IF(H107=0,"",'Ark1'!W883)</f>
        <v>59.587096774193554</v>
      </c>
      <c r="P107" s="171">
        <f>IF(H107=0,"",'Ark1'!X883)</f>
        <v>150.65622852083558</v>
      </c>
      <c r="Q107" s="245"/>
      <c r="R107" s="171">
        <f>IF(H107=0,"",'Ark1'!AA883)</f>
        <v>30.489537334586728</v>
      </c>
      <c r="S107" s="171">
        <f>IF(H107=0,"",'Ark1'!AB883)</f>
        <v>4.7692389286317827</v>
      </c>
      <c r="T107" s="171">
        <f>IF(H107=0,"",'Ark1'!AC883)</f>
        <v>-64.11391863659513</v>
      </c>
      <c r="U107" s="82"/>
      <c r="V107" s="89">
        <f t="shared" si="9"/>
        <v>6.549295774647887</v>
      </c>
      <c r="W107" s="171">
        <f>+'Ark1'!V883</f>
        <v>5.21505376344086</v>
      </c>
      <c r="X107" s="221"/>
      <c r="Y107" s="248"/>
      <c r="AB107" s="225"/>
      <c r="AK107" s="87"/>
      <c r="AL107" s="87"/>
    </row>
    <row r="108" spans="1:38" ht="15.6">
      <c r="A108" s="221"/>
      <c r="B108" s="197">
        <f>+'Ark1'!C884</f>
        <v>2024</v>
      </c>
      <c r="C108" s="197">
        <f>+'Ark1'!J884</f>
        <v>121</v>
      </c>
      <c r="D108" s="197" t="str">
        <f>VLOOKUP(C108,RNR!$A$1:$B$29,2)</f>
        <v>Steinkjer</v>
      </c>
      <c r="E108" s="197">
        <f>+'Ark1'!D884</f>
        <v>8</v>
      </c>
      <c r="F108" s="197" t="str">
        <f>VLOOKUP(E108,RNR!$D$2:$E$13,2)</f>
        <v>Aug</v>
      </c>
      <c r="G108" s="88">
        <f>+'Ark1'!Q884</f>
        <v>74</v>
      </c>
      <c r="H108" s="89">
        <f>+'Ark1'!R884</f>
        <v>453</v>
      </c>
      <c r="I108" s="88">
        <f>IF(H108=0,"",'Ark1'!S884)</f>
        <v>452</v>
      </c>
      <c r="J108" s="82"/>
      <c r="K108" s="171">
        <f>IF(G108=0,"",100*H108/Måned!$G17)</f>
        <v>35.33541341653666</v>
      </c>
      <c r="L108" s="82"/>
      <c r="M108" s="171">
        <f>+IF(H108=0,"",'Ark1'!AA884)</f>
        <v>30.814196706298976</v>
      </c>
      <c r="N108" s="171">
        <f>+IF(I108=0,"",'Ark1'!AB884)</f>
        <v>4.9373131007371489</v>
      </c>
      <c r="O108" s="246">
        <f>IF(H108=0,"",'Ark1'!W884)</f>
        <v>59.223451327433636</v>
      </c>
      <c r="P108" s="171">
        <f>IF(H108=0,"",'Ark1'!X884)</f>
        <v>155.97521279827029</v>
      </c>
      <c r="Q108" s="245"/>
      <c r="R108" s="171">
        <f>IF(H108=0,"",'Ark1'!AA884)</f>
        <v>30.814196706298976</v>
      </c>
      <c r="S108" s="171">
        <f>IF(H108=0,"",'Ark1'!AB884)</f>
        <v>4.9373131007371489</v>
      </c>
      <c r="T108" s="171">
        <f>IF(H108=0,"",'Ark1'!AC884)</f>
        <v>-64.719727371097321</v>
      </c>
      <c r="U108" s="82"/>
      <c r="V108" s="89">
        <f t="shared" si="9"/>
        <v>6.1081081081081079</v>
      </c>
      <c r="W108" s="171">
        <f>+'Ark1'!V884</f>
        <v>5.4172185430463564</v>
      </c>
      <c r="X108" s="221"/>
      <c r="Y108" s="248"/>
      <c r="AB108" s="225"/>
      <c r="AK108" s="87"/>
      <c r="AL108" s="87"/>
    </row>
    <row r="109" spans="1:38" ht="15.6">
      <c r="A109" s="221"/>
      <c r="B109" s="197">
        <f>+'Ark1'!C885</f>
        <v>2024</v>
      </c>
      <c r="C109" s="197">
        <f>+'Ark1'!J885</f>
        <v>121</v>
      </c>
      <c r="D109" s="197" t="str">
        <f>VLOOKUP(C109,RNR!$A$1:$B$29,2)</f>
        <v>Steinkjer</v>
      </c>
      <c r="E109" s="197">
        <f>+'Ark1'!D885</f>
        <v>9</v>
      </c>
      <c r="F109" s="197" t="str">
        <f>VLOOKUP(E109,RNR!$D$2:$E$13,2)</f>
        <v>Sep</v>
      </c>
      <c r="G109" s="88">
        <f>+'Ark1'!Q885</f>
        <v>72</v>
      </c>
      <c r="H109" s="89">
        <f>+'Ark1'!R885</f>
        <v>437</v>
      </c>
      <c r="I109" s="88">
        <f>IF(H109=0,"",'Ark1'!S885)</f>
        <v>437</v>
      </c>
      <c r="J109" s="82"/>
      <c r="K109" s="171">
        <f>IF(G109=0,"",100*H109/Måned!$G18)</f>
        <v>31.236597569692638</v>
      </c>
      <c r="L109" s="82"/>
      <c r="M109" s="171">
        <f>+IF(H109=0,"",'Ark1'!AA885)</f>
        <v>35.741400487256286</v>
      </c>
      <c r="N109" s="171">
        <f>+IF(I109=0,"",'Ark1'!AB885)</f>
        <v>5.1150537897881438</v>
      </c>
      <c r="O109" s="246">
        <f>IF(H109=0,"",'Ark1'!W885)</f>
        <v>59.057208237986281</v>
      </c>
      <c r="P109" s="171">
        <f>IF(H109=0,"",'Ark1'!X885)</f>
        <v>160.38586739589078</v>
      </c>
      <c r="Q109" s="245"/>
      <c r="R109" s="171">
        <f>IF(H109=0,"",'Ark1'!AA885)</f>
        <v>35.741400487256286</v>
      </c>
      <c r="S109" s="171">
        <f>IF(H109=0,"",'Ark1'!AB885)</f>
        <v>5.1150537897881438</v>
      </c>
      <c r="T109" s="171">
        <f>IF(H109=0,"",'Ark1'!AC885)</f>
        <v>-70.46677384670302</v>
      </c>
      <c r="U109" s="82"/>
      <c r="V109" s="89">
        <f t="shared" si="9"/>
        <v>6.0694444444444446</v>
      </c>
      <c r="W109" s="171">
        <f>+'Ark1'!V885</f>
        <v>5.3409610983981697</v>
      </c>
      <c r="X109" s="221"/>
      <c r="Y109" s="248"/>
      <c r="AB109" s="225"/>
      <c r="AK109" s="87"/>
      <c r="AL109" s="87"/>
    </row>
    <row r="110" spans="1:38" ht="15.6">
      <c r="A110" s="221"/>
      <c r="B110" s="197">
        <f>+'Ark1'!C886</f>
        <v>2024</v>
      </c>
      <c r="C110" s="197">
        <f>+'Ark1'!J886</f>
        <v>121</v>
      </c>
      <c r="D110" s="197" t="str">
        <f>VLOOKUP(C110,RNR!$A$1:$B$29,2)</f>
        <v>Steinkjer</v>
      </c>
      <c r="E110" s="197">
        <f>+'Ark1'!D886</f>
        <v>10</v>
      </c>
      <c r="F110" s="197" t="str">
        <f>VLOOKUP(E110,RNR!$D$2:$E$13,2)</f>
        <v>Okt</v>
      </c>
      <c r="G110" s="88">
        <f>+'Ark1'!Q886</f>
        <v>76</v>
      </c>
      <c r="H110" s="89">
        <f>+'Ark1'!R886</f>
        <v>536</v>
      </c>
      <c r="I110" s="88">
        <f>IF(H110=0,"",'Ark1'!S886)</f>
        <v>534</v>
      </c>
      <c r="J110" s="82"/>
      <c r="K110" s="171">
        <f>IF(G110=0,"",100*H110/Måned!$G19)</f>
        <v>34.491634491634493</v>
      </c>
      <c r="L110" s="82"/>
      <c r="M110" s="171">
        <f>+IF(H110=0,"",'Ark1'!AA886)</f>
        <v>30.201489057001545</v>
      </c>
      <c r="N110" s="171">
        <f>+IF(I110=0,"",'Ark1'!AB886)</f>
        <v>4.1636625958954685</v>
      </c>
      <c r="O110" s="246">
        <f>IF(H110=0,"",'Ark1'!W886)</f>
        <v>60.840823970037455</v>
      </c>
      <c r="P110" s="171">
        <f>IF(H110=0,"",'Ark1'!X886)</f>
        <v>152.75990038970912</v>
      </c>
      <c r="Q110" s="245"/>
      <c r="R110" s="171">
        <f>IF(H110=0,"",'Ark1'!AA886)</f>
        <v>30.201489057001545</v>
      </c>
      <c r="S110" s="171">
        <f>IF(H110=0,"",'Ark1'!AB886)</f>
        <v>4.1636625958954685</v>
      </c>
      <c r="T110" s="171">
        <f>IF(H110=0,"",'Ark1'!AC886)</f>
        <v>-67.259278906911092</v>
      </c>
      <c r="U110" s="82"/>
      <c r="V110" s="89">
        <f t="shared" si="9"/>
        <v>7.0263157894736841</v>
      </c>
      <c r="W110" s="171">
        <f>+'Ark1'!V886</f>
        <v>4.179104477611939</v>
      </c>
      <c r="X110" s="221"/>
      <c r="Y110" s="248"/>
      <c r="AB110" s="225"/>
      <c r="AK110" s="87"/>
      <c r="AL110" s="87"/>
    </row>
    <row r="111" spans="1:38" ht="15.6">
      <c r="A111" s="221"/>
      <c r="B111" s="197">
        <f>+'Ark1'!C887</f>
        <v>2024</v>
      </c>
      <c r="C111" s="197">
        <f>+'Ark1'!J887</f>
        <v>121</v>
      </c>
      <c r="D111" s="197" t="str">
        <f>VLOOKUP(C111,RNR!$A$1:$B$29,2)</f>
        <v>Steinkjer</v>
      </c>
      <c r="E111" s="197">
        <f>+'Ark1'!D887</f>
        <v>11</v>
      </c>
      <c r="F111" s="197" t="str">
        <f>VLOOKUP(E111,RNR!$D$2:$E$13,2)</f>
        <v>Nov</v>
      </c>
      <c r="G111" s="88">
        <f>+'Ark1'!Q887</f>
        <v>80</v>
      </c>
      <c r="H111" s="89">
        <f>+'Ark1'!R887</f>
        <v>448</v>
      </c>
      <c r="I111" s="88">
        <f>IF(H111=0,"",'Ark1'!S887)</f>
        <v>448</v>
      </c>
      <c r="J111" s="82"/>
      <c r="K111" s="171">
        <f>IF(G111=0,"",100*H111/Måned!$G20)</f>
        <v>33.308550185873607</v>
      </c>
      <c r="L111" s="82"/>
      <c r="M111" s="171">
        <f>+IF(H111=0,"",'Ark1'!AA887)</f>
        <v>31.276743374910424</v>
      </c>
      <c r="N111" s="171">
        <f>+IF(I111=0,"",'Ark1'!AB887)</f>
        <v>4.8591037927139915</v>
      </c>
      <c r="O111" s="246">
        <f>IF(H111=0,"",'Ark1'!W887)</f>
        <v>59.776785714285694</v>
      </c>
      <c r="P111" s="171">
        <f>IF(H111=0,"",'Ark1'!X887)</f>
        <v>154.40866351957888</v>
      </c>
      <c r="Q111" s="245"/>
      <c r="R111" s="171">
        <f>IF(H111=0,"",'Ark1'!AA887)</f>
        <v>31.276743374910424</v>
      </c>
      <c r="S111" s="171">
        <f>IF(H111=0,"",'Ark1'!AB887)</f>
        <v>4.8591037927139915</v>
      </c>
      <c r="T111" s="171">
        <f>IF(H111=0,"",'Ark1'!AC887)</f>
        <v>-67.203245909126295</v>
      </c>
      <c r="U111" s="82"/>
      <c r="V111" s="89">
        <f t="shared" si="9"/>
        <v>5.6</v>
      </c>
      <c r="W111" s="171">
        <f>+'Ark1'!V887</f>
        <v>4.9196428571428559</v>
      </c>
      <c r="X111" s="221"/>
      <c r="Y111" s="248"/>
      <c r="AB111" s="225"/>
      <c r="AK111" s="87"/>
      <c r="AL111" s="87"/>
    </row>
    <row r="112" spans="1:38" ht="15.6">
      <c r="A112" s="221"/>
      <c r="B112" s="197">
        <f>+'Ark1'!C888</f>
        <v>2024</v>
      </c>
      <c r="C112" s="197">
        <f>+'Ark1'!J888</f>
        <v>121</v>
      </c>
      <c r="D112" s="197" t="str">
        <f>VLOOKUP(C112,RNR!$A$1:$B$29,2)</f>
        <v>Steinkjer</v>
      </c>
      <c r="E112" s="197">
        <f>+'Ark1'!D888</f>
        <v>12</v>
      </c>
      <c r="F112" s="197" t="str">
        <f>VLOOKUP(E112,RNR!$D$2:$E$13,2)</f>
        <v>Des</v>
      </c>
      <c r="G112" s="88">
        <f>+'Ark1'!Q888</f>
        <v>65</v>
      </c>
      <c r="H112" s="89">
        <f>+'Ark1'!R888</f>
        <v>401</v>
      </c>
      <c r="I112" s="88">
        <f>IF(H112=0,"",'Ark1'!S888)</f>
        <v>399</v>
      </c>
      <c r="J112" s="82"/>
      <c r="K112" s="171">
        <f>IF(G112=0,"",100*H112/Måned!$G21)</f>
        <v>30.241327300150829</v>
      </c>
      <c r="L112" s="82"/>
      <c r="M112" s="171">
        <f>+IF(H112=0,"",'Ark1'!AA888)</f>
        <v>31.230048439413078</v>
      </c>
      <c r="N112" s="171">
        <f>+IF(I112=0,"",'Ark1'!AB888)</f>
        <v>4.5498780276667965</v>
      </c>
      <c r="O112" s="246">
        <f>IF(H112=0,"",'Ark1'!W888)</f>
        <v>60.711779448621549</v>
      </c>
      <c r="P112" s="171">
        <f>IF(H112=0,"",'Ark1'!X888)</f>
        <v>152.86539879985841</v>
      </c>
      <c r="Q112" s="245"/>
      <c r="R112" s="171">
        <f>IF(H112=0,"",'Ark1'!AA888)</f>
        <v>31.230048439413078</v>
      </c>
      <c r="S112" s="171">
        <f>IF(H112=0,"",'Ark1'!AB888)</f>
        <v>4.5498780276667965</v>
      </c>
      <c r="T112" s="171">
        <f>IF(H112=0,"",'Ark1'!AC888)</f>
        <v>-73.283593380090721</v>
      </c>
      <c r="U112" s="82"/>
      <c r="V112" s="89">
        <f t="shared" ref="V112:V124" si="10">+(IF(H112=0,"",I112/G112))</f>
        <v>6.1384615384615389</v>
      </c>
      <c r="W112" s="171">
        <f>+'Ark1'!V888</f>
        <v>3.3665835411471319</v>
      </c>
      <c r="X112" s="221"/>
      <c r="Y112" s="248"/>
      <c r="AB112" s="225"/>
      <c r="AK112" s="87"/>
      <c r="AL112" s="87"/>
    </row>
    <row r="113" spans="1:38">
      <c r="A113" s="221"/>
      <c r="B113" s="221"/>
      <c r="C113" s="221"/>
      <c r="D113" s="221"/>
      <c r="E113" s="221"/>
      <c r="F113" s="221"/>
      <c r="G113" s="221"/>
      <c r="H113" s="221"/>
      <c r="I113" s="221"/>
      <c r="J113" s="221"/>
      <c r="K113" s="221"/>
      <c r="L113" s="221"/>
      <c r="M113" s="221"/>
      <c r="N113" s="221"/>
      <c r="O113" s="221"/>
      <c r="P113" s="221"/>
      <c r="Q113" s="221"/>
      <c r="R113" s="221"/>
      <c r="S113" s="221"/>
      <c r="T113" s="221"/>
      <c r="U113" s="221"/>
      <c r="V113" s="221"/>
      <c r="W113" s="221"/>
      <c r="X113" s="221"/>
      <c r="Y113" s="248"/>
      <c r="AB113" s="225"/>
      <c r="AK113" s="87"/>
      <c r="AL113" s="87"/>
    </row>
    <row r="114" spans="1:38" ht="15.6">
      <c r="A114" s="221"/>
      <c r="B114" s="197">
        <f>+'Ark1'!C889</f>
        <v>2024</v>
      </c>
      <c r="C114" s="197">
        <f>+'Ark1'!J889</f>
        <v>134</v>
      </c>
      <c r="D114" s="197" t="str">
        <f>VLOOKUP(C114,RNR!$A$1:$B$29,2)</f>
        <v>Førde</v>
      </c>
      <c r="E114" s="197">
        <f>+'Ark1'!D889</f>
        <v>1</v>
      </c>
      <c r="F114" s="197" t="str">
        <f>VLOOKUP(E114,RNR!$D$2:$E$13,2)</f>
        <v>Jan</v>
      </c>
      <c r="G114" s="88">
        <f>+'Ark1'!Q889</f>
        <v>1</v>
      </c>
      <c r="H114" s="89">
        <f>+'Ark1'!R889</f>
        <v>3</v>
      </c>
      <c r="I114" s="88">
        <f>IF(H114=0,"",'Ark1'!S889)</f>
        <v>3</v>
      </c>
      <c r="J114" s="82"/>
      <c r="K114" s="171">
        <f>IF(G114=0,"",100*H114/Måned!$G21)</f>
        <v>0.22624434389140272</v>
      </c>
      <c r="L114" s="82"/>
      <c r="M114" s="171">
        <f>+IF(H114=0,"",'Ark1'!AA889)</f>
        <v>6.0796564230408432</v>
      </c>
      <c r="N114" s="171">
        <f>+IF(I114=0,"",'Ark1'!AB889)</f>
        <v>0</v>
      </c>
      <c r="O114" s="246">
        <f>IF(H114=0,"",'Ark1'!W889)</f>
        <v>62</v>
      </c>
      <c r="P114" s="171">
        <f>IF(H114=0,"",'Ark1'!X889)</f>
        <v>114.87901769591905</v>
      </c>
      <c r="Q114" s="245"/>
      <c r="R114" s="171">
        <f>IF(H114=0,"",'Ark1'!AA889)</f>
        <v>6.0796564230408432</v>
      </c>
      <c r="S114" s="171">
        <f>IF(H114=0,"",'Ark1'!AB889)</f>
        <v>0</v>
      </c>
      <c r="T114" s="171">
        <f>IF(H114=0,"",'Ark1'!AC889)</f>
        <v>0</v>
      </c>
      <c r="U114" s="82"/>
      <c r="V114" s="89">
        <f t="shared" si="10"/>
        <v>3</v>
      </c>
      <c r="W114" s="171">
        <f>+'Ark1'!V889</f>
        <v>0</v>
      </c>
      <c r="X114" s="221"/>
      <c r="Y114" s="248"/>
      <c r="AB114" s="225"/>
      <c r="AK114" s="87"/>
      <c r="AL114" s="87"/>
    </row>
    <row r="115" spans="1:38" ht="15.6">
      <c r="A115" s="221"/>
      <c r="B115" s="197">
        <f>+'Ark1'!C890</f>
        <v>2024</v>
      </c>
      <c r="C115" s="197">
        <f>+'Ark1'!J890</f>
        <v>134</v>
      </c>
      <c r="D115" s="197" t="str">
        <f>VLOOKUP(C115,RNR!$A$1:$B$29,2)</f>
        <v>Førde</v>
      </c>
      <c r="E115" s="197">
        <f>+'Ark1'!D890</f>
        <v>2</v>
      </c>
      <c r="F115" s="197" t="str">
        <f>VLOOKUP(E115,RNR!$D$2:$E$13,2)</f>
        <v>Feb</v>
      </c>
      <c r="G115" s="88">
        <f>+'Ark1'!Q890</f>
        <v>0</v>
      </c>
      <c r="H115" s="89">
        <f>+'Ark1'!R890</f>
        <v>0</v>
      </c>
      <c r="I115" s="88" t="str">
        <f>IF(H115=0,"",'Ark1'!S890)</f>
        <v/>
      </c>
      <c r="J115" s="82"/>
      <c r="K115" s="171" t="str">
        <f>IF(G115=0,"",100*H115/Måned!$G12)</f>
        <v/>
      </c>
      <c r="L115" s="82"/>
      <c r="M115" s="171" t="str">
        <f>+IF(H115=0,"",'Ark1'!AA890)</f>
        <v/>
      </c>
      <c r="N115" s="171">
        <f>+IF(I115=0,"",'Ark1'!AB890)</f>
        <v>0</v>
      </c>
      <c r="O115" s="246" t="str">
        <f>IF(H115=0,"",'Ark1'!W890)</f>
        <v/>
      </c>
      <c r="P115" s="171" t="str">
        <f>IF(H115=0,"",'Ark1'!X890)</f>
        <v/>
      </c>
      <c r="Q115" s="245"/>
      <c r="R115" s="171" t="str">
        <f>IF(H115=0,"",'Ark1'!AA890)</f>
        <v/>
      </c>
      <c r="S115" s="171" t="str">
        <f>IF(H115=0,"",'Ark1'!AB890)</f>
        <v/>
      </c>
      <c r="T115" s="171" t="str">
        <f>IF(H115=0,"",'Ark1'!AC890)</f>
        <v/>
      </c>
      <c r="U115" s="82"/>
      <c r="V115" s="89" t="str">
        <f t="shared" si="10"/>
        <v/>
      </c>
      <c r="W115" s="171">
        <f>+'Ark1'!V890</f>
        <v>0</v>
      </c>
      <c r="X115" s="221"/>
      <c r="Y115" s="248"/>
      <c r="AB115" s="225"/>
      <c r="AK115" s="87"/>
      <c r="AL115" s="87"/>
    </row>
    <row r="116" spans="1:38" ht="15.6">
      <c r="A116" s="221"/>
      <c r="B116" s="197">
        <f>+'Ark1'!C891</f>
        <v>2024</v>
      </c>
      <c r="C116" s="197">
        <f>+'Ark1'!J891</f>
        <v>134</v>
      </c>
      <c r="D116" s="197" t="str">
        <f>VLOOKUP(C116,RNR!$A$1:$B$29,2)</f>
        <v>Førde</v>
      </c>
      <c r="E116" s="197">
        <f>+'Ark1'!D891</f>
        <v>3</v>
      </c>
      <c r="F116" s="197" t="str">
        <f>VLOOKUP(E116,RNR!$D$2:$E$13,2)</f>
        <v>Mar</v>
      </c>
      <c r="G116" s="88">
        <f>+'Ark1'!Q891</f>
        <v>0</v>
      </c>
      <c r="H116" s="89">
        <f>+'Ark1'!R891</f>
        <v>0</v>
      </c>
      <c r="I116" s="88" t="str">
        <f>IF(H116=0,"",'Ark1'!S891)</f>
        <v/>
      </c>
      <c r="J116" s="82"/>
      <c r="K116" s="171" t="str">
        <f>IF(G116=0,"",100*H116/Måned!$G13)</f>
        <v/>
      </c>
      <c r="L116" s="82"/>
      <c r="M116" s="171" t="str">
        <f>+IF(H116=0,"",'Ark1'!AA891)</f>
        <v/>
      </c>
      <c r="N116" s="171">
        <f>+IF(I116=0,"",'Ark1'!AB891)</f>
        <v>0</v>
      </c>
      <c r="O116" s="246" t="str">
        <f>IF(H116=0,"",'Ark1'!W891)</f>
        <v/>
      </c>
      <c r="P116" s="171" t="str">
        <f>IF(H116=0,"",'Ark1'!X891)</f>
        <v/>
      </c>
      <c r="Q116" s="245"/>
      <c r="R116" s="171" t="str">
        <f>IF(H116=0,"",'Ark1'!AA891)</f>
        <v/>
      </c>
      <c r="S116" s="171" t="str">
        <f>IF(H116=0,"",'Ark1'!AB891)</f>
        <v/>
      </c>
      <c r="T116" s="171" t="str">
        <f>IF(H116=0,"",'Ark1'!AC891)</f>
        <v/>
      </c>
      <c r="U116" s="82"/>
      <c r="V116" s="89" t="str">
        <f t="shared" si="10"/>
        <v/>
      </c>
      <c r="W116" s="171">
        <f>+'Ark1'!V891</f>
        <v>0</v>
      </c>
      <c r="X116" s="221"/>
      <c r="Y116" s="248"/>
      <c r="AB116" s="225"/>
      <c r="AK116" s="87"/>
      <c r="AL116" s="87"/>
    </row>
    <row r="117" spans="1:38" ht="15.6">
      <c r="A117" s="221"/>
      <c r="B117" s="197">
        <f>+'Ark1'!C892</f>
        <v>2024</v>
      </c>
      <c r="C117" s="197">
        <f>+'Ark1'!J892</f>
        <v>134</v>
      </c>
      <c r="D117" s="197" t="str">
        <f>VLOOKUP(C117,RNR!$A$1:$B$29,2)</f>
        <v>Førde</v>
      </c>
      <c r="E117" s="197">
        <f>+'Ark1'!D892</f>
        <v>4</v>
      </c>
      <c r="F117" s="197" t="str">
        <f>VLOOKUP(E117,RNR!$D$2:$E$13,2)</f>
        <v>Apr</v>
      </c>
      <c r="G117" s="88">
        <f>+'Ark1'!Q892</f>
        <v>0</v>
      </c>
      <c r="H117" s="89">
        <f>+'Ark1'!R892</f>
        <v>0</v>
      </c>
      <c r="I117" s="88" t="str">
        <f>IF(H117=0,"",'Ark1'!S892)</f>
        <v/>
      </c>
      <c r="J117" s="82"/>
      <c r="K117" s="171" t="str">
        <f>IF(G117=0,"",100*H117/Måned!$G14)</f>
        <v/>
      </c>
      <c r="L117" s="82"/>
      <c r="M117" s="171" t="str">
        <f>+IF(H117=0,"",'Ark1'!AA892)</f>
        <v/>
      </c>
      <c r="N117" s="171">
        <f>+IF(I117=0,"",'Ark1'!AB892)</f>
        <v>0</v>
      </c>
      <c r="O117" s="246" t="str">
        <f>IF(H117=0,"",'Ark1'!W892)</f>
        <v/>
      </c>
      <c r="P117" s="171" t="str">
        <f>IF(H117=0,"",'Ark1'!X892)</f>
        <v/>
      </c>
      <c r="Q117" s="245"/>
      <c r="R117" s="171" t="str">
        <f>IF(H117=0,"",'Ark1'!AA892)</f>
        <v/>
      </c>
      <c r="S117" s="171" t="str">
        <f>IF(H117=0,"",'Ark1'!AB892)</f>
        <v/>
      </c>
      <c r="T117" s="171" t="str">
        <f>IF(H117=0,"",'Ark1'!AC892)</f>
        <v/>
      </c>
      <c r="U117" s="82"/>
      <c r="V117" s="89" t="str">
        <f t="shared" si="10"/>
        <v/>
      </c>
      <c r="W117" s="171">
        <f>+'Ark1'!V892</f>
        <v>0</v>
      </c>
      <c r="X117" s="221"/>
      <c r="Y117" s="248"/>
      <c r="AB117" s="225"/>
      <c r="AK117" s="87"/>
      <c r="AL117" s="87"/>
    </row>
    <row r="118" spans="1:38" ht="15.6">
      <c r="A118" s="221"/>
      <c r="B118" s="197">
        <f>+'Ark1'!C893</f>
        <v>2024</v>
      </c>
      <c r="C118" s="197">
        <f>+'Ark1'!J893</f>
        <v>134</v>
      </c>
      <c r="D118" s="197" t="str">
        <f>VLOOKUP(C118,RNR!$A$1:$B$29,2)</f>
        <v>Førde</v>
      </c>
      <c r="E118" s="197">
        <f>+'Ark1'!D893</f>
        <v>5</v>
      </c>
      <c r="F118" s="197" t="str">
        <f>VLOOKUP(E118,RNR!$D$2:$E$13,2)</f>
        <v>Mai</v>
      </c>
      <c r="G118" s="88">
        <f>+'Ark1'!Q893</f>
        <v>0</v>
      </c>
      <c r="H118" s="89">
        <f>+'Ark1'!R893</f>
        <v>0</v>
      </c>
      <c r="I118" s="88" t="str">
        <f>IF(H118=0,"",'Ark1'!S893)</f>
        <v/>
      </c>
      <c r="J118" s="82"/>
      <c r="K118" s="171" t="str">
        <f>IF(G118=0,"",100*H118/Måned!$G15)</f>
        <v/>
      </c>
      <c r="L118" s="82"/>
      <c r="M118" s="171" t="str">
        <f>+IF(H118=0,"",'Ark1'!AA893)</f>
        <v/>
      </c>
      <c r="N118" s="171">
        <f>+IF(I118=0,"",'Ark1'!AB893)</f>
        <v>0</v>
      </c>
      <c r="O118" s="246" t="str">
        <f>IF(H118=0,"",'Ark1'!W893)</f>
        <v/>
      </c>
      <c r="P118" s="171" t="str">
        <f>IF(H118=0,"",'Ark1'!X893)</f>
        <v/>
      </c>
      <c r="Q118" s="245"/>
      <c r="R118" s="171" t="str">
        <f>IF(H118=0,"",'Ark1'!AA893)</f>
        <v/>
      </c>
      <c r="S118" s="171" t="str">
        <f>IF(H118=0,"",'Ark1'!AB893)</f>
        <v/>
      </c>
      <c r="T118" s="171" t="str">
        <f>IF(H118=0,"",'Ark1'!AC893)</f>
        <v/>
      </c>
      <c r="U118" s="82"/>
      <c r="V118" s="89" t="str">
        <f t="shared" si="10"/>
        <v/>
      </c>
      <c r="W118" s="171">
        <f>+'Ark1'!V893</f>
        <v>0</v>
      </c>
      <c r="X118" s="221"/>
      <c r="Y118" s="248"/>
      <c r="AB118" s="225"/>
      <c r="AK118" s="87"/>
      <c r="AL118" s="87"/>
    </row>
    <row r="119" spans="1:38" ht="15.6">
      <c r="A119" s="221"/>
      <c r="B119" s="197">
        <f>+'Ark1'!C894</f>
        <v>2024</v>
      </c>
      <c r="C119" s="197">
        <f>+'Ark1'!J894</f>
        <v>134</v>
      </c>
      <c r="D119" s="197" t="str">
        <f>VLOOKUP(C119,RNR!$A$1:$B$29,2)</f>
        <v>Førde</v>
      </c>
      <c r="E119" s="197">
        <f>+'Ark1'!D894</f>
        <v>6</v>
      </c>
      <c r="F119" s="197" t="str">
        <f>VLOOKUP(E119,RNR!$D$2:$E$13,2)</f>
        <v>Jun</v>
      </c>
      <c r="G119" s="88">
        <f>+'Ark1'!Q894</f>
        <v>1</v>
      </c>
      <c r="H119" s="89">
        <f>+'Ark1'!R894</f>
        <v>1</v>
      </c>
      <c r="I119" s="88">
        <f>IF(H119=0,"",'Ark1'!S894)</f>
        <v>1</v>
      </c>
      <c r="J119" s="82"/>
      <c r="K119" s="171">
        <f>IF(G119=0,"",100*H119/Måned!$G16)</f>
        <v>6.9300069300069295E-2</v>
      </c>
      <c r="L119" s="82"/>
      <c r="M119" s="171">
        <f>+IF(H119=0,"",'Ark1'!AA894)</f>
        <v>0</v>
      </c>
      <c r="N119" s="171">
        <f>+IF(I119=0,"",'Ark1'!AB894)</f>
        <v>0</v>
      </c>
      <c r="O119" s="246">
        <f>IF(H119=0,"",'Ark1'!W894)</f>
        <v>62</v>
      </c>
      <c r="P119" s="171">
        <f>IF(H119=0,"",'Ark1'!X894)</f>
        <v>89.27410617551466</v>
      </c>
      <c r="Q119" s="245"/>
      <c r="R119" s="171">
        <f>IF(H119=0,"",'Ark1'!AA894)</f>
        <v>0</v>
      </c>
      <c r="S119" s="171">
        <f>IF(H119=0,"",'Ark1'!AB894)</f>
        <v>0</v>
      </c>
      <c r="T119" s="171">
        <f>IF(H119=0,"",'Ark1'!AC894)</f>
        <v>0</v>
      </c>
      <c r="U119" s="82"/>
      <c r="V119" s="89">
        <f t="shared" si="10"/>
        <v>1</v>
      </c>
      <c r="W119" s="171">
        <f>+'Ark1'!V894</f>
        <v>0</v>
      </c>
      <c r="X119" s="221"/>
      <c r="Y119" s="248"/>
      <c r="AB119" s="225"/>
      <c r="AK119" s="87"/>
      <c r="AL119" s="87"/>
    </row>
    <row r="120" spans="1:38" ht="15.6">
      <c r="A120" s="221"/>
      <c r="B120" s="197">
        <f>+'Ark1'!C895</f>
        <v>2024</v>
      </c>
      <c r="C120" s="197">
        <f>+'Ark1'!J895</f>
        <v>134</v>
      </c>
      <c r="D120" s="197" t="str">
        <f>VLOOKUP(C120,RNR!$A$1:$B$29,2)</f>
        <v>Førde</v>
      </c>
      <c r="E120" s="197">
        <f>+'Ark1'!D895</f>
        <v>7</v>
      </c>
      <c r="F120" s="197" t="str">
        <f>VLOOKUP(E120,RNR!$D$2:$E$13,2)</f>
        <v>Jul</v>
      </c>
      <c r="G120" s="88">
        <f>+'Ark1'!Q895</f>
        <v>0</v>
      </c>
      <c r="H120" s="89">
        <f>+'Ark1'!R895</f>
        <v>0</v>
      </c>
      <c r="I120" s="88" t="str">
        <f>IF(H120=0,"",'Ark1'!S895)</f>
        <v/>
      </c>
      <c r="J120" s="82"/>
      <c r="K120" s="171" t="str">
        <f>IF(G120=0,"",100*H120/Måned!$G17)</f>
        <v/>
      </c>
      <c r="L120" s="82"/>
      <c r="M120" s="171" t="str">
        <f>+IF(H120=0,"",'Ark1'!AA895)</f>
        <v/>
      </c>
      <c r="N120" s="171">
        <f>+IF(I120=0,"",'Ark1'!AB895)</f>
        <v>0</v>
      </c>
      <c r="O120" s="246" t="str">
        <f>IF(H120=0,"",'Ark1'!W895)</f>
        <v/>
      </c>
      <c r="P120" s="171" t="str">
        <f>IF(H120=0,"",'Ark1'!X895)</f>
        <v/>
      </c>
      <c r="Q120" s="245"/>
      <c r="R120" s="171" t="str">
        <f>IF(H120=0,"",'Ark1'!AA895)</f>
        <v/>
      </c>
      <c r="S120" s="171" t="str">
        <f>IF(H120=0,"",'Ark1'!AB895)</f>
        <v/>
      </c>
      <c r="T120" s="171" t="str">
        <f>IF(H120=0,"",'Ark1'!AC895)</f>
        <v/>
      </c>
      <c r="U120" s="82"/>
      <c r="V120" s="89" t="str">
        <f t="shared" si="10"/>
        <v/>
      </c>
      <c r="W120" s="171">
        <f>+'Ark1'!V895</f>
        <v>0</v>
      </c>
      <c r="X120" s="221"/>
      <c r="Y120" s="248"/>
      <c r="AB120" s="225"/>
      <c r="AK120" s="87"/>
      <c r="AL120" s="87"/>
    </row>
    <row r="121" spans="1:38" ht="15.6">
      <c r="A121" s="221"/>
      <c r="B121" s="197">
        <f>+'Ark1'!C896</f>
        <v>2024</v>
      </c>
      <c r="C121" s="197">
        <f>+'Ark1'!J896</f>
        <v>134</v>
      </c>
      <c r="D121" s="197" t="str">
        <f>VLOOKUP(C121,RNR!$A$1:$B$29,2)</f>
        <v>Førde</v>
      </c>
      <c r="E121" s="197">
        <f>+'Ark1'!D896</f>
        <v>8</v>
      </c>
      <c r="F121" s="197" t="str">
        <f>VLOOKUP(E121,RNR!$D$2:$E$13,2)</f>
        <v>Aug</v>
      </c>
      <c r="G121" s="88">
        <f>+'Ark1'!Q896</f>
        <v>0</v>
      </c>
      <c r="H121" s="89">
        <f>+'Ark1'!R896</f>
        <v>0</v>
      </c>
      <c r="I121" s="88" t="str">
        <f>IF(H121=0,"",'Ark1'!S896)</f>
        <v/>
      </c>
      <c r="J121" s="82"/>
      <c r="K121" s="171" t="str">
        <f>IF(G121=0,"",100*H121/Måned!$G18)</f>
        <v/>
      </c>
      <c r="L121" s="82"/>
      <c r="M121" s="171" t="str">
        <f>+IF(H121=0,"",'Ark1'!AA896)</f>
        <v/>
      </c>
      <c r="N121" s="171">
        <f>+IF(I121=0,"",'Ark1'!AB896)</f>
        <v>0</v>
      </c>
      <c r="O121" s="246" t="str">
        <f>IF(H121=0,"",'Ark1'!W896)</f>
        <v/>
      </c>
      <c r="P121" s="171" t="str">
        <f>IF(H121=0,"",'Ark1'!X896)</f>
        <v/>
      </c>
      <c r="Q121" s="245"/>
      <c r="R121" s="171" t="str">
        <f>IF(H121=0,"",'Ark1'!AA896)</f>
        <v/>
      </c>
      <c r="S121" s="171" t="str">
        <f>IF(H121=0,"",'Ark1'!AB896)</f>
        <v/>
      </c>
      <c r="T121" s="171" t="str">
        <f>IF(H121=0,"",'Ark1'!AC896)</f>
        <v/>
      </c>
      <c r="U121" s="82"/>
      <c r="V121" s="89" t="str">
        <f t="shared" si="10"/>
        <v/>
      </c>
      <c r="W121" s="171">
        <f>+'Ark1'!V896</f>
        <v>0</v>
      </c>
      <c r="X121" s="221"/>
      <c r="Y121" s="248"/>
      <c r="AB121" s="225"/>
      <c r="AK121" s="87"/>
      <c r="AL121" s="87"/>
    </row>
    <row r="122" spans="1:38" ht="15.6">
      <c r="A122" s="221"/>
      <c r="B122" s="197">
        <f>+'Ark1'!C897</f>
        <v>2024</v>
      </c>
      <c r="C122" s="197">
        <f>+'Ark1'!J897</f>
        <v>134</v>
      </c>
      <c r="D122" s="197" t="str">
        <f>VLOOKUP(C122,RNR!$A$1:$B$29,2)</f>
        <v>Førde</v>
      </c>
      <c r="E122" s="197">
        <f>+'Ark1'!D897</f>
        <v>9</v>
      </c>
      <c r="F122" s="197" t="str">
        <f>VLOOKUP(E122,RNR!$D$2:$E$13,2)</f>
        <v>Sep</v>
      </c>
      <c r="G122" s="88">
        <f>+'Ark1'!Q897</f>
        <v>0</v>
      </c>
      <c r="H122" s="89">
        <f>+'Ark1'!R897</f>
        <v>0</v>
      </c>
      <c r="I122" s="88" t="str">
        <f>IF(H122=0,"",'Ark1'!S897)</f>
        <v/>
      </c>
      <c r="J122" s="82"/>
      <c r="K122" s="171" t="str">
        <f>IF(G122=0,"",100*H122/Måned!$G19)</f>
        <v/>
      </c>
      <c r="L122" s="82"/>
      <c r="M122" s="171" t="str">
        <f>+IF(H122=0,"",'Ark1'!AA897)</f>
        <v/>
      </c>
      <c r="N122" s="171">
        <f>+IF(I122=0,"",'Ark1'!AB897)</f>
        <v>0</v>
      </c>
      <c r="O122" s="246" t="str">
        <f>IF(H122=0,"",'Ark1'!W897)</f>
        <v/>
      </c>
      <c r="P122" s="171" t="str">
        <f>IF(H122=0,"",'Ark1'!X897)</f>
        <v/>
      </c>
      <c r="Q122" s="245"/>
      <c r="R122" s="171" t="str">
        <f>IF(H122=0,"",'Ark1'!AA897)</f>
        <v/>
      </c>
      <c r="S122" s="171" t="str">
        <f>IF(H122=0,"",'Ark1'!AB897)</f>
        <v/>
      </c>
      <c r="T122" s="171" t="str">
        <f>IF(H122=0,"",'Ark1'!AC897)</f>
        <v/>
      </c>
      <c r="U122" s="82"/>
      <c r="V122" s="89" t="str">
        <f t="shared" si="10"/>
        <v/>
      </c>
      <c r="W122" s="171">
        <f>+'Ark1'!V897</f>
        <v>0</v>
      </c>
      <c r="X122" s="221"/>
      <c r="Y122" s="248"/>
      <c r="AB122" s="225"/>
      <c r="AK122" s="87"/>
      <c r="AL122" s="87"/>
    </row>
    <row r="123" spans="1:38" ht="15.6">
      <c r="A123" s="221"/>
      <c r="B123" s="197">
        <f>+'Ark1'!C898</f>
        <v>2024</v>
      </c>
      <c r="C123" s="197">
        <f>+'Ark1'!J898</f>
        <v>134</v>
      </c>
      <c r="D123" s="197" t="str">
        <f>VLOOKUP(C123,RNR!$A$1:$B$29,2)</f>
        <v>Førde</v>
      </c>
      <c r="E123" s="197">
        <f>+'Ark1'!D898</f>
        <v>10</v>
      </c>
      <c r="F123" s="197" t="str">
        <f>VLOOKUP(E123,RNR!$D$2:$E$13,2)</f>
        <v>Okt</v>
      </c>
      <c r="G123" s="88">
        <f>+'Ark1'!Q898</f>
        <v>0</v>
      </c>
      <c r="H123" s="89">
        <f>+'Ark1'!R898</f>
        <v>0</v>
      </c>
      <c r="I123" s="88" t="str">
        <f>IF(H123=0,"",'Ark1'!S898)</f>
        <v/>
      </c>
      <c r="J123" s="82"/>
      <c r="K123" s="171" t="str">
        <f>IF(G123=0,"",100*H123/Måned!$G20)</f>
        <v/>
      </c>
      <c r="L123" s="82"/>
      <c r="M123" s="171" t="str">
        <f>+IF(H123=0,"",'Ark1'!AA898)</f>
        <v/>
      </c>
      <c r="N123" s="171">
        <f>+IF(I123=0,"",'Ark1'!AB898)</f>
        <v>0</v>
      </c>
      <c r="O123" s="246" t="str">
        <f>IF(H123=0,"",'Ark1'!W898)</f>
        <v/>
      </c>
      <c r="P123" s="171" t="str">
        <f>IF(H123=0,"",'Ark1'!X898)</f>
        <v/>
      </c>
      <c r="Q123" s="245"/>
      <c r="R123" s="171" t="str">
        <f>IF(H123=0,"",'Ark1'!AA898)</f>
        <v/>
      </c>
      <c r="S123" s="171" t="str">
        <f>IF(H123=0,"",'Ark1'!AB898)</f>
        <v/>
      </c>
      <c r="T123" s="171" t="str">
        <f>IF(H123=0,"",'Ark1'!AC898)</f>
        <v/>
      </c>
      <c r="U123" s="82"/>
      <c r="V123" s="89" t="str">
        <f t="shared" si="10"/>
        <v/>
      </c>
      <c r="W123" s="171">
        <f>+'Ark1'!V898</f>
        <v>0</v>
      </c>
      <c r="X123" s="221"/>
      <c r="Y123" s="248"/>
      <c r="AB123" s="225"/>
      <c r="AK123" s="87"/>
      <c r="AL123" s="87"/>
    </row>
    <row r="124" spans="1:38" ht="15.6">
      <c r="A124" s="221"/>
      <c r="B124" s="197">
        <f>+'Ark1'!C899</f>
        <v>2024</v>
      </c>
      <c r="C124" s="197">
        <f>+'Ark1'!J899</f>
        <v>134</v>
      </c>
      <c r="D124" s="197" t="str">
        <f>VLOOKUP(C124,RNR!$A$1:$B$29,2)</f>
        <v>Førde</v>
      </c>
      <c r="E124" s="197">
        <f>+'Ark1'!D899</f>
        <v>11</v>
      </c>
      <c r="F124" s="197" t="str">
        <f>VLOOKUP(E124,RNR!$D$2:$E$13,2)</f>
        <v>Nov</v>
      </c>
      <c r="G124" s="88">
        <f>+'Ark1'!Q899</f>
        <v>0</v>
      </c>
      <c r="H124" s="89">
        <f>+'Ark1'!R899</f>
        <v>0</v>
      </c>
      <c r="I124" s="88" t="str">
        <f>IF(H124=0,"",'Ark1'!S899)</f>
        <v/>
      </c>
      <c r="J124" s="82"/>
      <c r="K124" s="171" t="str">
        <f>IF(G124=0,"",100*H124/Måned!$G21)</f>
        <v/>
      </c>
      <c r="L124" s="82"/>
      <c r="M124" s="171" t="str">
        <f>+IF(H124=0,"",'Ark1'!AA899)</f>
        <v/>
      </c>
      <c r="N124" s="171">
        <f>+IF(I124=0,"",'Ark1'!AB899)</f>
        <v>0</v>
      </c>
      <c r="O124" s="246" t="str">
        <f>IF(H124=0,"",'Ark1'!W899)</f>
        <v/>
      </c>
      <c r="P124" s="171" t="str">
        <f>IF(H124=0,"",'Ark1'!X899)</f>
        <v/>
      </c>
      <c r="Q124" s="245"/>
      <c r="R124" s="171" t="str">
        <f>IF(H124=0,"",'Ark1'!AA899)</f>
        <v/>
      </c>
      <c r="S124" s="171" t="str">
        <f>IF(H124=0,"",'Ark1'!AB899)</f>
        <v/>
      </c>
      <c r="T124" s="171" t="str">
        <f>IF(H124=0,"",'Ark1'!AC899)</f>
        <v/>
      </c>
      <c r="U124" s="82"/>
      <c r="V124" s="89" t="str">
        <f t="shared" si="10"/>
        <v/>
      </c>
      <c r="W124" s="171">
        <f>+'Ark1'!V899</f>
        <v>0</v>
      </c>
      <c r="X124" s="221"/>
      <c r="Y124" s="248"/>
      <c r="AB124" s="225"/>
      <c r="AK124" s="87"/>
      <c r="AL124" s="87"/>
    </row>
    <row r="125" spans="1:38" ht="15.6">
      <c r="A125" s="221"/>
      <c r="B125" s="197">
        <f>+'Ark1'!C900</f>
        <v>2024</v>
      </c>
      <c r="C125" s="197">
        <f>+'Ark1'!J900</f>
        <v>134</v>
      </c>
      <c r="D125" s="197" t="str">
        <f>VLOOKUP(C125,RNR!$A$1:$B$29,2)</f>
        <v>Førde</v>
      </c>
      <c r="E125" s="197">
        <f>+'Ark1'!D900</f>
        <v>12</v>
      </c>
      <c r="F125" s="197" t="str">
        <f>VLOOKUP(E125,RNR!$D$2:$E$13,2)</f>
        <v>Des</v>
      </c>
      <c r="G125" s="88">
        <f>+'Ark1'!Q900</f>
        <v>0</v>
      </c>
      <c r="H125" s="89">
        <f>+'Ark1'!R900</f>
        <v>0</v>
      </c>
      <c r="I125" s="88" t="str">
        <f>IF(H125=0,"",'Ark1'!S900)</f>
        <v/>
      </c>
      <c r="J125" s="82"/>
      <c r="K125" s="171" t="str">
        <f>IF(G125=0,"",100*H125/Måned!$G10)</f>
        <v/>
      </c>
      <c r="L125" s="82"/>
      <c r="M125" s="171" t="str">
        <f>+IF(H125=0,"",'Ark1'!AA900)</f>
        <v/>
      </c>
      <c r="N125" s="171">
        <f>+IF(I125=0,"",'Ark1'!AB900)</f>
        <v>0</v>
      </c>
      <c r="O125" s="246" t="str">
        <f>IF(H125=0,"",'Ark1'!W900)</f>
        <v/>
      </c>
      <c r="P125" s="171" t="str">
        <f>IF(H125=0,"",'Ark1'!X900)</f>
        <v/>
      </c>
      <c r="Q125" s="245"/>
      <c r="R125" s="171" t="str">
        <f>IF(H125=0,"",'Ark1'!AA900)</f>
        <v/>
      </c>
      <c r="S125" s="171" t="str">
        <f>IF(H125=0,"",'Ark1'!AB900)</f>
        <v/>
      </c>
      <c r="T125" s="171" t="str">
        <f>IF(H125=0,"",'Ark1'!AC900)</f>
        <v/>
      </c>
      <c r="U125" s="82"/>
      <c r="V125" s="89" t="str">
        <f t="shared" ref="V125:V137" si="11">+(IF(H125=0,"",I125/G125))</f>
        <v/>
      </c>
      <c r="W125" s="171">
        <f>+'Ark1'!V900</f>
        <v>0</v>
      </c>
      <c r="X125" s="221"/>
      <c r="Y125" s="248"/>
      <c r="AB125" s="225"/>
      <c r="AK125" s="87"/>
      <c r="AL125" s="87"/>
    </row>
    <row r="126" spans="1:38">
      <c r="A126" s="221"/>
      <c r="B126" s="221"/>
      <c r="C126" s="221"/>
      <c r="D126" s="221"/>
      <c r="E126" s="221"/>
      <c r="F126" s="221"/>
      <c r="G126" s="221"/>
      <c r="H126" s="221"/>
      <c r="I126" s="221"/>
      <c r="J126" s="221"/>
      <c r="K126" s="221"/>
      <c r="L126" s="221"/>
      <c r="M126" s="221"/>
      <c r="N126" s="221"/>
      <c r="O126" s="221"/>
      <c r="P126" s="221"/>
      <c r="Q126" s="221"/>
      <c r="R126" s="221"/>
      <c r="S126" s="221"/>
      <c r="T126" s="221"/>
      <c r="U126" s="221"/>
      <c r="V126" s="221"/>
      <c r="W126" s="221"/>
      <c r="X126" s="221"/>
      <c r="Y126" s="248"/>
      <c r="AB126" s="225"/>
      <c r="AK126" s="87"/>
      <c r="AL126" s="87"/>
    </row>
    <row r="127" spans="1:38" ht="15.6">
      <c r="A127" s="221"/>
      <c r="B127" s="197">
        <f>+'Ark1'!C901</f>
        <v>2024</v>
      </c>
      <c r="C127" s="197">
        <f>+'Ark1'!J901</f>
        <v>141</v>
      </c>
      <c r="D127" s="197" t="str">
        <f>VLOOKUP(C127,RNR!$A$1:$B$29,2)</f>
        <v>Ølen</v>
      </c>
      <c r="E127" s="197">
        <f>+'Ark1'!D901</f>
        <v>1</v>
      </c>
      <c r="F127" s="197" t="str">
        <f>VLOOKUP(E127,RNR!$D$2:$E$13,2)</f>
        <v>Jan</v>
      </c>
      <c r="G127" s="88">
        <f>+'Ark1'!Q901</f>
        <v>13</v>
      </c>
      <c r="H127" s="89">
        <f>+'Ark1'!R901</f>
        <v>136</v>
      </c>
      <c r="I127" s="88">
        <f>IF(H127=0,"",'Ark1'!S901)</f>
        <v>136</v>
      </c>
      <c r="J127" s="82"/>
      <c r="K127" s="171">
        <f>IF(G127=0,"",100*H127/Måned!$G11)</f>
        <v>8.3692307692307697</v>
      </c>
      <c r="L127" s="82"/>
      <c r="M127" s="171">
        <f>+IF(H127=0,"",'Ark1'!AA901)</f>
        <v>24.637316170298661</v>
      </c>
      <c r="N127" s="171">
        <f>+IF(I127=0,"",'Ark1'!AB901)</f>
        <v>3.1433372029781506</v>
      </c>
      <c r="O127" s="246">
        <f>IF(H127=0,"",'Ark1'!W901)</f>
        <v>60.845588235294123</v>
      </c>
      <c r="P127" s="171">
        <f>IF(H127=0,"",'Ark1'!X901)</f>
        <v>143.49706838314955</v>
      </c>
      <c r="Q127" s="245"/>
      <c r="R127" s="171">
        <f>IF(H127=0,"",'Ark1'!AA901)</f>
        <v>24.637316170298661</v>
      </c>
      <c r="S127" s="171">
        <f>IF(H127=0,"",'Ark1'!AB901)</f>
        <v>3.1433372029781506</v>
      </c>
      <c r="T127" s="171">
        <f>IF(H127=0,"",'Ark1'!AC901)</f>
        <v>-57.454644576057511</v>
      </c>
      <c r="U127" s="82"/>
      <c r="V127" s="89">
        <f t="shared" si="11"/>
        <v>10.461538461538462</v>
      </c>
      <c r="W127" s="171">
        <f>+'Ark1'!V901</f>
        <v>3.1176470588235294</v>
      </c>
      <c r="X127" s="221"/>
      <c r="Y127" s="248"/>
      <c r="AB127" s="225"/>
      <c r="AK127" s="87"/>
      <c r="AL127" s="87"/>
    </row>
    <row r="128" spans="1:38" ht="15.6">
      <c r="A128" s="221"/>
      <c r="B128" s="197">
        <f>+'Ark1'!C902</f>
        <v>2024</v>
      </c>
      <c r="C128" s="197">
        <f>+'Ark1'!J902</f>
        <v>141</v>
      </c>
      <c r="D128" s="197" t="str">
        <f>VLOOKUP(C128,RNR!$A$1:$B$29,2)</f>
        <v>Ølen</v>
      </c>
      <c r="E128" s="197">
        <f>+'Ark1'!D902</f>
        <v>2</v>
      </c>
      <c r="F128" s="197" t="str">
        <f>VLOOKUP(E128,RNR!$D$2:$E$13,2)</f>
        <v>Feb</v>
      </c>
      <c r="G128" s="88">
        <f>+'Ark1'!Q902</f>
        <v>17</v>
      </c>
      <c r="H128" s="89">
        <f>+'Ark1'!R902</f>
        <v>253</v>
      </c>
      <c r="I128" s="88">
        <f>IF(H128=0,"",'Ark1'!S902)</f>
        <v>253</v>
      </c>
      <c r="J128" s="82"/>
      <c r="K128" s="171">
        <f>IF(G128=0,"",100*H128/Måned!$G10)</f>
        <v>13.817586018569088</v>
      </c>
      <c r="L128" s="82"/>
      <c r="M128" s="171">
        <f>+IF(H128=0,"",'Ark1'!AA902)</f>
        <v>25.834850845180878</v>
      </c>
      <c r="N128" s="171">
        <f>+IF(I128=0,"",'Ark1'!AB902)</f>
        <v>3.809948651682872</v>
      </c>
      <c r="O128" s="246">
        <f>IF(H128=0,"",'Ark1'!W902)</f>
        <v>59.604743083003953</v>
      </c>
      <c r="P128" s="171">
        <f>IF(H128=0,"",'Ark1'!X902)</f>
        <v>148.90394357632564</v>
      </c>
      <c r="Q128" s="245"/>
      <c r="R128" s="171">
        <f>IF(H128=0,"",'Ark1'!AA902)</f>
        <v>25.834850845180878</v>
      </c>
      <c r="S128" s="171">
        <f>IF(H128=0,"",'Ark1'!AB902)</f>
        <v>3.809948651682872</v>
      </c>
      <c r="T128" s="171">
        <f>IF(H128=0,"",'Ark1'!AC902)</f>
        <v>-50.435455354420711</v>
      </c>
      <c r="U128" s="82"/>
      <c r="V128" s="89">
        <f t="shared" si="11"/>
        <v>14.882352941176471</v>
      </c>
      <c r="W128" s="171">
        <f>+'Ark1'!V902</f>
        <v>4.7549407114624493</v>
      </c>
      <c r="X128" s="221"/>
      <c r="Y128" s="248"/>
      <c r="AB128" s="225"/>
      <c r="AK128" s="87"/>
      <c r="AL128" s="87"/>
    </row>
    <row r="129" spans="1:38" ht="15.6">
      <c r="A129" s="221"/>
      <c r="B129" s="197">
        <f>+'Ark1'!C903</f>
        <v>2024</v>
      </c>
      <c r="C129" s="197">
        <f>+'Ark1'!J903</f>
        <v>141</v>
      </c>
      <c r="D129" s="197" t="str">
        <f>VLOOKUP(C129,RNR!$A$1:$B$29,2)</f>
        <v>Ølen</v>
      </c>
      <c r="E129" s="197">
        <f>+'Ark1'!D903</f>
        <v>3</v>
      </c>
      <c r="F129" s="197" t="str">
        <f>VLOOKUP(E129,RNR!$D$2:$E$13,2)</f>
        <v>Mar</v>
      </c>
      <c r="G129" s="88">
        <f>+'Ark1'!Q903</f>
        <v>12</v>
      </c>
      <c r="H129" s="89">
        <f>+'Ark1'!R903</f>
        <v>237</v>
      </c>
      <c r="I129" s="88">
        <f>IF(H129=0,"",'Ark1'!S903)</f>
        <v>235</v>
      </c>
      <c r="J129" s="82"/>
      <c r="K129" s="171">
        <f>IF(G129=0,"",100*H129/Måned!$G11)</f>
        <v>14.584615384615384</v>
      </c>
      <c r="L129" s="82"/>
      <c r="M129" s="171">
        <f>+IF(H129=0,"",'Ark1'!AA903)</f>
        <v>22.75606348538426</v>
      </c>
      <c r="N129" s="171">
        <f>+IF(I129=0,"",'Ark1'!AB903)</f>
        <v>2.8802695915267353</v>
      </c>
      <c r="O129" s="246">
        <f>IF(H129=0,"",'Ark1'!W903)</f>
        <v>60.897872340425515</v>
      </c>
      <c r="P129" s="171">
        <f>IF(H129=0,"",'Ark1'!X903)</f>
        <v>148.35863607480653</v>
      </c>
      <c r="Q129" s="245"/>
      <c r="R129" s="171">
        <f>IF(H129=0,"",'Ark1'!AA903)</f>
        <v>22.75606348538426</v>
      </c>
      <c r="S129" s="171">
        <f>IF(H129=0,"",'Ark1'!AB903)</f>
        <v>2.8802695915267353</v>
      </c>
      <c r="T129" s="171">
        <f>IF(H129=0,"",'Ark1'!AC903)</f>
        <v>-39.957745229987552</v>
      </c>
      <c r="U129" s="82"/>
      <c r="V129" s="89">
        <f t="shared" si="11"/>
        <v>19.583333333333332</v>
      </c>
      <c r="W129" s="171">
        <f>+'Ark1'!V903</f>
        <v>3.2067510548523206</v>
      </c>
      <c r="X129" s="221"/>
      <c r="Y129" s="248"/>
      <c r="AB129" s="225"/>
    </row>
    <row r="130" spans="1:38" ht="15.6">
      <c r="A130" s="221"/>
      <c r="B130" s="197">
        <f>+'Ark1'!C904</f>
        <v>2024</v>
      </c>
      <c r="C130" s="197">
        <f>+'Ark1'!J904</f>
        <v>141</v>
      </c>
      <c r="D130" s="197" t="str">
        <f>VLOOKUP(C130,RNR!$A$1:$B$29,2)</f>
        <v>Ølen</v>
      </c>
      <c r="E130" s="197">
        <f>+'Ark1'!D904</f>
        <v>4</v>
      </c>
      <c r="F130" s="197" t="str">
        <f>VLOOKUP(E130,RNR!$D$2:$E$13,2)</f>
        <v>Apr</v>
      </c>
      <c r="G130" s="88">
        <f>+'Ark1'!Q904</f>
        <v>17</v>
      </c>
      <c r="H130" s="89">
        <f>+'Ark1'!R904</f>
        <v>205</v>
      </c>
      <c r="I130" s="88">
        <f>IF(H130=0,"",'Ark1'!S904)</f>
        <v>205</v>
      </c>
      <c r="J130" s="82"/>
      <c r="K130" s="171">
        <f>IF(G130=0,"",100*H130/Måned!$G12)</f>
        <v>13.776881720430108</v>
      </c>
      <c r="L130" s="82"/>
      <c r="M130" s="171">
        <f>+IF(H130=0,"",'Ark1'!AA904)</f>
        <v>25.81447179308536</v>
      </c>
      <c r="N130" s="171">
        <f>+IF(I130=0,"",'Ark1'!AB904)</f>
        <v>3.0448716405713241</v>
      </c>
      <c r="O130" s="246">
        <f>IF(H130=0,"",'Ark1'!W904)</f>
        <v>61.556097560975601</v>
      </c>
      <c r="P130" s="171">
        <f>IF(H130=0,"",'Ark1'!X904)</f>
        <v>145.13701345030779</v>
      </c>
      <c r="Q130" s="245"/>
      <c r="R130" s="171">
        <f>IF(H130=0,"",'Ark1'!AA904)</f>
        <v>25.81447179308536</v>
      </c>
      <c r="S130" s="171">
        <f>IF(H130=0,"",'Ark1'!AB904)</f>
        <v>3.0448716405713241</v>
      </c>
      <c r="T130" s="171">
        <f>IF(H130=0,"",'Ark1'!AC904)</f>
        <v>-59.130480515294053</v>
      </c>
      <c r="U130" s="82"/>
      <c r="V130" s="89">
        <f t="shared" si="11"/>
        <v>12.058823529411764</v>
      </c>
      <c r="W130" s="171">
        <f>+'Ark1'!V904</f>
        <v>2.5707317073170737</v>
      </c>
      <c r="X130" s="221"/>
      <c r="Y130" s="248"/>
      <c r="AB130" s="225"/>
    </row>
    <row r="131" spans="1:38" ht="15.6">
      <c r="A131" s="221"/>
      <c r="B131" s="197">
        <f>+'Ark1'!C905</f>
        <v>2024</v>
      </c>
      <c r="C131" s="197">
        <f>+'Ark1'!J905</f>
        <v>141</v>
      </c>
      <c r="D131" s="197" t="str">
        <f>VLOOKUP(C131,RNR!$A$1:$B$29,2)</f>
        <v>Ølen</v>
      </c>
      <c r="E131" s="197">
        <f>+'Ark1'!D905</f>
        <v>5</v>
      </c>
      <c r="F131" s="197" t="str">
        <f>VLOOKUP(E131,RNR!$D$2:$E$13,2)</f>
        <v>Mai</v>
      </c>
      <c r="G131" s="88">
        <f>+'Ark1'!Q905</f>
        <v>15</v>
      </c>
      <c r="H131" s="89">
        <f>+'Ark1'!R905</f>
        <v>202</v>
      </c>
      <c r="I131" s="88">
        <f>IF(H131=0,"",'Ark1'!S905)</f>
        <v>202</v>
      </c>
      <c r="J131" s="82"/>
      <c r="K131" s="171">
        <f>IF(G131=0,"",100*H131/Måned!$G13)</f>
        <v>11.247216035634743</v>
      </c>
      <c r="L131" s="82"/>
      <c r="M131" s="171">
        <f>+IF(H131=0,"",'Ark1'!AA905)</f>
        <v>20.650511189578975</v>
      </c>
      <c r="N131" s="171">
        <f>+IF(I131=0,"",'Ark1'!AB905)</f>
        <v>2.9868228396448502</v>
      </c>
      <c r="O131" s="246">
        <f>IF(H131=0,"",'Ark1'!W905)</f>
        <v>61.232673267326739</v>
      </c>
      <c r="P131" s="171">
        <f>IF(H131=0,"",'Ark1'!X905)</f>
        <v>138.75331195091343</v>
      </c>
      <c r="Q131" s="245"/>
      <c r="R131" s="171">
        <f>IF(H131=0,"",'Ark1'!AA905)</f>
        <v>20.650511189578975</v>
      </c>
      <c r="S131" s="171">
        <f>IF(H131=0,"",'Ark1'!AB905)</f>
        <v>2.9868228396448502</v>
      </c>
      <c r="T131" s="171">
        <f>IF(H131=0,"",'Ark1'!AC905)</f>
        <v>-47.032212520628946</v>
      </c>
      <c r="U131" s="82"/>
      <c r="V131" s="89">
        <f t="shared" si="11"/>
        <v>13.466666666666667</v>
      </c>
      <c r="W131" s="171">
        <f>+'Ark1'!V905</f>
        <v>2.5396039603960396</v>
      </c>
      <c r="X131" s="221"/>
      <c r="Y131" s="248"/>
      <c r="AB131" s="225"/>
    </row>
    <row r="132" spans="1:38" ht="15.6">
      <c r="A132" s="221"/>
      <c r="B132" s="197">
        <f>+'Ark1'!C906</f>
        <v>2024</v>
      </c>
      <c r="C132" s="197">
        <f>+'Ark1'!J906</f>
        <v>141</v>
      </c>
      <c r="D132" s="197" t="str">
        <f>VLOOKUP(C132,RNR!$A$1:$B$29,2)</f>
        <v>Ølen</v>
      </c>
      <c r="E132" s="197">
        <f>+'Ark1'!D906</f>
        <v>6</v>
      </c>
      <c r="F132" s="197" t="str">
        <f>VLOOKUP(E132,RNR!$D$2:$E$13,2)</f>
        <v>Jun</v>
      </c>
      <c r="G132" s="88">
        <f>+'Ark1'!Q906</f>
        <v>14</v>
      </c>
      <c r="H132" s="89">
        <f>+'Ark1'!R906</f>
        <v>76</v>
      </c>
      <c r="I132" s="88">
        <f>IF(H132=0,"",'Ark1'!S906)</f>
        <v>76</v>
      </c>
      <c r="J132" s="82"/>
      <c r="K132" s="171">
        <f>IF(G132=0,"",100*H132/Måned!$G14)</f>
        <v>5.8687258687258685</v>
      </c>
      <c r="L132" s="82"/>
      <c r="M132" s="171">
        <f>+IF(H132=0,"",'Ark1'!AA906)</f>
        <v>26.097256571410156</v>
      </c>
      <c r="N132" s="171">
        <f>+IF(I132=0,"",'Ark1'!AB906)</f>
        <v>3.3085499497639104</v>
      </c>
      <c r="O132" s="246">
        <f>IF(H132=0,"",'Ark1'!W906)</f>
        <v>60.618421052631597</v>
      </c>
      <c r="P132" s="171">
        <f>IF(H132=0,"",'Ark1'!X906)</f>
        <v>138.20493813080907</v>
      </c>
      <c r="Q132" s="245"/>
      <c r="R132" s="171">
        <f>IF(H132=0,"",'Ark1'!AA906)</f>
        <v>26.097256571410156</v>
      </c>
      <c r="S132" s="171">
        <f>IF(H132=0,"",'Ark1'!AB906)</f>
        <v>3.3085499497639104</v>
      </c>
      <c r="T132" s="171">
        <f>IF(H132=0,"",'Ark1'!AC906)</f>
        <v>-35.480269054597557</v>
      </c>
      <c r="U132" s="82"/>
      <c r="V132" s="89">
        <f t="shared" si="11"/>
        <v>5.4285714285714288</v>
      </c>
      <c r="W132" s="171">
        <f>+'Ark1'!V906</f>
        <v>3.8157894736842111</v>
      </c>
      <c r="X132" s="221"/>
      <c r="Y132" s="248"/>
      <c r="AB132" s="225"/>
    </row>
    <row r="133" spans="1:38" ht="15.6">
      <c r="A133" s="221"/>
      <c r="B133" s="197">
        <f>+'Ark1'!C907</f>
        <v>2024</v>
      </c>
      <c r="C133" s="197">
        <f>+'Ark1'!J907</f>
        <v>141</v>
      </c>
      <c r="D133" s="197" t="str">
        <f>VLOOKUP(C133,RNR!$A$1:$B$29,2)</f>
        <v>Ølen</v>
      </c>
      <c r="E133" s="197">
        <f>+'Ark1'!D907</f>
        <v>7</v>
      </c>
      <c r="F133" s="197" t="str">
        <f>VLOOKUP(E133,RNR!$D$2:$E$13,2)</f>
        <v>Jul</v>
      </c>
      <c r="G133" s="88">
        <f>+'Ark1'!Q907</f>
        <v>10</v>
      </c>
      <c r="H133" s="89">
        <f>+'Ark1'!R907</f>
        <v>116</v>
      </c>
      <c r="I133" s="88">
        <f>IF(H133=0,"",'Ark1'!S907)</f>
        <v>116</v>
      </c>
      <c r="J133" s="82"/>
      <c r="K133" s="171">
        <f>IF(G133=0,"",100*H133/Måned!$G15)</f>
        <v>8.8280060882800608</v>
      </c>
      <c r="L133" s="82"/>
      <c r="M133" s="171">
        <f>+IF(H133=0,"",'Ark1'!AA907)</f>
        <v>24.075432759237898</v>
      </c>
      <c r="N133" s="171">
        <f>+IF(I133=0,"",'Ark1'!AB907)</f>
        <v>2.5792434990415938</v>
      </c>
      <c r="O133" s="246">
        <f>IF(H133=0,"",'Ark1'!W907)</f>
        <v>62.051724137931011</v>
      </c>
      <c r="P133" s="171">
        <f>IF(H133=0,"",'Ark1'!X907)</f>
        <v>140.68068890798369</v>
      </c>
      <c r="Q133" s="245"/>
      <c r="R133" s="171">
        <f>IF(H133=0,"",'Ark1'!AA907)</f>
        <v>24.075432759237898</v>
      </c>
      <c r="S133" s="171">
        <f>IF(H133=0,"",'Ark1'!AB907)</f>
        <v>2.5792434990415938</v>
      </c>
      <c r="T133" s="171">
        <f>IF(H133=0,"",'Ark1'!AC907)</f>
        <v>-48.940721817586414</v>
      </c>
      <c r="U133" s="82"/>
      <c r="V133" s="89">
        <f t="shared" si="11"/>
        <v>11.6</v>
      </c>
      <c r="W133" s="171">
        <f>+'Ark1'!V907</f>
        <v>1.7586206896551722</v>
      </c>
      <c r="X133" s="221"/>
      <c r="Y133" s="248"/>
      <c r="AB133" s="225"/>
    </row>
    <row r="134" spans="1:38" ht="15.6">
      <c r="A134" s="221"/>
      <c r="B134" s="197">
        <f>+'Ark1'!C908</f>
        <v>2024</v>
      </c>
      <c r="C134" s="197">
        <f>+'Ark1'!J908</f>
        <v>141</v>
      </c>
      <c r="D134" s="197" t="str">
        <f>VLOOKUP(C134,RNR!$A$1:$B$29,2)</f>
        <v>Ølen</v>
      </c>
      <c r="E134" s="197">
        <f>+'Ark1'!D908</f>
        <v>8</v>
      </c>
      <c r="F134" s="197" t="str">
        <f>VLOOKUP(E134,RNR!$D$2:$E$13,2)</f>
        <v>Aug</v>
      </c>
      <c r="G134" s="88">
        <f>+'Ark1'!Q908</f>
        <v>13</v>
      </c>
      <c r="H134" s="89">
        <f>+'Ark1'!R908</f>
        <v>54</v>
      </c>
      <c r="I134" s="88">
        <f>IF(H134=0,"",'Ark1'!S908)</f>
        <v>54</v>
      </c>
      <c r="J134" s="82"/>
      <c r="K134" s="171">
        <f>IF(G134=0,"",100*H134/Måned!$G16)</f>
        <v>3.7422037422037424</v>
      </c>
      <c r="L134" s="82"/>
      <c r="M134" s="171">
        <f>+IF(H134=0,"",'Ark1'!AA908)</f>
        <v>29.051259980372489</v>
      </c>
      <c r="N134" s="171">
        <f>+IF(I134=0,"",'Ark1'!AB908)</f>
        <v>4.6867586290727505</v>
      </c>
      <c r="O134" s="246">
        <f>IF(H134=0,"",'Ark1'!W908)</f>
        <v>58.814814814814824</v>
      </c>
      <c r="P134" s="171">
        <f>IF(H134=0,"",'Ark1'!X908)</f>
        <v>156.57076361301708</v>
      </c>
      <c r="Q134" s="245"/>
      <c r="R134" s="171">
        <f>IF(H134=0,"",'Ark1'!AA908)</f>
        <v>29.051259980372489</v>
      </c>
      <c r="S134" s="171">
        <f>IF(H134=0,"",'Ark1'!AB908)</f>
        <v>4.6867586290727505</v>
      </c>
      <c r="T134" s="171">
        <f>IF(H134=0,"",'Ark1'!AC908)</f>
        <v>-56.655388826075665</v>
      </c>
      <c r="U134" s="82"/>
      <c r="V134" s="89">
        <f t="shared" si="11"/>
        <v>4.1538461538461542</v>
      </c>
      <c r="W134" s="171">
        <f>+'Ark1'!V908</f>
        <v>5.2962962962962967</v>
      </c>
      <c r="X134" s="221"/>
      <c r="Y134" s="248"/>
      <c r="AB134" s="225"/>
    </row>
    <row r="135" spans="1:38" ht="15.6">
      <c r="A135" s="221"/>
      <c r="B135" s="197">
        <f>+'Ark1'!C909</f>
        <v>2024</v>
      </c>
      <c r="C135" s="197">
        <f>+'Ark1'!J909</f>
        <v>141</v>
      </c>
      <c r="D135" s="197" t="str">
        <f>VLOOKUP(C135,RNR!$A$1:$B$29,2)</f>
        <v>Ølen</v>
      </c>
      <c r="E135" s="197">
        <f>+'Ark1'!D909</f>
        <v>9</v>
      </c>
      <c r="F135" s="197" t="str">
        <f>VLOOKUP(E135,RNR!$D$2:$E$13,2)</f>
        <v>Sep</v>
      </c>
      <c r="G135" s="88">
        <f>+'Ark1'!Q909</f>
        <v>15</v>
      </c>
      <c r="H135" s="89">
        <f>+'Ark1'!R909</f>
        <v>125</v>
      </c>
      <c r="I135" s="88">
        <f>IF(H135=0,"",'Ark1'!S909)</f>
        <v>125</v>
      </c>
      <c r="J135" s="82"/>
      <c r="K135" s="171">
        <f>IF(G135=0,"",100*H135/Måned!$G17)</f>
        <v>9.7503900156006242</v>
      </c>
      <c r="L135" s="82"/>
      <c r="M135" s="171">
        <f>+IF(H135=0,"",'Ark1'!AA909)</f>
        <v>31.061806814156878</v>
      </c>
      <c r="N135" s="171">
        <f>+IF(I135=0,"",'Ark1'!AB909)</f>
        <v>3.6689050137608641</v>
      </c>
      <c r="O135" s="246">
        <f>IF(H135=0,"",'Ark1'!W909)</f>
        <v>60.944000000000017</v>
      </c>
      <c r="P135" s="171">
        <f>IF(H135=0,"",'Ark1'!X909)</f>
        <v>134.67908992416039</v>
      </c>
      <c r="Q135" s="245"/>
      <c r="R135" s="171">
        <f>IF(H135=0,"",'Ark1'!AA909)</f>
        <v>31.061806814156878</v>
      </c>
      <c r="S135" s="171">
        <f>IF(H135=0,"",'Ark1'!AB909)</f>
        <v>3.6689050137608641</v>
      </c>
      <c r="T135" s="171">
        <f>IF(H135=0,"",'Ark1'!AC909)</f>
        <v>-68.719524538116815</v>
      </c>
      <c r="U135" s="82"/>
      <c r="V135" s="89">
        <f t="shared" si="11"/>
        <v>8.3333333333333339</v>
      </c>
      <c r="W135" s="171">
        <f>+'Ark1'!V909</f>
        <v>3.2320000000000002</v>
      </c>
      <c r="X135" s="221"/>
      <c r="Y135" s="248"/>
      <c r="AB135" s="225"/>
    </row>
    <row r="136" spans="1:38" ht="15.6">
      <c r="A136" s="221"/>
      <c r="B136" s="197">
        <f>+'Ark1'!C910</f>
        <v>2024</v>
      </c>
      <c r="C136" s="197">
        <f>+'Ark1'!J910</f>
        <v>141</v>
      </c>
      <c r="D136" s="197" t="str">
        <f>VLOOKUP(C136,RNR!$A$1:$B$29,2)</f>
        <v>Ølen</v>
      </c>
      <c r="E136" s="197">
        <f>+'Ark1'!D910</f>
        <v>10</v>
      </c>
      <c r="F136" s="197" t="str">
        <f>VLOOKUP(E136,RNR!$D$2:$E$13,2)</f>
        <v>Okt</v>
      </c>
      <c r="G136" s="88">
        <f>+'Ark1'!Q910</f>
        <v>16</v>
      </c>
      <c r="H136" s="89">
        <f>+'Ark1'!R910</f>
        <v>108</v>
      </c>
      <c r="I136" s="88">
        <f>IF(H136=0,"",'Ark1'!S910)</f>
        <v>108</v>
      </c>
      <c r="J136" s="82"/>
      <c r="K136" s="171">
        <f>IF(G136=0,"",100*H136/Måned!$G18)</f>
        <v>7.7197998570407433</v>
      </c>
      <c r="L136" s="82"/>
      <c r="M136" s="171">
        <f>+IF(H136=0,"",'Ark1'!AA910)</f>
        <v>29.92083523521428</v>
      </c>
      <c r="N136" s="171">
        <f>+IF(I136=0,"",'Ark1'!AB910)</f>
        <v>2.9513661945387275</v>
      </c>
      <c r="O136" s="246">
        <f>IF(H136=0,"",'Ark1'!W910)</f>
        <v>61.259259259259267</v>
      </c>
      <c r="P136" s="171">
        <f>IF(H136=0,"",'Ark1'!X910)</f>
        <v>137.60984711688937</v>
      </c>
      <c r="Q136" s="245"/>
      <c r="R136" s="171">
        <f>IF(H136=0,"",'Ark1'!AA910)</f>
        <v>29.92083523521428</v>
      </c>
      <c r="S136" s="171">
        <f>IF(H136=0,"",'Ark1'!AB910)</f>
        <v>2.9513661945387275</v>
      </c>
      <c r="T136" s="171">
        <f>IF(H136=0,"",'Ark1'!AC910)</f>
        <v>-66.699803165866498</v>
      </c>
      <c r="U136" s="82"/>
      <c r="V136" s="89">
        <f t="shared" si="11"/>
        <v>6.75</v>
      </c>
      <c r="W136" s="171">
        <f>+'Ark1'!V910</f>
        <v>2.8981481481481484</v>
      </c>
      <c r="X136" s="221"/>
      <c r="Y136" s="248"/>
      <c r="AB136" s="225"/>
    </row>
    <row r="137" spans="1:38" ht="15.6">
      <c r="A137" s="221"/>
      <c r="B137" s="197">
        <f>+'Ark1'!C911</f>
        <v>2024</v>
      </c>
      <c r="C137" s="197">
        <f>+'Ark1'!J911</f>
        <v>141</v>
      </c>
      <c r="D137" s="197" t="str">
        <f>VLOOKUP(C137,RNR!$A$1:$B$29,2)</f>
        <v>Ølen</v>
      </c>
      <c r="E137" s="197">
        <f>+'Ark1'!D911</f>
        <v>11</v>
      </c>
      <c r="F137" s="197" t="str">
        <f>VLOOKUP(E137,RNR!$D$2:$E$13,2)</f>
        <v>Nov</v>
      </c>
      <c r="G137" s="88">
        <f>+'Ark1'!Q911</f>
        <v>15</v>
      </c>
      <c r="H137" s="89">
        <f>+'Ark1'!R911</f>
        <v>110</v>
      </c>
      <c r="I137" s="88">
        <f>IF(H137=0,"",'Ark1'!S911)</f>
        <v>110</v>
      </c>
      <c r="J137" s="82"/>
      <c r="K137" s="171">
        <f>IF(G137=0,"",100*H137/Måned!$G19)</f>
        <v>7.0785070785070783</v>
      </c>
      <c r="L137" s="82"/>
      <c r="M137" s="171">
        <f>+IF(H137=0,"",'Ark1'!AA911)</f>
        <v>29.901016387269067</v>
      </c>
      <c r="N137" s="171">
        <f>+IF(I137=0,"",'Ark1'!AB911)</f>
        <v>3.21911902121178</v>
      </c>
      <c r="O137" s="246">
        <f>IF(H137=0,"",'Ark1'!W911)</f>
        <v>61.1</v>
      </c>
      <c r="P137" s="171">
        <f>IF(H137=0,"",'Ark1'!X911)</f>
        <v>149.77346597064911</v>
      </c>
      <c r="Q137" s="245"/>
      <c r="R137" s="171">
        <f>IF(H137=0,"",'Ark1'!AA911)</f>
        <v>29.901016387269067</v>
      </c>
      <c r="S137" s="171">
        <f>IF(H137=0,"",'Ark1'!AB911)</f>
        <v>3.21911902121178</v>
      </c>
      <c r="T137" s="171">
        <f>IF(H137=0,"",'Ark1'!AC911)</f>
        <v>-54.613022877755505</v>
      </c>
      <c r="U137" s="82"/>
      <c r="V137" s="89">
        <f t="shared" si="11"/>
        <v>7.333333333333333</v>
      </c>
      <c r="W137" s="171">
        <f>+'Ark1'!V911</f>
        <v>2.4818181818181819</v>
      </c>
      <c r="X137" s="221"/>
      <c r="Y137" s="248"/>
      <c r="AB137" s="225"/>
    </row>
    <row r="138" spans="1:38" ht="15.6">
      <c r="A138" s="221"/>
      <c r="B138" s="197">
        <f>+'Ark1'!C912</f>
        <v>2024</v>
      </c>
      <c r="C138" s="197">
        <f>+'Ark1'!J912</f>
        <v>141</v>
      </c>
      <c r="D138" s="197" t="str">
        <f>VLOOKUP(C138,RNR!$A$1:$B$29,2)</f>
        <v>Ølen</v>
      </c>
      <c r="E138" s="197">
        <f>+'Ark1'!D912</f>
        <v>12</v>
      </c>
      <c r="F138" s="197" t="str">
        <f>VLOOKUP(E138,RNR!$D$2:$E$13,2)</f>
        <v>Des</v>
      </c>
      <c r="G138" s="88">
        <f>+'Ark1'!Q912</f>
        <v>13</v>
      </c>
      <c r="H138" s="89">
        <f>+'Ark1'!R912</f>
        <v>149</v>
      </c>
      <c r="I138" s="88">
        <f>IF(H138=0,"",'Ark1'!S912)</f>
        <v>149</v>
      </c>
      <c r="J138" s="82"/>
      <c r="K138" s="171">
        <f>IF(G138=0,"",100*H138/Måned!$G20)</f>
        <v>11.078066914498141</v>
      </c>
      <c r="L138" s="82"/>
      <c r="M138" s="171">
        <f>+IF(H138=0,"",'Ark1'!AA912)</f>
        <v>28.8900303622354</v>
      </c>
      <c r="N138" s="171">
        <f>+IF(I138=0,"",'Ark1'!AB912)</f>
        <v>2.9652431598406177</v>
      </c>
      <c r="O138" s="246">
        <f>IF(H138=0,"",'Ark1'!W912)</f>
        <v>61.818791946308735</v>
      </c>
      <c r="P138" s="171">
        <f>IF(H138=0,"",'Ark1'!X912)</f>
        <v>138.71748820231656</v>
      </c>
      <c r="Q138" s="245"/>
      <c r="R138" s="171">
        <f>IF(H138=0,"",'Ark1'!AA912)</f>
        <v>28.8900303622354</v>
      </c>
      <c r="S138" s="171">
        <f>IF(H138=0,"",'Ark1'!AB912)</f>
        <v>2.9652431598406177</v>
      </c>
      <c r="T138" s="171">
        <f>IF(H138=0,"",'Ark1'!AC912)</f>
        <v>-62.244430257625858</v>
      </c>
      <c r="U138" s="82"/>
      <c r="V138" s="89">
        <f t="shared" ref="V138:V150" si="12">+(IF(H138=0,"",I138/G138))</f>
        <v>11.461538461538462</v>
      </c>
      <c r="W138" s="171">
        <f>+'Ark1'!V912</f>
        <v>1.738255033557047</v>
      </c>
      <c r="X138" s="221"/>
      <c r="Y138" s="248"/>
      <c r="AB138" s="225"/>
      <c r="AK138" s="87"/>
      <c r="AL138" s="87"/>
    </row>
    <row r="139" spans="1:38">
      <c r="A139" s="221"/>
      <c r="B139" s="221"/>
      <c r="C139" s="221"/>
      <c r="D139" s="221"/>
      <c r="E139" s="221"/>
      <c r="F139" s="221"/>
      <c r="G139" s="221"/>
      <c r="H139" s="221"/>
      <c r="I139" s="221"/>
      <c r="J139" s="221"/>
      <c r="K139" s="221"/>
      <c r="L139" s="221"/>
      <c r="M139" s="221"/>
      <c r="N139" s="221"/>
      <c r="O139" s="221"/>
      <c r="P139" s="221"/>
      <c r="Q139" s="221"/>
      <c r="R139" s="221"/>
      <c r="S139" s="221"/>
      <c r="T139" s="221"/>
      <c r="U139" s="221"/>
      <c r="V139" s="221"/>
      <c r="W139" s="221"/>
      <c r="X139" s="221"/>
      <c r="Y139" s="248"/>
      <c r="AB139" s="225"/>
    </row>
    <row r="140" spans="1:38" ht="15.6">
      <c r="A140" s="221"/>
      <c r="B140" s="197">
        <f>+'Ark1'!C913</f>
        <v>2024</v>
      </c>
      <c r="C140" s="197">
        <f>+'Ark1'!J913</f>
        <v>143</v>
      </c>
      <c r="D140" s="197" t="str">
        <f>VLOOKUP(C140,RNR!$A$1:$B$29,2)</f>
        <v>Nordfjord</v>
      </c>
      <c r="E140" s="197">
        <f>+'Ark1'!D913</f>
        <v>1</v>
      </c>
      <c r="F140" s="197" t="str">
        <f>VLOOKUP(E140,RNR!$D$2:$E$13,2)</f>
        <v>Jan</v>
      </c>
      <c r="G140" s="88">
        <f>+'Ark1'!Q913</f>
        <v>3</v>
      </c>
      <c r="H140" s="89">
        <f>+'Ark1'!R913</f>
        <v>12</v>
      </c>
      <c r="I140" s="88">
        <f>IF(H140=0,"",'Ark1'!S913)</f>
        <v>12</v>
      </c>
      <c r="J140" s="82"/>
      <c r="K140" s="171">
        <f>IF(G140=0,"",100*H140/Måned!$G21)</f>
        <v>0.90497737556561086</v>
      </c>
      <c r="L140" s="82"/>
      <c r="M140" s="171">
        <f>+IF(H140=0,"",'Ark1'!AA913)</f>
        <v>24.252472668896139</v>
      </c>
      <c r="N140" s="171">
        <f>+IF(I140=0,"",'Ark1'!AB913)</f>
        <v>4.1998677227846928</v>
      </c>
      <c r="O140" s="246">
        <f>IF(H140=0,"",'Ark1'!W913)</f>
        <v>57.83333333333335</v>
      </c>
      <c r="P140" s="171">
        <f>IF(H140=0,"",'Ark1'!X913)</f>
        <v>192.84037558685435</v>
      </c>
      <c r="Q140" s="245"/>
      <c r="R140" s="171">
        <f>IF(H140=0,"",'Ark1'!AA913)</f>
        <v>24.252472668896139</v>
      </c>
      <c r="S140" s="171">
        <f>IF(H140=0,"",'Ark1'!AB913)</f>
        <v>4.1998677227846928</v>
      </c>
      <c r="T140" s="171">
        <f>IF(H140=0,"",'Ark1'!AC913)</f>
        <v>-45.260815363610611</v>
      </c>
      <c r="U140" s="82"/>
      <c r="V140" s="89">
        <f t="shared" si="12"/>
        <v>4</v>
      </c>
      <c r="W140" s="171">
        <f>+'Ark1'!V913</f>
        <v>5.75</v>
      </c>
      <c r="X140" s="221"/>
      <c r="Y140" s="248"/>
      <c r="AB140" s="225"/>
      <c r="AK140" s="87"/>
      <c r="AL140" s="87"/>
    </row>
    <row r="141" spans="1:38" ht="15.6">
      <c r="A141" s="221"/>
      <c r="B141" s="197">
        <f>+'Ark1'!C914</f>
        <v>2024</v>
      </c>
      <c r="C141" s="197">
        <f>+'Ark1'!J914</f>
        <v>143</v>
      </c>
      <c r="D141" s="197" t="str">
        <f>VLOOKUP(C141,RNR!$A$1:$B$29,2)</f>
        <v>Nordfjord</v>
      </c>
      <c r="E141" s="197">
        <f>+'Ark1'!D914</f>
        <v>2</v>
      </c>
      <c r="F141" s="197" t="str">
        <f>VLOOKUP(E141,RNR!$D$2:$E$13,2)</f>
        <v>Feb</v>
      </c>
      <c r="G141" s="88">
        <f>+'Ark1'!Q914</f>
        <v>3</v>
      </c>
      <c r="H141" s="89">
        <f>+'Ark1'!R914</f>
        <v>5</v>
      </c>
      <c r="I141" s="88">
        <f>IF(H141=0,"",'Ark1'!S914)</f>
        <v>5</v>
      </c>
      <c r="J141" s="82"/>
      <c r="K141" s="171">
        <f>IF(G141=0,"",100*H141/Måned!$G10)</f>
        <v>0.27307482250136539</v>
      </c>
      <c r="L141" s="82"/>
      <c r="M141" s="171">
        <f>+IF(H141=0,"",'Ark1'!AA914)</f>
        <v>33.07261102483438</v>
      </c>
      <c r="N141" s="171">
        <f>+IF(I141=0,"",'Ark1'!AB914)</f>
        <v>3.8262252939418162</v>
      </c>
      <c r="O141" s="246">
        <f>IF(H141=0,"",'Ark1'!W914)</f>
        <v>60.6</v>
      </c>
      <c r="P141" s="171">
        <f>IF(H141=0,"",'Ark1'!X914)</f>
        <v>182.86023835319608</v>
      </c>
      <c r="Q141" s="245"/>
      <c r="R141" s="171">
        <f>IF(H141=0,"",'Ark1'!AA914)</f>
        <v>33.07261102483438</v>
      </c>
      <c r="S141" s="171">
        <f>IF(H141=0,"",'Ark1'!AB914)</f>
        <v>3.8262252939418162</v>
      </c>
      <c r="T141" s="171">
        <f>IF(H141=0,"",'Ark1'!AC914)</f>
        <v>-54.880836434154787</v>
      </c>
      <c r="U141" s="82"/>
      <c r="V141" s="89">
        <f t="shared" si="12"/>
        <v>1.6666666666666667</v>
      </c>
      <c r="W141" s="171">
        <f>+'Ark1'!V914</f>
        <v>5</v>
      </c>
      <c r="X141" s="221"/>
      <c r="Y141" s="248"/>
      <c r="AB141" s="225"/>
      <c r="AK141" s="87"/>
      <c r="AL141" s="87"/>
    </row>
    <row r="142" spans="1:38" ht="15.6">
      <c r="A142" s="221"/>
      <c r="B142" s="197">
        <f>+'Ark1'!C915</f>
        <v>2024</v>
      </c>
      <c r="C142" s="197">
        <f>+'Ark1'!J915</f>
        <v>143</v>
      </c>
      <c r="D142" s="197" t="str">
        <f>VLOOKUP(C142,RNR!$A$1:$B$29,2)</f>
        <v>Nordfjord</v>
      </c>
      <c r="E142" s="197">
        <f>+'Ark1'!D915</f>
        <v>3</v>
      </c>
      <c r="F142" s="197" t="str">
        <f>VLOOKUP(E142,RNR!$D$2:$E$13,2)</f>
        <v>Mar</v>
      </c>
      <c r="G142" s="88">
        <f>+'Ark1'!Q915</f>
        <v>5</v>
      </c>
      <c r="H142" s="89">
        <f>+'Ark1'!R915</f>
        <v>19</v>
      </c>
      <c r="I142" s="88">
        <f>IF(H142=0,"",'Ark1'!S915)</f>
        <v>19</v>
      </c>
      <c r="J142" s="82"/>
      <c r="K142" s="171">
        <f>IF(G142=0,"",100*H142/Måned!$G11)</f>
        <v>1.1692307692307693</v>
      </c>
      <c r="L142" s="82"/>
      <c r="M142" s="171">
        <f>+IF(H142=0,"",'Ark1'!AA915)</f>
        <v>29.530490370053837</v>
      </c>
      <c r="N142" s="171">
        <f>+IF(I142=0,"",'Ark1'!AB915)</f>
        <v>4.1781651130503246</v>
      </c>
      <c r="O142" s="246">
        <f>IF(H142=0,"",'Ark1'!W915)</f>
        <v>61.73684210526315</v>
      </c>
      <c r="P142" s="171">
        <f>IF(H142=0,"",'Ark1'!X915)</f>
        <v>166.46518788846438</v>
      </c>
      <c r="Q142" s="245"/>
      <c r="R142" s="171">
        <f>IF(H142=0,"",'Ark1'!AA915)</f>
        <v>29.530490370053837</v>
      </c>
      <c r="S142" s="171">
        <f>IF(H142=0,"",'Ark1'!AB915)</f>
        <v>4.1781651130503246</v>
      </c>
      <c r="T142" s="171">
        <f>IF(H142=0,"",'Ark1'!AC915)</f>
        <v>-73.347111708570253</v>
      </c>
      <c r="U142" s="82"/>
      <c r="V142" s="89">
        <f t="shared" si="12"/>
        <v>3.8</v>
      </c>
      <c r="W142" s="171">
        <f>+'Ark1'!V915</f>
        <v>3.3684210526315783</v>
      </c>
      <c r="X142" s="221"/>
      <c r="Y142" s="248"/>
      <c r="AB142" s="225"/>
    </row>
    <row r="143" spans="1:38" ht="15.6">
      <c r="A143" s="221"/>
      <c r="B143" s="197">
        <f>+'Ark1'!C916</f>
        <v>2024</v>
      </c>
      <c r="C143" s="197">
        <f>+'Ark1'!J916</f>
        <v>143</v>
      </c>
      <c r="D143" s="197" t="str">
        <f>VLOOKUP(C143,RNR!$A$1:$B$29,2)</f>
        <v>Nordfjord</v>
      </c>
      <c r="E143" s="197">
        <f>+'Ark1'!D916</f>
        <v>4</v>
      </c>
      <c r="F143" s="197" t="str">
        <f>VLOOKUP(E143,RNR!$D$2:$E$13,2)</f>
        <v>Apr</v>
      </c>
      <c r="G143" s="88">
        <f>+'Ark1'!Q916</f>
        <v>3</v>
      </c>
      <c r="H143" s="89">
        <f>+'Ark1'!R916</f>
        <v>4</v>
      </c>
      <c r="I143" s="88">
        <f>IF(H143=0,"",'Ark1'!S916)</f>
        <v>4</v>
      </c>
      <c r="J143" s="82"/>
      <c r="K143" s="171">
        <f>IF(G143=0,"",100*H143/Måned!$G12)</f>
        <v>0.26881720430107525</v>
      </c>
      <c r="L143" s="82"/>
      <c r="M143" s="171">
        <f>+IF(H143=0,"",'Ark1'!AA916)</f>
        <v>28.070658613577297</v>
      </c>
      <c r="N143" s="171">
        <f>+IF(I143=0,"",'Ark1'!AB916)</f>
        <v>5.3560713214071356</v>
      </c>
      <c r="O143" s="246">
        <f>IF(H143=0,"",'Ark1'!W916)</f>
        <v>54.75</v>
      </c>
      <c r="P143" s="171">
        <f>IF(H143=0,"",'Ark1'!X916)</f>
        <v>174.34994582881899</v>
      </c>
      <c r="Q143" s="245"/>
      <c r="R143" s="171">
        <f>IF(H143=0,"",'Ark1'!AA916)</f>
        <v>28.070658613577297</v>
      </c>
      <c r="S143" s="171">
        <f>IF(H143=0,"",'Ark1'!AB916)</f>
        <v>5.3560713214071356</v>
      </c>
      <c r="T143" s="171">
        <f>IF(H143=0,"",'Ark1'!AC916)</f>
        <v>-97.286503728657038</v>
      </c>
      <c r="U143" s="82"/>
      <c r="V143" s="89">
        <f t="shared" si="12"/>
        <v>1.3333333333333333</v>
      </c>
      <c r="W143" s="171">
        <f>+'Ark1'!V916</f>
        <v>4.75</v>
      </c>
      <c r="X143" s="221"/>
      <c r="Y143" s="248"/>
      <c r="AB143" s="225"/>
    </row>
    <row r="144" spans="1:38" ht="15.6">
      <c r="A144" s="221"/>
      <c r="B144" s="197">
        <f>+'Ark1'!C917</f>
        <v>2024</v>
      </c>
      <c r="C144" s="197">
        <f>+'Ark1'!J917</f>
        <v>143</v>
      </c>
      <c r="D144" s="197" t="str">
        <f>VLOOKUP(C144,RNR!$A$1:$B$29,2)</f>
        <v>Nordfjord</v>
      </c>
      <c r="E144" s="197">
        <f>+'Ark1'!D917</f>
        <v>5</v>
      </c>
      <c r="F144" s="197" t="str">
        <f>VLOOKUP(E144,RNR!$D$2:$E$13,2)</f>
        <v>Mai</v>
      </c>
      <c r="G144" s="88">
        <f>+'Ark1'!Q917</f>
        <v>5</v>
      </c>
      <c r="H144" s="89">
        <f>+'Ark1'!R917</f>
        <v>11</v>
      </c>
      <c r="I144" s="88">
        <f>IF(H144=0,"",'Ark1'!S917)</f>
        <v>11</v>
      </c>
      <c r="J144" s="82"/>
      <c r="K144" s="171">
        <f>IF(G144=0,"",100*H144/Måned!$G13)</f>
        <v>0.61247216035634744</v>
      </c>
      <c r="L144" s="82"/>
      <c r="M144" s="171">
        <f>+IF(H144=0,"",'Ark1'!AA917)</f>
        <v>17.44098431523566</v>
      </c>
      <c r="N144" s="171">
        <f>+IF(I144=0,"",'Ark1'!AB917)</f>
        <v>2.3879864611933859</v>
      </c>
      <c r="O144" s="246">
        <f>IF(H144=0,"",'Ark1'!W917)</f>
        <v>62.454545454545446</v>
      </c>
      <c r="P144" s="171">
        <f>IF(H144=0,"",'Ark1'!X917)</f>
        <v>174.70698315768735</v>
      </c>
      <c r="Q144" s="245"/>
      <c r="R144" s="171">
        <f>IF(H144=0,"",'Ark1'!AA917)</f>
        <v>17.44098431523566</v>
      </c>
      <c r="S144" s="171">
        <f>IF(H144=0,"",'Ark1'!AB917)</f>
        <v>2.3879864611933859</v>
      </c>
      <c r="T144" s="171">
        <f>IF(H144=0,"",'Ark1'!AC917)</f>
        <v>-32.429746858631141</v>
      </c>
      <c r="U144" s="82"/>
      <c r="V144" s="89">
        <f t="shared" si="12"/>
        <v>2.2000000000000002</v>
      </c>
      <c r="W144" s="171">
        <f>+'Ark1'!V917</f>
        <v>1.2727272727272727</v>
      </c>
      <c r="X144" s="221"/>
      <c r="Y144" s="248"/>
      <c r="AB144" s="225"/>
    </row>
    <row r="145" spans="1:45" ht="15.6">
      <c r="A145" s="221"/>
      <c r="B145" s="197">
        <f>+'Ark1'!C918</f>
        <v>2024</v>
      </c>
      <c r="C145" s="197">
        <f>+'Ark1'!J918</f>
        <v>143</v>
      </c>
      <c r="D145" s="197" t="str">
        <f>VLOOKUP(C145,RNR!$A$1:$B$29,2)</f>
        <v>Nordfjord</v>
      </c>
      <c r="E145" s="197">
        <f>+'Ark1'!D918</f>
        <v>6</v>
      </c>
      <c r="F145" s="197" t="str">
        <f>VLOOKUP(E145,RNR!$D$2:$E$13,2)</f>
        <v>Jun</v>
      </c>
      <c r="G145" s="88">
        <f>+'Ark1'!Q918</f>
        <v>3</v>
      </c>
      <c r="H145" s="89">
        <f>+'Ark1'!R918</f>
        <v>5</v>
      </c>
      <c r="I145" s="88">
        <f>IF(H145=0,"",'Ark1'!S918)</f>
        <v>5</v>
      </c>
      <c r="J145" s="82"/>
      <c r="K145" s="171">
        <f>IF(G145=0,"",100*H145/Måned!$G14)</f>
        <v>0.38610038610038611</v>
      </c>
      <c r="L145" s="82"/>
      <c r="M145" s="171">
        <f>+IF(H145=0,"",'Ark1'!AA918)</f>
        <v>29.188997927301152</v>
      </c>
      <c r="N145" s="171">
        <f>+IF(I145=0,"",'Ark1'!AB918)</f>
        <v>5.7758116312774481</v>
      </c>
      <c r="O145" s="246">
        <f>IF(H145=0,"",'Ark1'!W918)</f>
        <v>58.2</v>
      </c>
      <c r="P145" s="171">
        <f>IF(H145=0,"",'Ark1'!X918)</f>
        <v>208.86240520043336</v>
      </c>
      <c r="Q145" s="245"/>
      <c r="R145" s="171">
        <f>IF(H145=0,"",'Ark1'!AA918)</f>
        <v>29.188997927301152</v>
      </c>
      <c r="S145" s="171">
        <f>IF(H145=0,"",'Ark1'!AB918)</f>
        <v>5.7758116312774481</v>
      </c>
      <c r="T145" s="171">
        <f>IF(H145=0,"",'Ark1'!AC918)</f>
        <v>-82.090203333282403</v>
      </c>
      <c r="U145" s="82"/>
      <c r="V145" s="89">
        <f t="shared" si="12"/>
        <v>1.6666666666666667</v>
      </c>
      <c r="W145" s="171">
        <f>+'Ark1'!V918</f>
        <v>2.2000000000000002</v>
      </c>
      <c r="X145" s="221"/>
      <c r="Y145" s="248"/>
      <c r="AB145" s="225"/>
    </row>
    <row r="146" spans="1:45" ht="15.6">
      <c r="A146" s="221"/>
      <c r="B146" s="197">
        <f>+'Ark1'!C919</f>
        <v>2024</v>
      </c>
      <c r="C146" s="197">
        <f>+'Ark1'!J919</f>
        <v>143</v>
      </c>
      <c r="D146" s="197" t="str">
        <f>VLOOKUP(C146,RNR!$A$1:$B$29,2)</f>
        <v>Nordfjord</v>
      </c>
      <c r="E146" s="197">
        <f>+'Ark1'!D919</f>
        <v>7</v>
      </c>
      <c r="F146" s="197" t="str">
        <f>VLOOKUP(E146,RNR!$D$2:$E$13,2)</f>
        <v>Jul</v>
      </c>
      <c r="G146" s="88">
        <f>+'Ark1'!Q919</f>
        <v>4</v>
      </c>
      <c r="H146" s="89">
        <f>+'Ark1'!R919</f>
        <v>10</v>
      </c>
      <c r="I146" s="88">
        <f>IF(H146=0,"",'Ark1'!S919)</f>
        <v>10</v>
      </c>
      <c r="J146" s="82"/>
      <c r="K146" s="171">
        <f>IF(G146=0,"",100*H146/Måned!$G15)</f>
        <v>0.76103500761035003</v>
      </c>
      <c r="L146" s="82"/>
      <c r="M146" s="171">
        <f>+IF(H146=0,"",'Ark1'!AA919)</f>
        <v>31.803892843487112</v>
      </c>
      <c r="N146" s="171">
        <f>+IF(I146=0,"",'Ark1'!AB919)</f>
        <v>2.5475478405714278</v>
      </c>
      <c r="O146" s="246">
        <f>IF(H146=0,"",'Ark1'!W919)</f>
        <v>61.1</v>
      </c>
      <c r="P146" s="171">
        <f>IF(H146=0,"",'Ark1'!X919)</f>
        <v>148.55904658721562</v>
      </c>
      <c r="Q146" s="245"/>
      <c r="R146" s="171">
        <f>IF(H146=0,"",'Ark1'!AA919)</f>
        <v>31.803892843487112</v>
      </c>
      <c r="S146" s="171">
        <f>IF(H146=0,"",'Ark1'!AB919)</f>
        <v>2.5475478405714278</v>
      </c>
      <c r="T146" s="171">
        <f>IF(H146=0,"",'Ark1'!AC919)</f>
        <v>-15.418046304303259</v>
      </c>
      <c r="U146" s="82"/>
      <c r="V146" s="89">
        <f t="shared" si="12"/>
        <v>2.5</v>
      </c>
      <c r="W146" s="171">
        <f>+'Ark1'!V919</f>
        <v>2.8</v>
      </c>
      <c r="X146" s="221"/>
      <c r="Y146" s="248"/>
      <c r="AB146" s="225"/>
    </row>
    <row r="147" spans="1:45" ht="15.6">
      <c r="A147" s="221"/>
      <c r="B147" s="197">
        <f>+'Ark1'!C920</f>
        <v>2024</v>
      </c>
      <c r="C147" s="197">
        <f>+'Ark1'!J920</f>
        <v>143</v>
      </c>
      <c r="D147" s="197" t="str">
        <f>VLOOKUP(C147,RNR!$A$1:$B$29,2)</f>
        <v>Nordfjord</v>
      </c>
      <c r="E147" s="197">
        <f>+'Ark1'!D920</f>
        <v>8</v>
      </c>
      <c r="F147" s="197" t="str">
        <f>VLOOKUP(E147,RNR!$D$2:$E$13,2)</f>
        <v>Aug</v>
      </c>
      <c r="G147" s="88">
        <f>+'Ark1'!Q920</f>
        <v>4</v>
      </c>
      <c r="H147" s="89">
        <f>+'Ark1'!R920</f>
        <v>13</v>
      </c>
      <c r="I147" s="88">
        <f>IF(H147=0,"",'Ark1'!S920)</f>
        <v>13</v>
      </c>
      <c r="J147" s="82"/>
      <c r="K147" s="171">
        <f>IF(G147=0,"",100*H147/Måned!$G16)</f>
        <v>0.90090090090090091</v>
      </c>
      <c r="L147" s="82"/>
      <c r="M147" s="171">
        <f>+IF(H147=0,"",'Ark1'!AA920)</f>
        <v>36.669983532961794</v>
      </c>
      <c r="N147" s="171">
        <f>+IF(I147=0,"",'Ark1'!AB920)</f>
        <v>6.5026166785871204</v>
      </c>
      <c r="O147" s="246">
        <f>IF(H147=0,"",'Ark1'!W920)</f>
        <v>59.153846153846168</v>
      </c>
      <c r="P147" s="171">
        <f>IF(H147=0,"",'Ark1'!X920)</f>
        <v>178.0065005417118</v>
      </c>
      <c r="Q147" s="245"/>
      <c r="R147" s="171">
        <f>IF(H147=0,"",'Ark1'!AA920)</f>
        <v>36.669983532961794</v>
      </c>
      <c r="S147" s="171">
        <f>IF(H147=0,"",'Ark1'!AB920)</f>
        <v>6.5026166785871204</v>
      </c>
      <c r="T147" s="171">
        <f>IF(H147=0,"",'Ark1'!AC920)</f>
        <v>-89.587887833614019</v>
      </c>
      <c r="U147" s="82"/>
      <c r="V147" s="89">
        <f t="shared" si="12"/>
        <v>3.25</v>
      </c>
      <c r="W147" s="171">
        <f>+'Ark1'!V920</f>
        <v>4</v>
      </c>
      <c r="X147" s="221"/>
      <c r="Y147" s="248"/>
      <c r="AB147" s="225"/>
    </row>
    <row r="148" spans="1:45" ht="15.6">
      <c r="A148" s="221"/>
      <c r="B148" s="197">
        <f>+'Ark1'!C921</f>
        <v>2024</v>
      </c>
      <c r="C148" s="197">
        <f>+'Ark1'!J921</f>
        <v>143</v>
      </c>
      <c r="D148" s="197" t="str">
        <f>VLOOKUP(C148,RNR!$A$1:$B$29,2)</f>
        <v>Nordfjord</v>
      </c>
      <c r="E148" s="197">
        <f>+'Ark1'!D921</f>
        <v>9</v>
      </c>
      <c r="F148" s="197" t="str">
        <f>VLOOKUP(E148,RNR!$D$2:$E$13,2)</f>
        <v>Sep</v>
      </c>
      <c r="G148" s="88">
        <f>+'Ark1'!Q921</f>
        <v>3</v>
      </c>
      <c r="H148" s="89">
        <f>+'Ark1'!R921</f>
        <v>9</v>
      </c>
      <c r="I148" s="88">
        <f>IF(H148=0,"",'Ark1'!S921)</f>
        <v>9</v>
      </c>
      <c r="J148" s="82"/>
      <c r="K148" s="171">
        <f>IF(G148=0,"",100*H148/Måned!$G17)</f>
        <v>0.70202808112324488</v>
      </c>
      <c r="L148" s="82"/>
      <c r="M148" s="171">
        <f>+IF(H148=0,"",'Ark1'!AA921)</f>
        <v>29.43014327748562</v>
      </c>
      <c r="N148" s="171">
        <f>+IF(I148=0,"",'Ark1'!AB921)</f>
        <v>3.6951753662924438</v>
      </c>
      <c r="O148" s="246">
        <f>IF(H148=0,"",'Ark1'!W921)</f>
        <v>61.111111111111121</v>
      </c>
      <c r="P148" s="171">
        <f>IF(H148=0,"",'Ark1'!X921)</f>
        <v>169.88082340195015</v>
      </c>
      <c r="Q148" s="245"/>
      <c r="R148" s="171">
        <f>IF(H148=0,"",'Ark1'!AA921)</f>
        <v>29.43014327748562</v>
      </c>
      <c r="S148" s="171">
        <f>IF(H148=0,"",'Ark1'!AB921)</f>
        <v>3.6951753662924438</v>
      </c>
      <c r="T148" s="171">
        <f>IF(H148=0,"",'Ark1'!AC921)</f>
        <v>-89.757722831157622</v>
      </c>
      <c r="U148" s="82"/>
      <c r="V148" s="89">
        <f t="shared" si="12"/>
        <v>3</v>
      </c>
      <c r="W148" s="171">
        <f>+'Ark1'!V921</f>
        <v>4.6666666666666679</v>
      </c>
      <c r="X148" s="221"/>
      <c r="Y148" s="248"/>
      <c r="AB148" s="225"/>
    </row>
    <row r="149" spans="1:45" ht="15.6">
      <c r="A149" s="221"/>
      <c r="B149" s="197">
        <f>+'Ark1'!C922</f>
        <v>2024</v>
      </c>
      <c r="C149" s="197">
        <f>+'Ark1'!J922</f>
        <v>143</v>
      </c>
      <c r="D149" s="197" t="str">
        <f>VLOOKUP(C149,RNR!$A$1:$B$29,2)</f>
        <v>Nordfjord</v>
      </c>
      <c r="E149" s="197">
        <f>+'Ark1'!D922</f>
        <v>10</v>
      </c>
      <c r="F149" s="197" t="str">
        <f>VLOOKUP(E149,RNR!$D$2:$E$13,2)</f>
        <v>Okt</v>
      </c>
      <c r="G149" s="88">
        <f>+'Ark1'!Q922</f>
        <v>5</v>
      </c>
      <c r="H149" s="89">
        <f>+'Ark1'!R922</f>
        <v>13</v>
      </c>
      <c r="I149" s="88">
        <f>IF(H149=0,"",'Ark1'!S922)</f>
        <v>13</v>
      </c>
      <c r="J149" s="82"/>
      <c r="K149" s="171">
        <f>IF(G149=0,"",100*H149/Måned!$G18)</f>
        <v>0.92923516797712646</v>
      </c>
      <c r="L149" s="82"/>
      <c r="M149" s="171">
        <f>+IF(H149=0,"",'Ark1'!AA922)</f>
        <v>23.589487178093776</v>
      </c>
      <c r="N149" s="171">
        <f>+IF(I149=0,"",'Ark1'!AB922)</f>
        <v>4.3582201459123455</v>
      </c>
      <c r="O149" s="246">
        <f>IF(H149=0,"",'Ark1'!W922)</f>
        <v>60.076923076923087</v>
      </c>
      <c r="P149" s="171">
        <f>IF(H149=0,"",'Ark1'!X922)</f>
        <v>171.89765813817817</v>
      </c>
      <c r="Q149" s="245"/>
      <c r="R149" s="171">
        <f>IF(H149=0,"",'Ark1'!AA922)</f>
        <v>23.589487178093776</v>
      </c>
      <c r="S149" s="171">
        <f>IF(H149=0,"",'Ark1'!AB922)</f>
        <v>4.3582201459123455</v>
      </c>
      <c r="T149" s="171">
        <f>IF(H149=0,"",'Ark1'!AC922)</f>
        <v>-74.519777841240753</v>
      </c>
      <c r="U149" s="82"/>
      <c r="V149" s="89">
        <f t="shared" si="12"/>
        <v>2.6</v>
      </c>
      <c r="W149" s="171">
        <f>+'Ark1'!V922</f>
        <v>7.3076923076923102</v>
      </c>
      <c r="X149" s="221"/>
      <c r="Y149" s="248"/>
      <c r="AB149" s="225"/>
    </row>
    <row r="150" spans="1:45" ht="15.6">
      <c r="A150" s="221"/>
      <c r="B150" s="197">
        <f>+'Ark1'!C923</f>
        <v>2024</v>
      </c>
      <c r="C150" s="197">
        <f>+'Ark1'!J923</f>
        <v>143</v>
      </c>
      <c r="D150" s="197" t="str">
        <f>VLOOKUP(C150,RNR!$A$1:$B$29,2)</f>
        <v>Nordfjord</v>
      </c>
      <c r="E150" s="197">
        <f>+'Ark1'!D923</f>
        <v>11</v>
      </c>
      <c r="F150" s="197" t="str">
        <f>VLOOKUP(E150,RNR!$D$2:$E$13,2)</f>
        <v>Nov</v>
      </c>
      <c r="G150" s="88">
        <f>+'Ark1'!Q923</f>
        <v>3</v>
      </c>
      <c r="H150" s="89">
        <f>+'Ark1'!R923</f>
        <v>10</v>
      </c>
      <c r="I150" s="88">
        <f>IF(H150=0,"",'Ark1'!S923)</f>
        <v>10</v>
      </c>
      <c r="J150" s="82"/>
      <c r="K150" s="171">
        <f>IF(G150=0,"",100*H150/Måned!$G19)</f>
        <v>0.64350064350064351</v>
      </c>
      <c r="L150" s="82"/>
      <c r="M150" s="171">
        <f>+IF(H150=0,"",'Ark1'!AA923)</f>
        <v>28.402058024023496</v>
      </c>
      <c r="N150" s="171">
        <f>+IF(I150=0,"",'Ark1'!AB923)</f>
        <v>5.3516352641038756</v>
      </c>
      <c r="O150" s="246">
        <f>IF(H150=0,"",'Ark1'!W923)</f>
        <v>59.4</v>
      </c>
      <c r="P150" s="171">
        <f>IF(H150=0,"",'Ark1'!X923)</f>
        <v>167.91982665222105</v>
      </c>
      <c r="Q150" s="245"/>
      <c r="R150" s="171">
        <f>IF(H150=0,"",'Ark1'!AA923)</f>
        <v>28.402058024023496</v>
      </c>
      <c r="S150" s="171">
        <f>IF(H150=0,"",'Ark1'!AB923)</f>
        <v>5.3516352641038756</v>
      </c>
      <c r="T150" s="171">
        <f>IF(H150=0,"",'Ark1'!AC923)</f>
        <v>-80.939512942268252</v>
      </c>
      <c r="U150" s="82"/>
      <c r="V150" s="89">
        <f t="shared" si="12"/>
        <v>3.3333333333333335</v>
      </c>
      <c r="W150" s="171">
        <f>+'Ark1'!V923</f>
        <v>4.7</v>
      </c>
      <c r="X150" s="221"/>
      <c r="Y150" s="248"/>
      <c r="AB150" s="225"/>
    </row>
    <row r="151" spans="1:45" ht="15.6">
      <c r="A151" s="221"/>
      <c r="B151" s="197">
        <f>+'Ark1'!C924</f>
        <v>2024</v>
      </c>
      <c r="C151" s="197">
        <f>+'Ark1'!J924</f>
        <v>143</v>
      </c>
      <c r="D151" s="197" t="str">
        <f>VLOOKUP(C151,RNR!$A$1:$B$29,2)</f>
        <v>Nordfjord</v>
      </c>
      <c r="E151" s="197">
        <f>+'Ark1'!D924</f>
        <v>12</v>
      </c>
      <c r="F151" s="197" t="str">
        <f>VLOOKUP(E151,RNR!$D$2:$E$13,2)</f>
        <v>Des</v>
      </c>
      <c r="G151" s="88">
        <f>+'Ark1'!Q924</f>
        <v>6</v>
      </c>
      <c r="H151" s="89">
        <f>+'Ark1'!R924</f>
        <v>23</v>
      </c>
      <c r="I151" s="88">
        <f>IF(H151=0,"",'Ark1'!S924)</f>
        <v>23</v>
      </c>
      <c r="J151" s="82"/>
      <c r="K151" s="171">
        <f>IF(G151=0,"",100*H151/Måned!$G10)</f>
        <v>1.2561441835062808</v>
      </c>
      <c r="L151" s="82"/>
      <c r="M151" s="171">
        <f>+IF(H151=0,"",'Ark1'!AA924)</f>
        <v>32.701862846761394</v>
      </c>
      <c r="N151" s="171">
        <f>+IF(I151=0,"",'Ark1'!AB924)</f>
        <v>5.5294366066666996</v>
      </c>
      <c r="O151" s="246">
        <f>IF(H151=0,"",'Ark1'!W924)</f>
        <v>59.347826086956523</v>
      </c>
      <c r="P151" s="171">
        <f>IF(H151=0,"",'Ark1'!X924)</f>
        <v>172.66004051062225</v>
      </c>
      <c r="Q151" s="245"/>
      <c r="R151" s="171">
        <f>IF(H151=0,"",'Ark1'!AA924)</f>
        <v>32.701862846761394</v>
      </c>
      <c r="S151" s="171">
        <f>IF(H151=0,"",'Ark1'!AB924)</f>
        <v>5.5294366066666996</v>
      </c>
      <c r="T151" s="171">
        <f>IF(H151=0,"",'Ark1'!AC924)</f>
        <v>-79.650890475048513</v>
      </c>
      <c r="U151" s="82"/>
      <c r="V151" s="89">
        <f t="shared" ref="V151:V163" si="13">+(IF(H151=0,"",I151/G151))</f>
        <v>3.8333333333333335</v>
      </c>
      <c r="W151" s="171">
        <f>+'Ark1'!V924</f>
        <v>4.5652173913043477</v>
      </c>
      <c r="X151" s="221"/>
      <c r="Y151" s="248"/>
      <c r="AB151" s="225"/>
      <c r="AK151" s="87"/>
      <c r="AL151" s="87"/>
    </row>
    <row r="152" spans="1:45">
      <c r="A152" s="221"/>
      <c r="B152" s="221"/>
      <c r="C152" s="221"/>
      <c r="D152" s="221"/>
      <c r="E152" s="221"/>
      <c r="F152" s="221"/>
      <c r="G152" s="221"/>
      <c r="H152" s="221"/>
      <c r="I152" s="221"/>
      <c r="J152" s="221"/>
      <c r="K152" s="221"/>
      <c r="L152" s="221"/>
      <c r="M152" s="221"/>
      <c r="N152" s="221"/>
      <c r="O152" s="221"/>
      <c r="P152" s="221"/>
      <c r="Q152" s="221"/>
      <c r="R152" s="221"/>
      <c r="S152" s="221"/>
      <c r="T152" s="221"/>
      <c r="U152" s="221"/>
      <c r="V152" s="221"/>
      <c r="W152" s="221"/>
      <c r="X152" s="221"/>
      <c r="Y152" s="248"/>
      <c r="AB152" s="225"/>
    </row>
    <row r="153" spans="1:45" ht="15.6">
      <c r="A153" s="221"/>
      <c r="B153" s="197">
        <f>+'Ark1'!C925</f>
        <v>2024</v>
      </c>
      <c r="C153" s="197">
        <f>+'Ark1'!J925</f>
        <v>147</v>
      </c>
      <c r="D153" s="197" t="str">
        <f>VLOOKUP(C153,RNR!$A$1:$B$29,2)</f>
        <v>Midt-Norge</v>
      </c>
      <c r="E153" s="197">
        <f>+'Ark1'!D925</f>
        <v>1</v>
      </c>
      <c r="F153" s="197" t="str">
        <f>VLOOKUP(E153,RNR!$D$2:$E$13,2)</f>
        <v>Jan</v>
      </c>
      <c r="G153" s="88">
        <f>+'Ark1'!Q925</f>
        <v>22</v>
      </c>
      <c r="H153" s="89">
        <f>+'Ark1'!R925</f>
        <v>304</v>
      </c>
      <c r="I153" s="88">
        <f>IF(H153=0,"",'Ark1'!S925)</f>
        <v>304</v>
      </c>
      <c r="J153" s="82"/>
      <c r="K153" s="171">
        <f>IF(G153=0,"",100*H153/Måned!$G11)</f>
        <v>18.707692307692309</v>
      </c>
      <c r="L153" s="82"/>
      <c r="M153" s="171">
        <f>+IF(H153=0,"",'Ark1'!AA925)</f>
        <v>26.773276757579644</v>
      </c>
      <c r="N153" s="171">
        <f>+IF(I153=0,"",'Ark1'!AB925)</f>
        <v>4.060820289866693</v>
      </c>
      <c r="O153" s="246">
        <f>IF(H153=0,"",'Ark1'!W925)</f>
        <v>60.901315789473678</v>
      </c>
      <c r="P153" s="171">
        <f>IF(H153=0,"",'Ark1'!X925)</f>
        <v>141.98551633688771</v>
      </c>
      <c r="Q153" s="245"/>
      <c r="R153" s="171">
        <f>IF(H153=0,"",'Ark1'!AA925)</f>
        <v>26.773276757579644</v>
      </c>
      <c r="S153" s="171">
        <f>IF(H153=0,"",'Ark1'!AB925)</f>
        <v>4.060820289866693</v>
      </c>
      <c r="T153" s="171">
        <f>IF(H153=0,"",'Ark1'!AC925)</f>
        <v>-60.769487288507797</v>
      </c>
      <c r="U153" s="82"/>
      <c r="V153" s="89">
        <f t="shared" si="13"/>
        <v>13.818181818181818</v>
      </c>
      <c r="W153" s="171">
        <f>+'Ark1'!V925</f>
        <v>4.3552631578947363</v>
      </c>
      <c r="X153" s="221"/>
      <c r="Y153" s="248"/>
      <c r="AB153" s="225"/>
      <c r="AK153" s="87"/>
      <c r="AL153" s="87"/>
    </row>
    <row r="154" spans="1:45" ht="15.6">
      <c r="A154" s="221"/>
      <c r="B154" s="197">
        <f>+'Ark1'!C926</f>
        <v>2024</v>
      </c>
      <c r="C154" s="197">
        <f>+'Ark1'!J926</f>
        <v>147</v>
      </c>
      <c r="D154" s="197" t="str">
        <f>VLOOKUP(C154,RNR!$A$1:$B$29,2)</f>
        <v>Midt-Norge</v>
      </c>
      <c r="E154" s="197">
        <f>+'Ark1'!D926</f>
        <v>2</v>
      </c>
      <c r="F154" s="197" t="str">
        <f>VLOOKUP(E154,RNR!$D$2:$E$13,2)</f>
        <v>Feb</v>
      </c>
      <c r="G154" s="88">
        <f>+'Ark1'!Q926</f>
        <v>20</v>
      </c>
      <c r="H154" s="89">
        <f>+'Ark1'!R926</f>
        <v>259</v>
      </c>
      <c r="I154" s="88">
        <f>IF(H154=0,"",'Ark1'!S926)</f>
        <v>258</v>
      </c>
      <c r="J154" s="82"/>
      <c r="K154" s="171">
        <f>IF(G154=0,"",100*H154/Måned!$G10)</f>
        <v>14.145275805570726</v>
      </c>
      <c r="L154" s="82"/>
      <c r="M154" s="171">
        <f>+IF(H154=0,"",'Ark1'!AA926)</f>
        <v>29.681380802182296</v>
      </c>
      <c r="N154" s="171">
        <f>+IF(I154=0,"",'Ark1'!AB926)</f>
        <v>4.0463724024877408</v>
      </c>
      <c r="O154" s="246">
        <f>IF(H154=0,"",'Ark1'!W926)</f>
        <v>60.406976744186011</v>
      </c>
      <c r="P154" s="171">
        <f>IF(H154=0,"",'Ark1'!X926)</f>
        <v>147.10090062202741</v>
      </c>
      <c r="Q154" s="245"/>
      <c r="R154" s="171">
        <f>IF(H154=0,"",'Ark1'!AA926)</f>
        <v>29.681380802182296</v>
      </c>
      <c r="S154" s="171">
        <f>IF(H154=0,"",'Ark1'!AB926)</f>
        <v>4.0463724024877408</v>
      </c>
      <c r="T154" s="171">
        <f>IF(H154=0,"",'Ark1'!AC926)</f>
        <v>-59.678903715571501</v>
      </c>
      <c r="U154" s="82"/>
      <c r="V154" s="89">
        <f t="shared" si="13"/>
        <v>12.9</v>
      </c>
      <c r="W154" s="171">
        <f>+'Ark1'!V926</f>
        <v>4.1467181467181469</v>
      </c>
      <c r="X154" s="221"/>
      <c r="Y154" s="248"/>
      <c r="AB154" s="225"/>
      <c r="AK154" s="87"/>
      <c r="AL154" s="87"/>
    </row>
    <row r="155" spans="1:45" ht="15.6">
      <c r="A155" s="221"/>
      <c r="B155" s="197">
        <f>+'Ark1'!C927</f>
        <v>2024</v>
      </c>
      <c r="C155" s="197">
        <f>+'Ark1'!J927</f>
        <v>147</v>
      </c>
      <c r="D155" s="197" t="str">
        <f>VLOOKUP(C155,RNR!$A$1:$B$29,2)</f>
        <v>Midt-Norge</v>
      </c>
      <c r="E155" s="197">
        <f>+'Ark1'!D927</f>
        <v>3</v>
      </c>
      <c r="F155" s="197" t="str">
        <f>VLOOKUP(E155,RNR!$D$2:$E$13,2)</f>
        <v>Mar</v>
      </c>
      <c r="G155" s="88">
        <f>+'Ark1'!Q927</f>
        <v>21</v>
      </c>
      <c r="H155" s="89">
        <f>+'Ark1'!R927</f>
        <v>284</v>
      </c>
      <c r="I155" s="88">
        <f>IF(H155=0,"",'Ark1'!S927)</f>
        <v>284</v>
      </c>
      <c r="J155" s="82"/>
      <c r="K155" s="171">
        <f>IF(G155=0,"",100*H155/Måned!$G11)</f>
        <v>17.476923076923075</v>
      </c>
      <c r="L155" s="82"/>
      <c r="M155" s="171">
        <f>+IF(H155=0,"",'Ark1'!AA927)</f>
        <v>26.182724057186032</v>
      </c>
      <c r="N155" s="171">
        <f>+IF(I155=0,"",'Ark1'!AB927)</f>
        <v>4.028001264605126</v>
      </c>
      <c r="O155" s="246">
        <f>IF(H155=0,"",'Ark1'!W927)</f>
        <v>60.179577464788736</v>
      </c>
      <c r="P155" s="171">
        <f>IF(H155=0,"",'Ark1'!X927)</f>
        <v>136.58576594997939</v>
      </c>
      <c r="Q155" s="245"/>
      <c r="R155" s="171">
        <f>IF(H155=0,"",'Ark1'!AA927)</f>
        <v>26.182724057186032</v>
      </c>
      <c r="S155" s="171">
        <f>IF(H155=0,"",'Ark1'!AB927)</f>
        <v>4.028001264605126</v>
      </c>
      <c r="T155" s="171">
        <f>IF(H155=0,"",'Ark1'!AC927)</f>
        <v>-62.415309446759323</v>
      </c>
      <c r="U155" s="82"/>
      <c r="V155" s="89">
        <f t="shared" si="13"/>
        <v>13.523809523809524</v>
      </c>
      <c r="W155" s="171">
        <f>+'Ark1'!V927</f>
        <v>4.845070422535211</v>
      </c>
      <c r="X155" s="221"/>
      <c r="Y155" s="248"/>
      <c r="AB155" s="225"/>
    </row>
    <row r="156" spans="1:45" ht="15.6">
      <c r="A156" s="221"/>
      <c r="B156" s="197">
        <f>+'Ark1'!C928</f>
        <v>2024</v>
      </c>
      <c r="C156" s="197">
        <f>+'Ark1'!J928</f>
        <v>147</v>
      </c>
      <c r="D156" s="197" t="str">
        <f>VLOOKUP(C156,RNR!$A$1:$B$29,2)</f>
        <v>Midt-Norge</v>
      </c>
      <c r="E156" s="197">
        <f>+'Ark1'!D928</f>
        <v>4</v>
      </c>
      <c r="F156" s="197" t="str">
        <f>VLOOKUP(E156,RNR!$D$2:$E$13,2)</f>
        <v>Apr</v>
      </c>
      <c r="G156" s="88">
        <f>+'Ark1'!Q928</f>
        <v>22</v>
      </c>
      <c r="H156" s="89">
        <f>+'Ark1'!R928</f>
        <v>343</v>
      </c>
      <c r="I156" s="88">
        <f>IF(H156=0,"",'Ark1'!S928)</f>
        <v>341</v>
      </c>
      <c r="J156" s="82"/>
      <c r="K156" s="171">
        <f>IF(G156=0,"",100*H156/Måned!$G12)</f>
        <v>23.051075268817204</v>
      </c>
      <c r="L156" s="82"/>
      <c r="M156" s="171">
        <f>+IF(H156=0,"",'Ark1'!AA928)</f>
        <v>25.652793838784525</v>
      </c>
      <c r="N156" s="171">
        <f>+IF(I156=0,"",'Ark1'!AB928)</f>
        <v>3.9013669062243639</v>
      </c>
      <c r="O156" s="246">
        <f>IF(H156=0,"",'Ark1'!W928)</f>
        <v>60.736070381231677</v>
      </c>
      <c r="P156" s="171">
        <f>IF(H156=0,"",'Ark1'!X928)</f>
        <v>142.85272071992395</v>
      </c>
      <c r="Q156" s="245"/>
      <c r="R156" s="171">
        <f>IF(H156=0,"",'Ark1'!AA928)</f>
        <v>25.652793838784525</v>
      </c>
      <c r="S156" s="171">
        <f>IF(H156=0,"",'Ark1'!AB928)</f>
        <v>3.9013669062243639</v>
      </c>
      <c r="T156" s="171">
        <f>IF(H156=0,"",'Ark1'!AC928)</f>
        <v>-57.590920828833845</v>
      </c>
      <c r="U156" s="82"/>
      <c r="V156" s="89">
        <f t="shared" si="13"/>
        <v>15.5</v>
      </c>
      <c r="W156" s="171">
        <f>+'Ark1'!V928</f>
        <v>4.14868804664723</v>
      </c>
      <c r="X156" s="221"/>
      <c r="Y156" s="248"/>
      <c r="AB156" s="225"/>
    </row>
    <row r="157" spans="1:45" ht="15.6">
      <c r="A157" s="221"/>
      <c r="B157" s="197">
        <f>+'Ark1'!C929</f>
        <v>2024</v>
      </c>
      <c r="C157" s="197">
        <f>+'Ark1'!J929</f>
        <v>147</v>
      </c>
      <c r="D157" s="197" t="str">
        <f>VLOOKUP(C157,RNR!$A$1:$B$29,2)</f>
        <v>Midt-Norge</v>
      </c>
      <c r="E157" s="197">
        <f>+'Ark1'!D929</f>
        <v>5</v>
      </c>
      <c r="F157" s="197" t="str">
        <f>VLOOKUP(E157,RNR!$D$2:$E$13,2)</f>
        <v>Mai</v>
      </c>
      <c r="G157" s="88">
        <f>+'Ark1'!Q929</f>
        <v>17</v>
      </c>
      <c r="H157" s="89">
        <f>+'Ark1'!R929</f>
        <v>252</v>
      </c>
      <c r="I157" s="88">
        <f>IF(H157=0,"",'Ark1'!S929)</f>
        <v>252</v>
      </c>
      <c r="J157" s="82"/>
      <c r="K157" s="171">
        <f>IF(G157=0,"",100*H157/Måned!$G13)</f>
        <v>14.031180400890868</v>
      </c>
      <c r="L157" s="82"/>
      <c r="M157" s="171">
        <f>+IF(H157=0,"",'Ark1'!AA929)</f>
        <v>23.64586633716257</v>
      </c>
      <c r="N157" s="171">
        <f>+IF(I157=0,"",'Ark1'!AB929)</f>
        <v>3.830865731128811</v>
      </c>
      <c r="O157" s="246">
        <f>IF(H157=0,"",'Ark1'!W929)</f>
        <v>60.813492063492049</v>
      </c>
      <c r="P157" s="171">
        <f>IF(H157=0,"",'Ark1'!X929)</f>
        <v>138.64640836471824</v>
      </c>
      <c r="Q157" s="245"/>
      <c r="R157" s="171">
        <f>IF(H157=0,"",'Ark1'!AA929)</f>
        <v>23.64586633716257</v>
      </c>
      <c r="S157" s="171">
        <f>IF(H157=0,"",'Ark1'!AB929)</f>
        <v>3.830865731128811</v>
      </c>
      <c r="T157" s="171">
        <f>IF(H157=0,"",'Ark1'!AC929)</f>
        <v>-60.764256297749263</v>
      </c>
      <c r="U157" s="82"/>
      <c r="V157" s="89">
        <f t="shared" si="13"/>
        <v>14.823529411764707</v>
      </c>
      <c r="W157" s="171">
        <f>+'Ark1'!V929</f>
        <v>3.912698412698413</v>
      </c>
      <c r="X157" s="221"/>
      <c r="Y157" s="248"/>
      <c r="AB157" s="225"/>
    </row>
    <row r="158" spans="1:45" ht="15.6">
      <c r="A158" s="221"/>
      <c r="B158" s="197">
        <f>+'Ark1'!C930</f>
        <v>2024</v>
      </c>
      <c r="C158" s="197">
        <f>+'Ark1'!J930</f>
        <v>147</v>
      </c>
      <c r="D158" s="197" t="str">
        <f>VLOOKUP(C158,RNR!$A$1:$B$29,2)</f>
        <v>Midt-Norge</v>
      </c>
      <c r="E158" s="197">
        <f>+'Ark1'!D930</f>
        <v>6</v>
      </c>
      <c r="F158" s="197" t="str">
        <f>VLOOKUP(E158,RNR!$D$2:$E$13,2)</f>
        <v>Jun</v>
      </c>
      <c r="G158" s="88">
        <f>+'Ark1'!Q930</f>
        <v>22</v>
      </c>
      <c r="H158" s="89">
        <f>+'Ark1'!R930</f>
        <v>300</v>
      </c>
      <c r="I158" s="88">
        <f>IF(H158=0,"",'Ark1'!S930)</f>
        <v>299</v>
      </c>
      <c r="J158" s="82"/>
      <c r="K158" s="171">
        <f>IF(G158=0,"",100*H158/Måned!$G14)</f>
        <v>23.166023166023166</v>
      </c>
      <c r="L158" s="82"/>
      <c r="M158" s="171">
        <f>+IF(H158=0,"",'Ark1'!AA930)</f>
        <v>27.1946954848117</v>
      </c>
      <c r="N158" s="171">
        <f>+IF(I158=0,"",'Ark1'!AB930)</f>
        <v>3.7879616970331438</v>
      </c>
      <c r="O158" s="246">
        <f>IF(H158=0,"",'Ark1'!W930)</f>
        <v>61.180602006688979</v>
      </c>
      <c r="P158" s="171">
        <f>IF(H158=0,"",'Ark1'!X930)</f>
        <v>140.62657999277712</v>
      </c>
      <c r="Q158" s="245"/>
      <c r="R158" s="171">
        <f>IF(H158=0,"",'Ark1'!AA930)</f>
        <v>27.1946954848117</v>
      </c>
      <c r="S158" s="171">
        <f>IF(H158=0,"",'Ark1'!AB930)</f>
        <v>3.7879616970331438</v>
      </c>
      <c r="T158" s="171">
        <f>IF(H158=0,"",'Ark1'!AC930)</f>
        <v>-58.541921631890958</v>
      </c>
      <c r="U158" s="82"/>
      <c r="V158" s="89">
        <f t="shared" si="13"/>
        <v>13.590909090909092</v>
      </c>
      <c r="W158" s="171">
        <f>+'Ark1'!V930</f>
        <v>3.91</v>
      </c>
      <c r="X158" s="221"/>
      <c r="Y158" s="248"/>
      <c r="AB158" s="225"/>
    </row>
    <row r="159" spans="1:45" s="87" customFormat="1" ht="15.6">
      <c r="A159" s="221"/>
      <c r="B159" s="197">
        <f>+'Ark1'!C931</f>
        <v>2024</v>
      </c>
      <c r="C159" s="197">
        <f>+'Ark1'!J931</f>
        <v>147</v>
      </c>
      <c r="D159" s="197" t="str">
        <f>VLOOKUP(C159,RNR!$A$1:$B$29,2)</f>
        <v>Midt-Norge</v>
      </c>
      <c r="E159" s="197">
        <f>+'Ark1'!D931</f>
        <v>7</v>
      </c>
      <c r="F159" s="197" t="str">
        <f>VLOOKUP(E159,RNR!$D$2:$E$13,2)</f>
        <v>Jul</v>
      </c>
      <c r="G159" s="88">
        <f>+'Ark1'!Q931</f>
        <v>20</v>
      </c>
      <c r="H159" s="89">
        <f>+'Ark1'!R931</f>
        <v>263</v>
      </c>
      <c r="I159" s="88">
        <f>IF(H159=0,"",'Ark1'!S931)</f>
        <v>262</v>
      </c>
      <c r="J159" s="82"/>
      <c r="K159" s="171">
        <f>IF(G159=0,"",100*H159/Måned!$G15)</f>
        <v>20.015220700152206</v>
      </c>
      <c r="L159" s="82"/>
      <c r="M159" s="171">
        <f>+IF(H159=0,"",'Ark1'!AA931)</f>
        <v>26.678054832354594</v>
      </c>
      <c r="N159" s="171">
        <f>+IF(I159=0,"",'Ark1'!AB931)</f>
        <v>4.4442971644238609</v>
      </c>
      <c r="O159" s="246">
        <f>IF(H159=0,"",'Ark1'!W931)</f>
        <v>60.011450381679381</v>
      </c>
      <c r="P159" s="171">
        <f>IF(H159=0,"",'Ark1'!X931)</f>
        <v>146.42284829185712</v>
      </c>
      <c r="Q159" s="245"/>
      <c r="R159" s="171">
        <f>IF(H159=0,"",'Ark1'!AA931)</f>
        <v>26.678054832354594</v>
      </c>
      <c r="S159" s="171">
        <f>IF(H159=0,"",'Ark1'!AB931)</f>
        <v>4.4442971644238609</v>
      </c>
      <c r="T159" s="171">
        <f>IF(H159=0,"",'Ark1'!AC931)</f>
        <v>-62.327258830262437</v>
      </c>
      <c r="U159" s="82"/>
      <c r="V159" s="89">
        <f t="shared" si="13"/>
        <v>13.1</v>
      </c>
      <c r="W159" s="171">
        <f>+'Ark1'!V931</f>
        <v>4.5513307984790874</v>
      </c>
      <c r="X159" s="221"/>
      <c r="Y159" s="248"/>
      <c r="Z159" s="171"/>
      <c r="AA159" s="171"/>
      <c r="AB159" s="225"/>
      <c r="AI159" s="89"/>
      <c r="AJ159" s="88"/>
      <c r="AK159" s="88"/>
      <c r="AL159" s="88"/>
      <c r="AM159" s="88"/>
      <c r="AN159" s="88"/>
      <c r="AO159" s="88"/>
      <c r="AP159" s="88"/>
      <c r="AQ159" s="88"/>
      <c r="AR159" s="88"/>
      <c r="AS159" s="88"/>
    </row>
    <row r="160" spans="1:45" s="87" customFormat="1" ht="15.6">
      <c r="A160" s="221"/>
      <c r="B160" s="197">
        <f>+'Ark1'!C932</f>
        <v>2024</v>
      </c>
      <c r="C160" s="197">
        <f>+'Ark1'!J932</f>
        <v>147</v>
      </c>
      <c r="D160" s="197" t="str">
        <f>VLOOKUP(C160,RNR!$A$1:$B$29,2)</f>
        <v>Midt-Norge</v>
      </c>
      <c r="E160" s="197">
        <f>+'Ark1'!D932</f>
        <v>8</v>
      </c>
      <c r="F160" s="197" t="str">
        <f>VLOOKUP(E160,RNR!$D$2:$E$13,2)</f>
        <v>Aug</v>
      </c>
      <c r="G160" s="88">
        <f>+'Ark1'!Q932</f>
        <v>20</v>
      </c>
      <c r="H160" s="89">
        <f>+'Ark1'!R932</f>
        <v>300</v>
      </c>
      <c r="I160" s="88">
        <f>IF(H160=0,"",'Ark1'!S932)</f>
        <v>300</v>
      </c>
      <c r="J160" s="82"/>
      <c r="K160" s="171">
        <f>IF(G160=0,"",100*H160/Måned!$G16)</f>
        <v>20.79002079002079</v>
      </c>
      <c r="L160" s="82"/>
      <c r="M160" s="171">
        <f>+IF(H160=0,"",'Ark1'!AA932)</f>
        <v>28.479901784708726</v>
      </c>
      <c r="N160" s="171">
        <f>+IF(I160=0,"",'Ark1'!AB932)</f>
        <v>4.1080882279825932</v>
      </c>
      <c r="O160" s="246">
        <f>IF(H160=0,"",'Ark1'!W932)</f>
        <v>60.616666666666646</v>
      </c>
      <c r="P160" s="171">
        <f>IF(H160=0,"",'Ark1'!X932)</f>
        <v>144.56229685807153</v>
      </c>
      <c r="Q160" s="245"/>
      <c r="R160" s="171">
        <f>IF(H160=0,"",'Ark1'!AA932)</f>
        <v>28.479901784708726</v>
      </c>
      <c r="S160" s="171">
        <f>IF(H160=0,"",'Ark1'!AB932)</f>
        <v>4.1080882279825932</v>
      </c>
      <c r="T160" s="171">
        <f>IF(H160=0,"",'Ark1'!AC932)</f>
        <v>-70.842367061845181</v>
      </c>
      <c r="U160" s="82"/>
      <c r="V160" s="89">
        <f t="shared" si="13"/>
        <v>15</v>
      </c>
      <c r="W160" s="171">
        <f>+'Ark1'!V932</f>
        <v>3.8366666666666673</v>
      </c>
      <c r="X160" s="221"/>
      <c r="Y160" s="248"/>
      <c r="Z160" s="171"/>
      <c r="AA160" s="171"/>
      <c r="AB160" s="225"/>
      <c r="AI160" s="89"/>
      <c r="AJ160" s="88"/>
      <c r="AK160" s="88"/>
      <c r="AL160" s="88"/>
      <c r="AM160" s="88"/>
      <c r="AN160" s="88"/>
      <c r="AO160" s="88"/>
      <c r="AP160" s="88"/>
      <c r="AQ160" s="88"/>
      <c r="AR160" s="88"/>
      <c r="AS160" s="88"/>
    </row>
    <row r="161" spans="1:45" s="87" customFormat="1" ht="15.6">
      <c r="A161" s="221"/>
      <c r="B161" s="197">
        <f>+'Ark1'!C933</f>
        <v>2024</v>
      </c>
      <c r="C161" s="197">
        <f>+'Ark1'!J933</f>
        <v>147</v>
      </c>
      <c r="D161" s="197" t="str">
        <f>VLOOKUP(C161,RNR!$A$1:$B$29,2)</f>
        <v>Midt-Norge</v>
      </c>
      <c r="E161" s="197">
        <f>+'Ark1'!D933</f>
        <v>9</v>
      </c>
      <c r="F161" s="197" t="str">
        <f>VLOOKUP(E161,RNR!$D$2:$E$13,2)</f>
        <v>Sep</v>
      </c>
      <c r="G161" s="88">
        <f>+'Ark1'!Q933</f>
        <v>18</v>
      </c>
      <c r="H161" s="89">
        <f>+'Ark1'!R933</f>
        <v>257</v>
      </c>
      <c r="I161" s="88">
        <f>IF(H161=0,"",'Ark1'!S933)</f>
        <v>255</v>
      </c>
      <c r="J161" s="82"/>
      <c r="K161" s="171">
        <f>IF(G161=0,"",100*H161/Måned!$G17)</f>
        <v>20.046801872074884</v>
      </c>
      <c r="L161" s="82"/>
      <c r="M161" s="171">
        <f>+IF(H161=0,"",'Ark1'!AA933)</f>
        <v>26.694310325756305</v>
      </c>
      <c r="N161" s="171">
        <f>+IF(I161=0,"",'Ark1'!AB933)</f>
        <v>4.078989403754294</v>
      </c>
      <c r="O161" s="246">
        <f>IF(H161=0,"",'Ark1'!W933)</f>
        <v>60.929411764705883</v>
      </c>
      <c r="P161" s="171">
        <f>IF(H161=0,"",'Ark1'!X933)</f>
        <v>142.39896126233597</v>
      </c>
      <c r="Q161" s="245"/>
      <c r="R161" s="171">
        <f>IF(H161=0,"",'Ark1'!AA933)</f>
        <v>26.694310325756305</v>
      </c>
      <c r="S161" s="171">
        <f>IF(H161=0,"",'Ark1'!AB933)</f>
        <v>4.078989403754294</v>
      </c>
      <c r="T161" s="171">
        <f>IF(H161=0,"",'Ark1'!AC933)</f>
        <v>-62.717069486538755</v>
      </c>
      <c r="U161" s="82"/>
      <c r="V161" s="89">
        <f t="shared" si="13"/>
        <v>14.166666666666666</v>
      </c>
      <c r="W161" s="171">
        <f>+'Ark1'!V933</f>
        <v>3.8249027237354096</v>
      </c>
      <c r="X161" s="221"/>
      <c r="Y161" s="248"/>
      <c r="Z161" s="171"/>
      <c r="AA161" s="171"/>
      <c r="AB161" s="225"/>
      <c r="AI161" s="89"/>
      <c r="AJ161" s="88"/>
      <c r="AK161" s="88"/>
      <c r="AL161" s="88"/>
      <c r="AM161" s="88"/>
      <c r="AN161" s="88"/>
      <c r="AO161" s="88"/>
      <c r="AP161" s="88"/>
      <c r="AQ161" s="88"/>
      <c r="AR161" s="88"/>
      <c r="AS161" s="88"/>
    </row>
    <row r="162" spans="1:45" s="87" customFormat="1" ht="15.6">
      <c r="A162" s="221"/>
      <c r="B162" s="197">
        <f>+'Ark1'!C934</f>
        <v>2024</v>
      </c>
      <c r="C162" s="197">
        <f>+'Ark1'!J934</f>
        <v>147</v>
      </c>
      <c r="D162" s="197" t="str">
        <f>VLOOKUP(C162,RNR!$A$1:$B$29,2)</f>
        <v>Midt-Norge</v>
      </c>
      <c r="E162" s="197">
        <f>+'Ark1'!D934</f>
        <v>10</v>
      </c>
      <c r="F162" s="197" t="str">
        <f>VLOOKUP(E162,RNR!$D$2:$E$13,2)</f>
        <v>Okt</v>
      </c>
      <c r="G162" s="88">
        <f>+'Ark1'!Q934</f>
        <v>20</v>
      </c>
      <c r="H162" s="89">
        <f>+'Ark1'!R934</f>
        <v>268</v>
      </c>
      <c r="I162" s="88">
        <f>IF(H162=0,"",'Ark1'!S934)</f>
        <v>267</v>
      </c>
      <c r="J162" s="82"/>
      <c r="K162" s="171">
        <f>IF(G162=0,"",100*H162/Måned!$G18)</f>
        <v>19.156540385989992</v>
      </c>
      <c r="L162" s="82"/>
      <c r="M162" s="171">
        <f>+IF(H162=0,"",'Ark1'!AA934)</f>
        <v>27.511751614098102</v>
      </c>
      <c r="N162" s="171">
        <f>+IF(I162=0,"",'Ark1'!AB934)</f>
        <v>3.5753335510890238</v>
      </c>
      <c r="O162" s="246">
        <f>IF(H162=0,"",'Ark1'!W934)</f>
        <v>61.104868913857686</v>
      </c>
      <c r="P162" s="171">
        <f>IF(H162=0,"",'Ark1'!X934)</f>
        <v>143.43922316909487</v>
      </c>
      <c r="Q162" s="245"/>
      <c r="R162" s="171">
        <f>IF(H162=0,"",'Ark1'!AA934)</f>
        <v>27.511751614098102</v>
      </c>
      <c r="S162" s="171">
        <f>IF(H162=0,"",'Ark1'!AB934)</f>
        <v>3.5753335510890238</v>
      </c>
      <c r="T162" s="171">
        <f>IF(H162=0,"",'Ark1'!AC934)</f>
        <v>-59.139669772331544</v>
      </c>
      <c r="U162" s="82"/>
      <c r="V162" s="89">
        <f t="shared" si="13"/>
        <v>13.35</v>
      </c>
      <c r="W162" s="171">
        <f>+'Ark1'!V934</f>
        <v>3.462686567164178</v>
      </c>
      <c r="X162" s="221"/>
      <c r="Y162" s="248"/>
      <c r="Z162" s="171"/>
      <c r="AA162" s="171"/>
      <c r="AB162" s="225"/>
      <c r="AI162" s="89"/>
      <c r="AJ162" s="88"/>
      <c r="AK162" s="88"/>
      <c r="AL162" s="88"/>
      <c r="AM162" s="88"/>
      <c r="AN162" s="88"/>
      <c r="AO162" s="88"/>
      <c r="AP162" s="88"/>
      <c r="AQ162" s="88"/>
      <c r="AR162" s="88"/>
      <c r="AS162" s="88"/>
    </row>
    <row r="163" spans="1:45" s="87" customFormat="1" ht="17.25" customHeight="1">
      <c r="A163" s="221"/>
      <c r="B163" s="197">
        <f>+'Ark1'!C935</f>
        <v>2024</v>
      </c>
      <c r="C163" s="197">
        <f>+'Ark1'!J935</f>
        <v>147</v>
      </c>
      <c r="D163" s="197" t="str">
        <f>VLOOKUP(C163,RNR!$A$1:$B$29,2)</f>
        <v>Midt-Norge</v>
      </c>
      <c r="E163" s="197">
        <f>+'Ark1'!D935</f>
        <v>11</v>
      </c>
      <c r="F163" s="197" t="str">
        <f>VLOOKUP(E163,RNR!$D$2:$E$13,2)</f>
        <v>Nov</v>
      </c>
      <c r="G163" s="88">
        <f>+'Ark1'!Q935</f>
        <v>21</v>
      </c>
      <c r="H163" s="89">
        <f>+'Ark1'!R935</f>
        <v>261</v>
      </c>
      <c r="I163" s="88">
        <f>IF(H163=0,"",'Ark1'!S935)</f>
        <v>258</v>
      </c>
      <c r="J163" s="82"/>
      <c r="K163" s="171">
        <f>IF(G163=0,"",100*H163/Måned!$G19)</f>
        <v>16.795366795366796</v>
      </c>
      <c r="L163" s="82"/>
      <c r="M163" s="171">
        <f>+IF(H163=0,"",'Ark1'!AA935)</f>
        <v>24.340672344420391</v>
      </c>
      <c r="N163" s="171">
        <f>+IF(I163=0,"",'Ark1'!AB935)</f>
        <v>3.9703187130572655</v>
      </c>
      <c r="O163" s="246">
        <f>IF(H163=0,"",'Ark1'!W935)</f>
        <v>61.01162790697672</v>
      </c>
      <c r="P163" s="171">
        <f>IF(H163=0,"",'Ark1'!X935)</f>
        <v>140.09912703453259</v>
      </c>
      <c r="Q163" s="245"/>
      <c r="R163" s="171">
        <f>IF(H163=0,"",'Ark1'!AA935)</f>
        <v>24.340672344420391</v>
      </c>
      <c r="S163" s="171">
        <f>IF(H163=0,"",'Ark1'!AB935)</f>
        <v>3.9703187130572655</v>
      </c>
      <c r="T163" s="171">
        <f>IF(H163=0,"",'Ark1'!AC935)</f>
        <v>-59.125070150798955</v>
      </c>
      <c r="U163" s="82"/>
      <c r="V163" s="89">
        <f t="shared" si="13"/>
        <v>12.285714285714286</v>
      </c>
      <c r="W163" s="171">
        <f>+'Ark1'!V935</f>
        <v>3.6283524904214568</v>
      </c>
      <c r="X163" s="221"/>
      <c r="Y163" s="248"/>
      <c r="Z163" s="171"/>
      <c r="AA163" s="171"/>
      <c r="AB163" s="225"/>
      <c r="AI163" s="89"/>
      <c r="AJ163" s="88"/>
      <c r="AK163" s="88"/>
      <c r="AL163" s="88"/>
      <c r="AM163" s="88"/>
      <c r="AN163" s="88"/>
      <c r="AO163" s="88"/>
      <c r="AP163" s="88"/>
      <c r="AQ163" s="88"/>
      <c r="AR163" s="88"/>
      <c r="AS163" s="88"/>
    </row>
    <row r="164" spans="1:45" s="87" customFormat="1" ht="15.6">
      <c r="A164" s="221"/>
      <c r="B164" s="197">
        <f>+'Ark1'!C936</f>
        <v>2024</v>
      </c>
      <c r="C164" s="197">
        <f>+'Ark1'!J936</f>
        <v>147</v>
      </c>
      <c r="D164" s="197" t="str">
        <f>VLOOKUP(C164,RNR!$A$1:$B$29,2)</f>
        <v>Midt-Norge</v>
      </c>
      <c r="E164" s="197">
        <f>+'Ark1'!D936</f>
        <v>12</v>
      </c>
      <c r="F164" s="197" t="str">
        <f>VLOOKUP(E164,RNR!$D$2:$E$13,2)</f>
        <v>Des</v>
      </c>
      <c r="G164" s="88">
        <f>+'Ark1'!Q936</f>
        <v>18</v>
      </c>
      <c r="H164" s="89">
        <f>+'Ark1'!R936</f>
        <v>242</v>
      </c>
      <c r="I164" s="88">
        <f>IF(H164=0,"",'Ark1'!S936)</f>
        <v>241</v>
      </c>
      <c r="J164" s="82"/>
      <c r="K164" s="171">
        <f>IF(G164=0,"",100*H164/Måned!$G20)</f>
        <v>17.992565055762082</v>
      </c>
      <c r="L164" s="82"/>
      <c r="M164" s="171">
        <f>+IF(H164=0,"",'Ark1'!AA936)</f>
        <v>29.064401518279425</v>
      </c>
      <c r="N164" s="171">
        <f>+IF(I164=0,"",'Ark1'!AB936)</f>
        <v>3.6471778074175472</v>
      </c>
      <c r="O164" s="246">
        <f>IF(H164=0,"",'Ark1'!W936)</f>
        <v>61.60165975103736</v>
      </c>
      <c r="P164" s="171">
        <f>IF(H164=0,"",'Ark1'!X936)</f>
        <v>141.85283346614978</v>
      </c>
      <c r="Q164" s="245"/>
      <c r="R164" s="171">
        <f>IF(H164=0,"",'Ark1'!AA936)</f>
        <v>29.064401518279425</v>
      </c>
      <c r="S164" s="171">
        <f>IF(H164=0,"",'Ark1'!AB936)</f>
        <v>3.6471778074175472</v>
      </c>
      <c r="T164" s="171">
        <f>IF(H164=0,"",'Ark1'!AC936)</f>
        <v>-68.652743165203191</v>
      </c>
      <c r="U164" s="82"/>
      <c r="V164" s="89">
        <f t="shared" ref="V164:V176" si="14">+(IF(H164=0,"",I164/G164))</f>
        <v>13.388888888888889</v>
      </c>
      <c r="W164" s="171">
        <f>+'Ark1'!V936</f>
        <v>2.6942148760330569</v>
      </c>
      <c r="X164" s="221"/>
      <c r="Y164" s="248"/>
      <c r="Z164" s="171"/>
      <c r="AA164" s="171"/>
      <c r="AB164" s="225"/>
      <c r="AI164" s="89"/>
      <c r="AJ164" s="88"/>
      <c r="AK164" s="88"/>
      <c r="AL164" s="88"/>
      <c r="AM164" s="88"/>
      <c r="AN164" s="88"/>
      <c r="AO164" s="88"/>
      <c r="AP164" s="88"/>
      <c r="AQ164" s="88"/>
      <c r="AR164" s="88"/>
      <c r="AS164" s="88"/>
    </row>
    <row r="165" spans="1:45" s="87" customFormat="1" ht="17.25" customHeight="1">
      <c r="A165" s="221"/>
      <c r="B165" s="221"/>
      <c r="C165" s="221"/>
      <c r="D165" s="221"/>
      <c r="E165" s="221"/>
      <c r="F165" s="221"/>
      <c r="G165" s="221"/>
      <c r="H165" s="221"/>
      <c r="I165" s="221"/>
      <c r="J165" s="221"/>
      <c r="K165" s="221"/>
      <c r="L165" s="221"/>
      <c r="M165" s="221"/>
      <c r="N165" s="221"/>
      <c r="O165" s="221"/>
      <c r="P165" s="221"/>
      <c r="Q165" s="221"/>
      <c r="R165" s="221"/>
      <c r="S165" s="221"/>
      <c r="T165" s="221"/>
      <c r="U165" s="221"/>
      <c r="V165" s="221"/>
      <c r="W165" s="221"/>
      <c r="X165" s="221"/>
      <c r="Y165" s="248"/>
      <c r="Z165" s="171"/>
      <c r="AA165" s="171"/>
      <c r="AB165" s="225"/>
      <c r="AI165" s="89"/>
      <c r="AJ165" s="88"/>
      <c r="AK165" s="88"/>
      <c r="AL165" s="88"/>
      <c r="AM165" s="88"/>
      <c r="AN165" s="88"/>
      <c r="AO165" s="88"/>
      <c r="AP165" s="88"/>
      <c r="AQ165" s="88"/>
      <c r="AR165" s="88"/>
      <c r="AS165" s="88"/>
    </row>
    <row r="166" spans="1:45" s="87" customFormat="1" ht="15.6">
      <c r="A166" s="221"/>
      <c r="B166" s="197">
        <f>+'Ark1'!C937</f>
        <v>2024</v>
      </c>
      <c r="C166" s="197">
        <f>+'Ark1'!J937</f>
        <v>155</v>
      </c>
      <c r="D166" s="197" t="str">
        <f>VLOOKUP(C166,RNR!$A$1:$B$29,2)</f>
        <v>Målselv</v>
      </c>
      <c r="E166" s="197">
        <f>+'Ark1'!D937</f>
        <v>1</v>
      </c>
      <c r="F166" s="197" t="str">
        <f>VLOOKUP(E166,RNR!$D$2:$E$13,2)</f>
        <v>Jan</v>
      </c>
      <c r="G166" s="88">
        <f>+'Ark1'!Q937</f>
        <v>0</v>
      </c>
      <c r="H166" s="89">
        <f>+'Ark1'!R937</f>
        <v>0</v>
      </c>
      <c r="I166" s="88" t="str">
        <f>IF(H166=0,"",'Ark1'!S937)</f>
        <v/>
      </c>
      <c r="J166" s="82"/>
      <c r="K166" s="171" t="str">
        <f>IF(G166=0,"",100*H166/Måned!$G21)</f>
        <v/>
      </c>
      <c r="L166" s="82"/>
      <c r="M166" s="171" t="str">
        <f>+IF(H166=0,"",'Ark1'!AA937)</f>
        <v/>
      </c>
      <c r="N166" s="171">
        <f>+IF(I166=0,"",'Ark1'!AB937)</f>
        <v>0</v>
      </c>
      <c r="O166" s="246" t="str">
        <f>IF(H166=0,"",'Ark1'!W937)</f>
        <v/>
      </c>
      <c r="P166" s="171" t="str">
        <f>IF(H166=0,"",'Ark1'!X937)</f>
        <v/>
      </c>
      <c r="Q166" s="245"/>
      <c r="R166" s="171" t="str">
        <f>IF(H166=0,"",'Ark1'!AA937)</f>
        <v/>
      </c>
      <c r="S166" s="171" t="str">
        <f>IF(H166=0,"",'Ark1'!AB937)</f>
        <v/>
      </c>
      <c r="T166" s="171" t="str">
        <f>IF(H166=0,"",'Ark1'!AC937)</f>
        <v/>
      </c>
      <c r="U166" s="82"/>
      <c r="V166" s="89" t="str">
        <f t="shared" si="14"/>
        <v/>
      </c>
      <c r="W166" s="171">
        <f>+'Ark1'!V937</f>
        <v>0</v>
      </c>
      <c r="X166" s="221"/>
      <c r="Y166" s="248"/>
      <c r="Z166" s="171"/>
      <c r="AA166" s="171"/>
      <c r="AB166" s="225"/>
      <c r="AI166" s="89"/>
      <c r="AJ166" s="88"/>
      <c r="AK166" s="88"/>
      <c r="AL166" s="88"/>
      <c r="AM166" s="88"/>
      <c r="AN166" s="88"/>
      <c r="AO166" s="88"/>
      <c r="AP166" s="88"/>
      <c r="AQ166" s="88"/>
      <c r="AR166" s="88"/>
      <c r="AS166" s="88"/>
    </row>
    <row r="167" spans="1:45" s="87" customFormat="1" ht="15.6">
      <c r="A167" s="221"/>
      <c r="B167" s="197">
        <f>+'Ark1'!C938</f>
        <v>2024</v>
      </c>
      <c r="C167" s="197">
        <f>+'Ark1'!J938</f>
        <v>155</v>
      </c>
      <c r="D167" s="197" t="str">
        <f>VLOOKUP(C167,RNR!$A$1:$B$29,2)</f>
        <v>Målselv</v>
      </c>
      <c r="E167" s="197">
        <f>+'Ark1'!D938</f>
        <v>2</v>
      </c>
      <c r="F167" s="197" t="str">
        <f>VLOOKUP(E167,RNR!$D$2:$E$13,2)</f>
        <v>Feb</v>
      </c>
      <c r="G167" s="88">
        <f>+'Ark1'!Q938</f>
        <v>0</v>
      </c>
      <c r="H167" s="89">
        <f>+'Ark1'!R938</f>
        <v>0</v>
      </c>
      <c r="I167" s="88" t="str">
        <f>IF(H167=0,"",'Ark1'!S938)</f>
        <v/>
      </c>
      <c r="J167" s="82"/>
      <c r="K167" s="171" t="str">
        <f>IF(G167=0,"",100*H167/Måned!$G10)</f>
        <v/>
      </c>
      <c r="L167" s="82"/>
      <c r="M167" s="171" t="str">
        <f>+IF(H167=0,"",'Ark1'!AA938)</f>
        <v/>
      </c>
      <c r="N167" s="171">
        <f>+IF(I167=0,"",'Ark1'!AB938)</f>
        <v>0</v>
      </c>
      <c r="O167" s="246" t="str">
        <f>IF(H167=0,"",'Ark1'!W938)</f>
        <v/>
      </c>
      <c r="P167" s="171" t="str">
        <f>IF(H167=0,"",'Ark1'!X938)</f>
        <v/>
      </c>
      <c r="Q167" s="245"/>
      <c r="R167" s="171" t="str">
        <f>IF(H167=0,"",'Ark1'!AA938)</f>
        <v/>
      </c>
      <c r="S167" s="171" t="str">
        <f>IF(H167=0,"",'Ark1'!AB938)</f>
        <v/>
      </c>
      <c r="T167" s="171" t="str">
        <f>IF(H167=0,"",'Ark1'!AC938)</f>
        <v/>
      </c>
      <c r="U167" s="82"/>
      <c r="V167" s="89" t="str">
        <f t="shared" si="14"/>
        <v/>
      </c>
      <c r="W167" s="171">
        <f>+'Ark1'!V938</f>
        <v>0</v>
      </c>
      <c r="X167" s="221"/>
      <c r="Y167" s="248"/>
      <c r="Z167" s="171"/>
      <c r="AA167" s="171"/>
      <c r="AB167" s="225"/>
      <c r="AI167" s="89"/>
      <c r="AJ167" s="88"/>
      <c r="AK167" s="88"/>
      <c r="AL167" s="88"/>
      <c r="AM167" s="88"/>
      <c r="AN167" s="88"/>
      <c r="AO167" s="88"/>
      <c r="AP167" s="88"/>
      <c r="AQ167" s="88"/>
      <c r="AR167" s="88"/>
      <c r="AS167" s="88"/>
    </row>
    <row r="168" spans="1:45" s="87" customFormat="1" ht="15.6">
      <c r="A168" s="221"/>
      <c r="B168" s="197">
        <f>+'Ark1'!C939</f>
        <v>2024</v>
      </c>
      <c r="C168" s="197">
        <f>+'Ark1'!J939</f>
        <v>155</v>
      </c>
      <c r="D168" s="197" t="str">
        <f>VLOOKUP(C168,RNR!$A$1:$B$29,2)</f>
        <v>Målselv</v>
      </c>
      <c r="E168" s="197">
        <f>+'Ark1'!D939</f>
        <v>3</v>
      </c>
      <c r="F168" s="197" t="str">
        <f>VLOOKUP(E168,RNR!$D$2:$E$13,2)</f>
        <v>Mar</v>
      </c>
      <c r="G168" s="88">
        <f>+'Ark1'!Q939</f>
        <v>1</v>
      </c>
      <c r="H168" s="89">
        <f>+'Ark1'!R939</f>
        <v>3</v>
      </c>
      <c r="I168" s="88">
        <f>IF(H168=0,"",'Ark1'!S939)</f>
        <v>3</v>
      </c>
      <c r="J168" s="82"/>
      <c r="K168" s="171">
        <f>IF(G168=0,"",100*H168/Måned!$G11)</f>
        <v>0.18461538461538463</v>
      </c>
      <c r="L168" s="82"/>
      <c r="M168" s="171">
        <f>+IF(H168=0,"",'Ark1'!AA939)</f>
        <v>28.113193818324245</v>
      </c>
      <c r="N168" s="171">
        <f>+IF(I168=0,"",'Ark1'!AB939)</f>
        <v>1.6329931618554523</v>
      </c>
      <c r="O168" s="246">
        <f>IF(H168=0,"",'Ark1'!W939)</f>
        <v>58</v>
      </c>
      <c r="P168" s="171">
        <f>IF(H168=0,"",'Ark1'!X939)</f>
        <v>177.56229685807153</v>
      </c>
      <c r="Q168" s="245"/>
      <c r="R168" s="171">
        <f>IF(H168=0,"",'Ark1'!AA939)</f>
        <v>28.113193818324245</v>
      </c>
      <c r="S168" s="171">
        <f>IF(H168=0,"",'Ark1'!AB939)</f>
        <v>1.6329931618554523</v>
      </c>
      <c r="T168" s="171">
        <f>IF(H168=0,"",'Ark1'!AC939)</f>
        <v>-99.908543175219108</v>
      </c>
      <c r="U168" s="82"/>
      <c r="V168" s="89">
        <f t="shared" si="14"/>
        <v>3</v>
      </c>
      <c r="W168" s="171">
        <f>+'Ark1'!V939</f>
        <v>15</v>
      </c>
      <c r="X168" s="221"/>
      <c r="Y168" s="248"/>
      <c r="Z168" s="171"/>
      <c r="AA168" s="171"/>
      <c r="AB168" s="225"/>
      <c r="AI168" s="89"/>
      <c r="AJ168" s="88"/>
      <c r="AK168" s="88"/>
      <c r="AL168" s="88"/>
      <c r="AM168" s="88"/>
      <c r="AN168" s="88"/>
      <c r="AO168" s="88"/>
      <c r="AP168" s="88"/>
      <c r="AQ168" s="88"/>
      <c r="AR168" s="88"/>
      <c r="AS168" s="88"/>
    </row>
    <row r="169" spans="1:45" s="87" customFormat="1" ht="15.6">
      <c r="A169" s="221"/>
      <c r="B169" s="197">
        <f>+'Ark1'!C940</f>
        <v>2024</v>
      </c>
      <c r="C169" s="197">
        <f>+'Ark1'!J940</f>
        <v>155</v>
      </c>
      <c r="D169" s="197" t="str">
        <f>VLOOKUP(C169,RNR!$A$1:$B$29,2)</f>
        <v>Målselv</v>
      </c>
      <c r="E169" s="197">
        <f>+'Ark1'!D940</f>
        <v>4</v>
      </c>
      <c r="F169" s="197" t="str">
        <f>VLOOKUP(E169,RNR!$D$2:$E$13,2)</f>
        <v>Apr</v>
      </c>
      <c r="G169" s="88">
        <f>+'Ark1'!Q940</f>
        <v>0</v>
      </c>
      <c r="H169" s="89">
        <f>+'Ark1'!R940</f>
        <v>0</v>
      </c>
      <c r="I169" s="88" t="str">
        <f>IF(H169=0,"",'Ark1'!S940)</f>
        <v/>
      </c>
      <c r="J169" s="82"/>
      <c r="K169" s="171" t="str">
        <f>IF(G169=0,"",100*H169/Måned!$G12)</f>
        <v/>
      </c>
      <c r="L169" s="82"/>
      <c r="M169" s="171" t="str">
        <f>+IF(H169=0,"",'Ark1'!AA940)</f>
        <v/>
      </c>
      <c r="N169" s="171">
        <f>+IF(I169=0,"",'Ark1'!AB940)</f>
        <v>0</v>
      </c>
      <c r="O169" s="246" t="str">
        <f>IF(H169=0,"",'Ark1'!W940)</f>
        <v/>
      </c>
      <c r="P169" s="171" t="str">
        <f>IF(H169=0,"",'Ark1'!X940)</f>
        <v/>
      </c>
      <c r="Q169" s="245"/>
      <c r="R169" s="171" t="str">
        <f>IF(H169=0,"",'Ark1'!AA940)</f>
        <v/>
      </c>
      <c r="S169" s="171" t="str">
        <f>IF(H169=0,"",'Ark1'!AB940)</f>
        <v/>
      </c>
      <c r="T169" s="171" t="str">
        <f>IF(H169=0,"",'Ark1'!AC940)</f>
        <v/>
      </c>
      <c r="U169" s="82"/>
      <c r="V169" s="89" t="str">
        <f t="shared" si="14"/>
        <v/>
      </c>
      <c r="W169" s="171">
        <f>+'Ark1'!V940</f>
        <v>0</v>
      </c>
      <c r="X169" s="221"/>
      <c r="Y169" s="248"/>
      <c r="Z169" s="171"/>
      <c r="AA169" s="171"/>
      <c r="AB169" s="225"/>
      <c r="AI169" s="89"/>
      <c r="AJ169" s="88"/>
      <c r="AK169" s="88"/>
      <c r="AL169" s="88"/>
      <c r="AM169" s="88"/>
      <c r="AN169" s="88"/>
      <c r="AO169" s="88"/>
      <c r="AP169" s="88"/>
      <c r="AQ169" s="88"/>
      <c r="AR169" s="88"/>
      <c r="AS169" s="88"/>
    </row>
    <row r="170" spans="1:45" s="87" customFormat="1" ht="15.6">
      <c r="A170" s="221"/>
      <c r="B170" s="197">
        <f>+'Ark1'!C941</f>
        <v>2024</v>
      </c>
      <c r="C170" s="197">
        <f>+'Ark1'!J941</f>
        <v>155</v>
      </c>
      <c r="D170" s="197" t="str">
        <f>VLOOKUP(C170,RNR!$A$1:$B$29,2)</f>
        <v>Målselv</v>
      </c>
      <c r="E170" s="197">
        <f>+'Ark1'!D941</f>
        <v>5</v>
      </c>
      <c r="F170" s="197" t="str">
        <f>VLOOKUP(E170,RNR!$D$2:$E$13,2)</f>
        <v>Mai</v>
      </c>
      <c r="G170" s="88">
        <f>+'Ark1'!Q941</f>
        <v>0</v>
      </c>
      <c r="H170" s="89">
        <f>+'Ark1'!R941</f>
        <v>0</v>
      </c>
      <c r="I170" s="88" t="str">
        <f>IF(H170=0,"",'Ark1'!S941)</f>
        <v/>
      </c>
      <c r="J170" s="82"/>
      <c r="K170" s="171" t="str">
        <f>IF(G170=0,"",100*H170/Måned!$G13)</f>
        <v/>
      </c>
      <c r="L170" s="82"/>
      <c r="M170" s="171" t="str">
        <f>+IF(H170=0,"",'Ark1'!AA941)</f>
        <v/>
      </c>
      <c r="N170" s="171">
        <f>+IF(I170=0,"",'Ark1'!AB941)</f>
        <v>0</v>
      </c>
      <c r="O170" s="246" t="str">
        <f>IF(H170=0,"",'Ark1'!W941)</f>
        <v/>
      </c>
      <c r="P170" s="171" t="str">
        <f>IF(H170=0,"",'Ark1'!X941)</f>
        <v/>
      </c>
      <c r="Q170" s="245"/>
      <c r="R170" s="171" t="str">
        <f>IF(H170=0,"",'Ark1'!AA941)</f>
        <v/>
      </c>
      <c r="S170" s="171" t="str">
        <f>IF(H170=0,"",'Ark1'!AB941)</f>
        <v/>
      </c>
      <c r="T170" s="171" t="str">
        <f>IF(H170=0,"",'Ark1'!AC941)</f>
        <v/>
      </c>
      <c r="U170" s="82"/>
      <c r="V170" s="89" t="str">
        <f t="shared" si="14"/>
        <v/>
      </c>
      <c r="W170" s="171">
        <f>+'Ark1'!V941</f>
        <v>0</v>
      </c>
      <c r="X170" s="221"/>
      <c r="Y170" s="248"/>
      <c r="Z170" s="171"/>
      <c r="AA170" s="171"/>
      <c r="AB170" s="225"/>
      <c r="AI170" s="89"/>
      <c r="AJ170" s="88"/>
      <c r="AK170" s="88"/>
      <c r="AL170" s="88"/>
      <c r="AM170" s="88"/>
      <c r="AN170" s="88"/>
      <c r="AO170" s="88"/>
      <c r="AP170" s="88"/>
      <c r="AQ170" s="88"/>
      <c r="AR170" s="88"/>
      <c r="AS170" s="88"/>
    </row>
    <row r="171" spans="1:45" s="87" customFormat="1" ht="15.6">
      <c r="A171" s="221"/>
      <c r="B171" s="197">
        <f>+'Ark1'!C942</f>
        <v>2024</v>
      </c>
      <c r="C171" s="197">
        <f>+'Ark1'!J942</f>
        <v>155</v>
      </c>
      <c r="D171" s="197" t="str">
        <f>VLOOKUP(C171,RNR!$A$1:$B$29,2)</f>
        <v>Målselv</v>
      </c>
      <c r="E171" s="197">
        <f>+'Ark1'!D942</f>
        <v>6</v>
      </c>
      <c r="F171" s="197" t="str">
        <f>VLOOKUP(E171,RNR!$D$2:$E$13,2)</f>
        <v>Jun</v>
      </c>
      <c r="G171" s="88">
        <f>+'Ark1'!Q942</f>
        <v>0</v>
      </c>
      <c r="H171" s="89">
        <f>+'Ark1'!R942</f>
        <v>0</v>
      </c>
      <c r="I171" s="88" t="str">
        <f>IF(H171=0,"",'Ark1'!S942)</f>
        <v/>
      </c>
      <c r="J171" s="82"/>
      <c r="K171" s="171" t="str">
        <f>IF(G171=0,"",100*H171/Måned!$G14)</f>
        <v/>
      </c>
      <c r="L171" s="82"/>
      <c r="M171" s="171" t="str">
        <f>+IF(H171=0,"",'Ark1'!AA942)</f>
        <v/>
      </c>
      <c r="N171" s="171">
        <f>+IF(I171=0,"",'Ark1'!AB942)</f>
        <v>0</v>
      </c>
      <c r="O171" s="246" t="str">
        <f>IF(H171=0,"",'Ark1'!W942)</f>
        <v/>
      </c>
      <c r="P171" s="171" t="str">
        <f>IF(H171=0,"",'Ark1'!X942)</f>
        <v/>
      </c>
      <c r="Q171" s="245"/>
      <c r="R171" s="171" t="str">
        <f>IF(H171=0,"",'Ark1'!AA942)</f>
        <v/>
      </c>
      <c r="S171" s="171" t="str">
        <f>IF(H171=0,"",'Ark1'!AB942)</f>
        <v/>
      </c>
      <c r="T171" s="171" t="str">
        <f>IF(H171=0,"",'Ark1'!AC942)</f>
        <v/>
      </c>
      <c r="U171" s="82"/>
      <c r="V171" s="89" t="str">
        <f t="shared" si="14"/>
        <v/>
      </c>
      <c r="W171" s="171">
        <f>+'Ark1'!V942</f>
        <v>0</v>
      </c>
      <c r="X171" s="221"/>
      <c r="Y171" s="248"/>
      <c r="Z171" s="171"/>
      <c r="AA171" s="171"/>
      <c r="AB171" s="225"/>
      <c r="AI171" s="89"/>
      <c r="AJ171" s="88"/>
      <c r="AK171" s="88"/>
      <c r="AL171" s="88"/>
      <c r="AM171" s="88"/>
      <c r="AN171" s="88"/>
      <c r="AO171" s="88"/>
      <c r="AP171" s="88"/>
      <c r="AQ171" s="88"/>
      <c r="AR171" s="88"/>
      <c r="AS171" s="88"/>
    </row>
    <row r="172" spans="1:45" s="87" customFormat="1" ht="15.6">
      <c r="A172" s="221"/>
      <c r="B172" s="197">
        <f>+'Ark1'!C943</f>
        <v>2024</v>
      </c>
      <c r="C172" s="197">
        <f>+'Ark1'!J943</f>
        <v>155</v>
      </c>
      <c r="D172" s="197" t="str">
        <f>VLOOKUP(C172,RNR!$A$1:$B$29,2)</f>
        <v>Målselv</v>
      </c>
      <c r="E172" s="197">
        <f>+'Ark1'!D943</f>
        <v>7</v>
      </c>
      <c r="F172" s="197" t="str">
        <f>VLOOKUP(E172,RNR!$D$2:$E$13,2)</f>
        <v>Jul</v>
      </c>
      <c r="G172" s="88">
        <f>+'Ark1'!Q943</f>
        <v>0</v>
      </c>
      <c r="H172" s="89">
        <f>+'Ark1'!R943</f>
        <v>0</v>
      </c>
      <c r="I172" s="88" t="str">
        <f>IF(H172=0,"",'Ark1'!S943)</f>
        <v/>
      </c>
      <c r="J172" s="82"/>
      <c r="K172" s="171" t="str">
        <f>IF(G172=0,"",100*H172/Måned!$G15)</f>
        <v/>
      </c>
      <c r="L172" s="82"/>
      <c r="M172" s="171" t="str">
        <f>+IF(H172=0,"",'Ark1'!AA943)</f>
        <v/>
      </c>
      <c r="N172" s="171">
        <f>+IF(I172=0,"",'Ark1'!AB943)</f>
        <v>0</v>
      </c>
      <c r="O172" s="246" t="str">
        <f>IF(H172=0,"",'Ark1'!W943)</f>
        <v/>
      </c>
      <c r="P172" s="171" t="str">
        <f>IF(H172=0,"",'Ark1'!X943)</f>
        <v/>
      </c>
      <c r="Q172" s="245"/>
      <c r="R172" s="171" t="str">
        <f>IF(H172=0,"",'Ark1'!AA943)</f>
        <v/>
      </c>
      <c r="S172" s="171" t="str">
        <f>IF(H172=0,"",'Ark1'!AB943)</f>
        <v/>
      </c>
      <c r="T172" s="171" t="str">
        <f>IF(H172=0,"",'Ark1'!AC943)</f>
        <v/>
      </c>
      <c r="U172" s="82"/>
      <c r="V172" s="89" t="str">
        <f t="shared" si="14"/>
        <v/>
      </c>
      <c r="W172" s="171">
        <f>+'Ark1'!V943</f>
        <v>0</v>
      </c>
      <c r="X172" s="221"/>
      <c r="Y172" s="248"/>
      <c r="Z172" s="171"/>
      <c r="AA172" s="171"/>
      <c r="AB172" s="225"/>
      <c r="AI172" s="89"/>
      <c r="AJ172" s="88"/>
      <c r="AK172" s="88"/>
      <c r="AL172" s="88"/>
      <c r="AM172" s="88"/>
      <c r="AN172" s="88"/>
      <c r="AO172" s="88"/>
      <c r="AP172" s="88"/>
      <c r="AQ172" s="88"/>
      <c r="AR172" s="88"/>
      <c r="AS172" s="88"/>
    </row>
    <row r="173" spans="1:45" s="87" customFormat="1" ht="15.6">
      <c r="A173" s="221"/>
      <c r="B173" s="197">
        <f>+'Ark1'!C944</f>
        <v>2024</v>
      </c>
      <c r="C173" s="197">
        <f>+'Ark1'!J944</f>
        <v>155</v>
      </c>
      <c r="D173" s="197" t="str">
        <f>VLOOKUP(C173,RNR!$A$1:$B$29,2)</f>
        <v>Målselv</v>
      </c>
      <c r="E173" s="197">
        <f>+'Ark1'!D944</f>
        <v>8</v>
      </c>
      <c r="F173" s="197" t="str">
        <f>VLOOKUP(E173,RNR!$D$2:$E$13,2)</f>
        <v>Aug</v>
      </c>
      <c r="G173" s="88">
        <f>+'Ark1'!Q944</f>
        <v>0</v>
      </c>
      <c r="H173" s="89">
        <f>+'Ark1'!R944</f>
        <v>0</v>
      </c>
      <c r="I173" s="88" t="str">
        <f>IF(H173=0,"",'Ark1'!S944)</f>
        <v/>
      </c>
      <c r="J173" s="82"/>
      <c r="K173" s="171" t="str">
        <f>IF(G173=0,"",100*H173/Måned!$G16)</f>
        <v/>
      </c>
      <c r="L173" s="82"/>
      <c r="M173" s="171" t="str">
        <f>+IF(H173=0,"",'Ark1'!AA944)</f>
        <v/>
      </c>
      <c r="N173" s="171">
        <f>+IF(I173=0,"",'Ark1'!AB944)</f>
        <v>0</v>
      </c>
      <c r="O173" s="246" t="str">
        <f>IF(H173=0,"",'Ark1'!W944)</f>
        <v/>
      </c>
      <c r="P173" s="171" t="str">
        <f>IF(H173=0,"",'Ark1'!X944)</f>
        <v/>
      </c>
      <c r="Q173" s="245"/>
      <c r="R173" s="171" t="str">
        <f>IF(H173=0,"",'Ark1'!AA944)</f>
        <v/>
      </c>
      <c r="S173" s="171" t="str">
        <f>IF(H173=0,"",'Ark1'!AB944)</f>
        <v/>
      </c>
      <c r="T173" s="171" t="str">
        <f>IF(H173=0,"",'Ark1'!AC944)</f>
        <v/>
      </c>
      <c r="U173" s="82"/>
      <c r="V173" s="89" t="str">
        <f t="shared" si="14"/>
        <v/>
      </c>
      <c r="W173" s="171">
        <f>+'Ark1'!V944</f>
        <v>0</v>
      </c>
      <c r="X173" s="221"/>
      <c r="Y173" s="248"/>
      <c r="Z173" s="171"/>
      <c r="AA173" s="171"/>
      <c r="AB173" s="225"/>
      <c r="AI173" s="89"/>
      <c r="AJ173" s="88"/>
      <c r="AK173" s="88"/>
      <c r="AL173" s="88"/>
      <c r="AM173" s="88"/>
      <c r="AN173" s="88"/>
      <c r="AO173" s="88"/>
      <c r="AP173" s="88"/>
      <c r="AQ173" s="88"/>
      <c r="AR173" s="88"/>
      <c r="AS173" s="88"/>
    </row>
    <row r="174" spans="1:45" s="87" customFormat="1" ht="15.6">
      <c r="A174" s="221"/>
      <c r="B174" s="197">
        <f>+'Ark1'!C945</f>
        <v>2024</v>
      </c>
      <c r="C174" s="197">
        <f>+'Ark1'!J945</f>
        <v>155</v>
      </c>
      <c r="D174" s="197" t="str">
        <f>VLOOKUP(C174,RNR!$A$1:$B$29,2)</f>
        <v>Målselv</v>
      </c>
      <c r="E174" s="197">
        <f>+'Ark1'!D945</f>
        <v>9</v>
      </c>
      <c r="F174" s="197" t="str">
        <f>VLOOKUP(E174,RNR!$D$2:$E$13,2)</f>
        <v>Sep</v>
      </c>
      <c r="G174" s="88">
        <f>+'Ark1'!Q945</f>
        <v>0</v>
      </c>
      <c r="H174" s="89">
        <f>+'Ark1'!R945</f>
        <v>0</v>
      </c>
      <c r="I174" s="88" t="str">
        <f>IF(H174=0,"",'Ark1'!S945)</f>
        <v/>
      </c>
      <c r="J174" s="82"/>
      <c r="K174" s="171" t="str">
        <f>IF(G174=0,"",100*H174/Måned!$G17)</f>
        <v/>
      </c>
      <c r="L174" s="82"/>
      <c r="M174" s="171" t="str">
        <f>+IF(H174=0,"",'Ark1'!AA945)</f>
        <v/>
      </c>
      <c r="N174" s="171">
        <f>+IF(I174=0,"",'Ark1'!AB945)</f>
        <v>0</v>
      </c>
      <c r="O174" s="246" t="str">
        <f>IF(H174=0,"",'Ark1'!W945)</f>
        <v/>
      </c>
      <c r="P174" s="171" t="str">
        <f>IF(H174=0,"",'Ark1'!X945)</f>
        <v/>
      </c>
      <c r="Q174" s="245"/>
      <c r="R174" s="171" t="str">
        <f>IF(H174=0,"",'Ark1'!AA945)</f>
        <v/>
      </c>
      <c r="S174" s="171" t="str">
        <f>IF(H174=0,"",'Ark1'!AB945)</f>
        <v/>
      </c>
      <c r="T174" s="171" t="str">
        <f>IF(H174=0,"",'Ark1'!AC945)</f>
        <v/>
      </c>
      <c r="U174" s="82"/>
      <c r="V174" s="89" t="str">
        <f t="shared" si="14"/>
        <v/>
      </c>
      <c r="W174" s="171">
        <f>+'Ark1'!V945</f>
        <v>0</v>
      </c>
      <c r="X174" s="221"/>
      <c r="Y174" s="248"/>
      <c r="Z174" s="171"/>
      <c r="AA174" s="171"/>
      <c r="AB174" s="225"/>
      <c r="AI174" s="89"/>
      <c r="AJ174" s="88"/>
      <c r="AK174" s="88"/>
      <c r="AL174" s="88"/>
      <c r="AM174" s="88"/>
      <c r="AN174" s="88"/>
      <c r="AO174" s="88"/>
      <c r="AP174" s="88"/>
      <c r="AQ174" s="88"/>
      <c r="AR174" s="88"/>
      <c r="AS174" s="88"/>
    </row>
    <row r="175" spans="1:45" ht="15.6">
      <c r="A175" s="221"/>
      <c r="B175" s="197">
        <f>+'Ark1'!C946</f>
        <v>2024</v>
      </c>
      <c r="C175" s="197">
        <f>+'Ark1'!J946</f>
        <v>155</v>
      </c>
      <c r="D175" s="197" t="str">
        <f>VLOOKUP(C175,RNR!$A$1:$B$29,2)</f>
        <v>Målselv</v>
      </c>
      <c r="E175" s="197">
        <f>+'Ark1'!D946</f>
        <v>10</v>
      </c>
      <c r="F175" s="197" t="str">
        <f>VLOOKUP(E175,RNR!$D$2:$E$13,2)</f>
        <v>Okt</v>
      </c>
      <c r="G175" s="88">
        <f>+'Ark1'!Q946</f>
        <v>0</v>
      </c>
      <c r="H175" s="89">
        <f>+'Ark1'!R946</f>
        <v>0</v>
      </c>
      <c r="I175" s="88" t="str">
        <f>IF(H175=0,"",'Ark1'!S946)</f>
        <v/>
      </c>
      <c r="J175" s="82"/>
      <c r="K175" s="171" t="str">
        <f>IF(G175=0,"",100*H175/Måned!$G18)</f>
        <v/>
      </c>
      <c r="L175" s="82"/>
      <c r="M175" s="171" t="str">
        <f>+IF(H175=0,"",'Ark1'!AA946)</f>
        <v/>
      </c>
      <c r="N175" s="171">
        <f>+IF(I175=0,"",'Ark1'!AB946)</f>
        <v>0</v>
      </c>
      <c r="O175" s="246" t="str">
        <f>IF(H175=0,"",'Ark1'!W946)</f>
        <v/>
      </c>
      <c r="P175" s="171" t="str">
        <f>IF(H175=0,"",'Ark1'!X946)</f>
        <v/>
      </c>
      <c r="Q175" s="245"/>
      <c r="R175" s="171" t="str">
        <f>IF(H175=0,"",'Ark1'!AA946)</f>
        <v/>
      </c>
      <c r="S175" s="171" t="str">
        <f>IF(H175=0,"",'Ark1'!AB946)</f>
        <v/>
      </c>
      <c r="T175" s="171" t="str">
        <f>IF(H175=0,"",'Ark1'!AC946)</f>
        <v/>
      </c>
      <c r="U175" s="82"/>
      <c r="V175" s="89" t="str">
        <f t="shared" si="14"/>
        <v/>
      </c>
      <c r="W175" s="171">
        <f>+'Ark1'!V946</f>
        <v>0</v>
      </c>
      <c r="X175" s="221"/>
      <c r="Y175" s="248"/>
      <c r="AB175" s="225"/>
    </row>
    <row r="176" spans="1:45" ht="15.6">
      <c r="A176" s="221"/>
      <c r="B176" s="197">
        <f>+'Ark1'!C947</f>
        <v>2024</v>
      </c>
      <c r="C176" s="197">
        <f>+'Ark1'!J947</f>
        <v>155</v>
      </c>
      <c r="D176" s="197" t="str">
        <f>VLOOKUP(C176,RNR!$A$1:$B$29,2)</f>
        <v>Målselv</v>
      </c>
      <c r="E176" s="197">
        <f>+'Ark1'!D947</f>
        <v>11</v>
      </c>
      <c r="F176" s="197" t="str">
        <f>VLOOKUP(E176,RNR!$D$2:$E$13,2)</f>
        <v>Nov</v>
      </c>
      <c r="G176" s="88">
        <f>+'Ark1'!Q947</f>
        <v>0</v>
      </c>
      <c r="H176" s="89">
        <f>+'Ark1'!R947</f>
        <v>0</v>
      </c>
      <c r="I176" s="88" t="str">
        <f>IF(H176=0,"",'Ark1'!S947)</f>
        <v/>
      </c>
      <c r="J176" s="82"/>
      <c r="K176" s="171" t="str">
        <f>IF(G176=0,"",100*H176/Måned!$G19)</f>
        <v/>
      </c>
      <c r="L176" s="82"/>
      <c r="M176" s="171" t="str">
        <f>+IF(H176=0,"",'Ark1'!AA947)</f>
        <v/>
      </c>
      <c r="N176" s="171">
        <f>+IF(I176=0,"",'Ark1'!AB947)</f>
        <v>0</v>
      </c>
      <c r="O176" s="246" t="str">
        <f>IF(H176=0,"",'Ark1'!W947)</f>
        <v/>
      </c>
      <c r="P176" s="171" t="str">
        <f>IF(H176=0,"",'Ark1'!X947)</f>
        <v/>
      </c>
      <c r="Q176" s="245"/>
      <c r="R176" s="171" t="str">
        <f>IF(H176=0,"",'Ark1'!AA947)</f>
        <v/>
      </c>
      <c r="S176" s="171" t="str">
        <f>IF(H176=0,"",'Ark1'!AB947)</f>
        <v/>
      </c>
      <c r="T176" s="171" t="str">
        <f>IF(H176=0,"",'Ark1'!AC947)</f>
        <v/>
      </c>
      <c r="U176" s="82"/>
      <c r="V176" s="89" t="str">
        <f t="shared" si="14"/>
        <v/>
      </c>
      <c r="W176" s="171">
        <f>+'Ark1'!V947</f>
        <v>0</v>
      </c>
      <c r="X176" s="221"/>
      <c r="Y176" s="248"/>
      <c r="AB176" s="225"/>
    </row>
    <row r="177" spans="1:40" ht="15.6">
      <c r="A177" s="221"/>
      <c r="B177" s="197">
        <f>+'Ark1'!C948</f>
        <v>2024</v>
      </c>
      <c r="C177" s="197">
        <f>+'Ark1'!J948</f>
        <v>155</v>
      </c>
      <c r="D177" s="197" t="str">
        <f>VLOOKUP(C177,RNR!$A$1:$B$29,2)</f>
        <v>Målselv</v>
      </c>
      <c r="E177" s="197">
        <f>+'Ark1'!D948</f>
        <v>12</v>
      </c>
      <c r="F177" s="197" t="str">
        <f>VLOOKUP(E177,RNR!$D$2:$E$13,2)</f>
        <v>Des</v>
      </c>
      <c r="G177" s="88">
        <f>+'Ark1'!Q948</f>
        <v>0</v>
      </c>
      <c r="H177" s="89">
        <f>+'Ark1'!R948</f>
        <v>0</v>
      </c>
      <c r="I177" s="88" t="str">
        <f>IF(H177=0,"",'Ark1'!S948)</f>
        <v/>
      </c>
      <c r="J177" s="82"/>
      <c r="K177" s="171" t="str">
        <f>IF(G177=0,"",100*H177/Måned!$G20)</f>
        <v/>
      </c>
      <c r="L177" s="82"/>
      <c r="M177" s="171" t="str">
        <f>+IF(H177=0,"",'Ark1'!AA948)</f>
        <v/>
      </c>
      <c r="N177" s="171">
        <f>+IF(I177=0,"",'Ark1'!AB948)</f>
        <v>0</v>
      </c>
      <c r="O177" s="246" t="str">
        <f>IF(H177=0,"",'Ark1'!W948)</f>
        <v/>
      </c>
      <c r="P177" s="171" t="str">
        <f>IF(H177=0,"",'Ark1'!X948)</f>
        <v/>
      </c>
      <c r="Q177" s="245"/>
      <c r="R177" s="171" t="str">
        <f>IF(H177=0,"",'Ark1'!AA948)</f>
        <v/>
      </c>
      <c r="S177" s="171" t="str">
        <f>IF(H177=0,"",'Ark1'!AB948)</f>
        <v/>
      </c>
      <c r="T177" s="171" t="str">
        <f>IF(H177=0,"",'Ark1'!AC948)</f>
        <v/>
      </c>
      <c r="U177" s="82"/>
      <c r="V177" s="89" t="str">
        <f t="shared" ref="V177:V189" si="15">+(IF(H177=0,"",I177/G177))</f>
        <v/>
      </c>
      <c r="W177" s="171">
        <f>+'Ark1'!V948</f>
        <v>0</v>
      </c>
      <c r="X177" s="221"/>
      <c r="Y177" s="248"/>
      <c r="AB177" s="225"/>
    </row>
    <row r="178" spans="1:40">
      <c r="A178" s="221"/>
      <c r="B178" s="221"/>
      <c r="C178" s="221"/>
      <c r="D178" s="221"/>
      <c r="E178" s="221"/>
      <c r="F178" s="221"/>
      <c r="G178" s="221"/>
      <c r="H178" s="221"/>
      <c r="I178" s="221"/>
      <c r="J178" s="221"/>
      <c r="K178" s="221"/>
      <c r="L178" s="221"/>
      <c r="M178" s="221"/>
      <c r="N178" s="221"/>
      <c r="O178" s="221"/>
      <c r="P178" s="221"/>
      <c r="Q178" s="221"/>
      <c r="R178" s="221"/>
      <c r="S178" s="221"/>
      <c r="T178" s="221"/>
      <c r="U178" s="221"/>
      <c r="V178" s="221"/>
      <c r="W178" s="221"/>
      <c r="X178" s="221"/>
      <c r="Y178" s="248"/>
      <c r="AB178" s="225"/>
    </row>
    <row r="179" spans="1:40" ht="15.6">
      <c r="A179" s="221"/>
      <c r="B179" s="197">
        <f>+'Ark1'!C949</f>
        <v>2024</v>
      </c>
      <c r="C179" s="197">
        <f>+'Ark1'!J949</f>
        <v>160</v>
      </c>
      <c r="D179" s="197" t="str">
        <f>VLOOKUP(C179,RNR!$A$1:$B$29,2)</f>
        <v>Oslo</v>
      </c>
      <c r="E179" s="197">
        <f>+'Ark1'!D949</f>
        <v>1</v>
      </c>
      <c r="F179" s="197" t="str">
        <f>VLOOKUP(E179,RNR!$D$2:$E$13,2)</f>
        <v>Jan</v>
      </c>
      <c r="G179" s="88">
        <f>+'Ark1'!Q949</f>
        <v>30</v>
      </c>
      <c r="H179" s="89">
        <f>+'Ark1'!R949</f>
        <v>471</v>
      </c>
      <c r="I179" s="88">
        <f>IF(H179=0,"",'Ark1'!S949)</f>
        <v>471</v>
      </c>
      <c r="J179" s="82"/>
      <c r="K179" s="171">
        <f>IF(G179=0,"",100*H179/Måned!$G21)</f>
        <v>35.520361990950228</v>
      </c>
      <c r="L179" s="82"/>
      <c r="M179" s="171">
        <f>+IF(H179=0,"",'Ark1'!AA949)</f>
        <v>27.667666490395209</v>
      </c>
      <c r="N179" s="171">
        <f>+IF(I179=0,"",'Ark1'!AB949)</f>
        <v>1.7798062273348547</v>
      </c>
      <c r="O179" s="246">
        <f>IF(H179=0,"",'Ark1'!W949)</f>
        <v>58.670912951167722</v>
      </c>
      <c r="P179" s="171">
        <f>IF(H179=0,"",'Ark1'!X949)</f>
        <v>143.95318505841527</v>
      </c>
      <c r="Q179" s="245"/>
      <c r="R179" s="171">
        <f>IF(H179=0,"",'Ark1'!AA949)</f>
        <v>27.667666490395209</v>
      </c>
      <c r="S179" s="171">
        <f>IF(H179=0,"",'Ark1'!AB949)</f>
        <v>1.7798062273348547</v>
      </c>
      <c r="T179" s="171">
        <f>IF(H179=0,"",'Ark1'!AC949)</f>
        <v>-46.668423500992567</v>
      </c>
      <c r="U179" s="82"/>
      <c r="V179" s="89">
        <f t="shared" si="15"/>
        <v>15.7</v>
      </c>
      <c r="W179" s="171">
        <f>+'Ark1'!V949</f>
        <v>8.7834394904458613</v>
      </c>
      <c r="X179" s="221"/>
      <c r="Y179" s="248"/>
      <c r="AB179" s="225"/>
    </row>
    <row r="180" spans="1:40" s="250" customFormat="1" ht="15.6">
      <c r="A180" s="221"/>
      <c r="B180" s="197">
        <f>+'Ark1'!C950</f>
        <v>2024</v>
      </c>
      <c r="C180" s="197">
        <f>+'Ark1'!J950</f>
        <v>160</v>
      </c>
      <c r="D180" s="197" t="str">
        <f>VLOOKUP(C180,RNR!$A$1:$B$29,2)</f>
        <v>Oslo</v>
      </c>
      <c r="E180" s="197">
        <f>+'Ark1'!D950</f>
        <v>2</v>
      </c>
      <c r="F180" s="197" t="str">
        <f>VLOOKUP(E180,RNR!$D$2:$E$13,2)</f>
        <v>Feb</v>
      </c>
      <c r="G180" s="88">
        <f>+'Ark1'!Q950</f>
        <v>23</v>
      </c>
      <c r="H180" s="89">
        <f>+'Ark1'!R950</f>
        <v>349</v>
      </c>
      <c r="I180" s="88">
        <f>IF(H180=0,"",'Ark1'!S950)</f>
        <v>349</v>
      </c>
      <c r="J180" s="82"/>
      <c r="K180" s="171">
        <f>IF(G180=0,"",100*H180/Måned!$G10)</f>
        <v>19.060622610595303</v>
      </c>
      <c r="L180" s="82"/>
      <c r="M180" s="171">
        <f>+IF(H180=0,"",'Ark1'!AA950)</f>
        <v>29.380109365826488</v>
      </c>
      <c r="N180" s="171">
        <f>+IF(I180=0,"",'Ark1'!AB950)</f>
        <v>1.7782826850557543</v>
      </c>
      <c r="O180" s="246">
        <f>IF(H180=0,"",'Ark1'!W950)</f>
        <v>58.601719197707752</v>
      </c>
      <c r="P180" s="171">
        <f>IF(H180=0,"",'Ark1'!X950)</f>
        <v>143.27206350290413</v>
      </c>
      <c r="Q180" s="245"/>
      <c r="R180" s="171">
        <f>IF(H180=0,"",'Ark1'!AA950)</f>
        <v>29.380109365826488</v>
      </c>
      <c r="S180" s="171">
        <f>IF(H180=0,"",'Ark1'!AB950)</f>
        <v>1.7782826850557543</v>
      </c>
      <c r="T180" s="171">
        <f>IF(H180=0,"",'Ark1'!AC950)</f>
        <v>-41.108171735218775</v>
      </c>
      <c r="U180" s="82"/>
      <c r="V180" s="89">
        <f t="shared" si="15"/>
        <v>15.173913043478262</v>
      </c>
      <c r="W180" s="171">
        <f>+'Ark1'!V950</f>
        <v>8.8968481375358142</v>
      </c>
      <c r="X180" s="221"/>
      <c r="Y180" s="248"/>
      <c r="Z180" s="171"/>
      <c r="AA180" s="171"/>
      <c r="AB180" s="225"/>
      <c r="AC180" s="87"/>
      <c r="AD180" s="87"/>
      <c r="AE180" s="87"/>
      <c r="AF180" s="87"/>
      <c r="AG180" s="87"/>
      <c r="AH180" s="87"/>
      <c r="AI180" s="89"/>
      <c r="AJ180" s="88"/>
      <c r="AK180" s="88"/>
      <c r="AL180" s="88"/>
      <c r="AM180" s="88"/>
      <c r="AN180" s="88"/>
    </row>
    <row r="181" spans="1:40" s="250" customFormat="1" ht="15.6">
      <c r="A181" s="221"/>
      <c r="B181" s="197">
        <f>+'Ark1'!C951</f>
        <v>2024</v>
      </c>
      <c r="C181" s="197">
        <f>+'Ark1'!J951</f>
        <v>160</v>
      </c>
      <c r="D181" s="197" t="str">
        <f>VLOOKUP(C181,RNR!$A$1:$B$29,2)</f>
        <v>Oslo</v>
      </c>
      <c r="E181" s="197">
        <f>+'Ark1'!D951</f>
        <v>3</v>
      </c>
      <c r="F181" s="197" t="str">
        <f>VLOOKUP(E181,RNR!$D$2:$E$13,2)</f>
        <v>Mar</v>
      </c>
      <c r="G181" s="88">
        <f>+'Ark1'!Q951</f>
        <v>22</v>
      </c>
      <c r="H181" s="89">
        <f>+'Ark1'!R951</f>
        <v>219</v>
      </c>
      <c r="I181" s="88">
        <f>IF(H181=0,"",'Ark1'!S951)</f>
        <v>219</v>
      </c>
      <c r="J181" s="82"/>
      <c r="K181" s="171">
        <f>IF(G181=0,"",100*H181/Måned!$G11)</f>
        <v>13.476923076923077</v>
      </c>
      <c r="L181" s="82"/>
      <c r="M181" s="171">
        <f>+IF(H181=0,"",'Ark1'!AA951)</f>
        <v>26.269045950919359</v>
      </c>
      <c r="N181" s="171">
        <f>+IF(I181=0,"",'Ark1'!AB951)</f>
        <v>1.5915321889980645</v>
      </c>
      <c r="O181" s="246">
        <f>IF(H181=0,"",'Ark1'!W951)</f>
        <v>58.488584474885847</v>
      </c>
      <c r="P181" s="171">
        <f>IF(H181=0,"",'Ark1'!X951)</f>
        <v>147.92690106215088</v>
      </c>
      <c r="Q181" s="245"/>
      <c r="R181" s="171">
        <f>IF(H181=0,"",'Ark1'!AA951)</f>
        <v>26.269045950919359</v>
      </c>
      <c r="S181" s="171">
        <f>IF(H181=0,"",'Ark1'!AB951)</f>
        <v>1.5915321889980645</v>
      </c>
      <c r="T181" s="171">
        <f>IF(H181=0,"",'Ark1'!AC951)</f>
        <v>-47.83670012587212</v>
      </c>
      <c r="U181" s="82"/>
      <c r="V181" s="89">
        <f t="shared" si="15"/>
        <v>9.954545454545455</v>
      </c>
      <c r="W181" s="171">
        <f>+'Ark1'!V951</f>
        <v>9.4474885844748826</v>
      </c>
      <c r="X181" s="221"/>
      <c r="Y181" s="248"/>
      <c r="Z181" s="171"/>
      <c r="AA181" s="171"/>
      <c r="AB181" s="225"/>
      <c r="AC181" s="87"/>
      <c r="AD181" s="87"/>
      <c r="AE181" s="87"/>
      <c r="AF181" s="87"/>
      <c r="AG181" s="87"/>
      <c r="AH181" s="87"/>
      <c r="AI181" s="89"/>
      <c r="AJ181" s="88"/>
    </row>
    <row r="182" spans="1:40" s="250" customFormat="1" ht="15.6">
      <c r="A182" s="221"/>
      <c r="B182" s="197">
        <f>+'Ark1'!C952</f>
        <v>2024</v>
      </c>
      <c r="C182" s="197">
        <f>+'Ark1'!J952</f>
        <v>160</v>
      </c>
      <c r="D182" s="197" t="str">
        <f>VLOOKUP(C182,RNR!$A$1:$B$29,2)</f>
        <v>Oslo</v>
      </c>
      <c r="E182" s="197">
        <f>+'Ark1'!D952</f>
        <v>4</v>
      </c>
      <c r="F182" s="197" t="str">
        <f>VLOOKUP(E182,RNR!$D$2:$E$13,2)</f>
        <v>Apr</v>
      </c>
      <c r="G182" s="88">
        <f>+'Ark1'!Q952</f>
        <v>28</v>
      </c>
      <c r="H182" s="89">
        <f>+'Ark1'!R952</f>
        <v>334</v>
      </c>
      <c r="I182" s="88">
        <f>IF(H182=0,"",'Ark1'!S952)</f>
        <v>334</v>
      </c>
      <c r="J182" s="82"/>
      <c r="K182" s="171">
        <f>IF(G182=0,"",100*H182/Måned!$G12)</f>
        <v>22.446236559139784</v>
      </c>
      <c r="L182" s="82"/>
      <c r="M182" s="171">
        <f>+IF(H182=0,"",'Ark1'!AA952)</f>
        <v>31.478724079148009</v>
      </c>
      <c r="N182" s="171">
        <f>+IF(I182=0,"",'Ark1'!AB952)</f>
        <v>2.3279343225371361</v>
      </c>
      <c r="O182" s="246">
        <f>IF(H182=0,"",'Ark1'!W952)</f>
        <v>58.601796407185638</v>
      </c>
      <c r="P182" s="171">
        <f>IF(H182=0,"",'Ark1'!X952)</f>
        <v>151.4577562102231</v>
      </c>
      <c r="Q182" s="245"/>
      <c r="R182" s="171">
        <f>IF(H182=0,"",'Ark1'!AA952)</f>
        <v>31.478724079148009</v>
      </c>
      <c r="S182" s="171">
        <f>IF(H182=0,"",'Ark1'!AB952)</f>
        <v>2.3279343225371361</v>
      </c>
      <c r="T182" s="171">
        <f>IF(H182=0,"",'Ark1'!AC952)</f>
        <v>-66.691566562808603</v>
      </c>
      <c r="U182" s="82"/>
      <c r="V182" s="89">
        <f t="shared" si="15"/>
        <v>11.928571428571429</v>
      </c>
      <c r="W182" s="171">
        <f>+'Ark1'!V952</f>
        <v>8.1467065868263493</v>
      </c>
      <c r="X182" s="221"/>
      <c r="Y182" s="248"/>
      <c r="Z182" s="171"/>
      <c r="AA182" s="171"/>
      <c r="AB182" s="225"/>
      <c r="AC182" s="87"/>
      <c r="AD182" s="87"/>
      <c r="AE182" s="87"/>
      <c r="AF182" s="87"/>
      <c r="AG182" s="87"/>
      <c r="AH182" s="87"/>
      <c r="AI182" s="89"/>
      <c r="AJ182" s="88"/>
    </row>
    <row r="183" spans="1:40" s="250" customFormat="1" ht="15.6">
      <c r="A183" s="221"/>
      <c r="B183" s="197">
        <f>+'Ark1'!C953</f>
        <v>2024</v>
      </c>
      <c r="C183" s="197">
        <f>+'Ark1'!J953</f>
        <v>160</v>
      </c>
      <c r="D183" s="197" t="str">
        <f>VLOOKUP(C183,RNR!$A$1:$B$29,2)</f>
        <v>Oslo</v>
      </c>
      <c r="E183" s="197">
        <f>+'Ark1'!D953</f>
        <v>5</v>
      </c>
      <c r="F183" s="197" t="str">
        <f>VLOOKUP(E183,RNR!$D$2:$E$13,2)</f>
        <v>Mai</v>
      </c>
      <c r="G183" s="88">
        <f>+'Ark1'!Q953</f>
        <v>22</v>
      </c>
      <c r="H183" s="89">
        <f>+'Ark1'!R953</f>
        <v>182</v>
      </c>
      <c r="I183" s="88">
        <f>IF(H183=0,"",'Ark1'!S953)</f>
        <v>182</v>
      </c>
      <c r="J183" s="82"/>
      <c r="K183" s="171">
        <f>IF(G183=0,"",100*H183/Måned!$G13)</f>
        <v>10.133630289532293</v>
      </c>
      <c r="L183" s="82"/>
      <c r="M183" s="171">
        <f>+IF(H183=0,"",'Ark1'!AA953)</f>
        <v>28.9574796076318</v>
      </c>
      <c r="N183" s="171">
        <f>+IF(I183=0,"",'Ark1'!AB953)</f>
        <v>1.7404404485524076</v>
      </c>
      <c r="O183" s="246">
        <f>IF(H183=0,"",'Ark1'!W953)</f>
        <v>58.390109890109869</v>
      </c>
      <c r="P183" s="171">
        <f>IF(H183=0,"",'Ark1'!X953)</f>
        <v>146.55447477766003</v>
      </c>
      <c r="Q183" s="245"/>
      <c r="R183" s="171">
        <f>IF(H183=0,"",'Ark1'!AA953)</f>
        <v>28.9574796076318</v>
      </c>
      <c r="S183" s="171">
        <f>IF(H183=0,"",'Ark1'!AB953)</f>
        <v>1.7404404485524076</v>
      </c>
      <c r="T183" s="171">
        <f>IF(H183=0,"",'Ark1'!AC953)</f>
        <v>-61.174248584818663</v>
      </c>
      <c r="U183" s="82"/>
      <c r="V183" s="89">
        <f t="shared" si="15"/>
        <v>8.2727272727272734</v>
      </c>
      <c r="W183" s="171">
        <f>+'Ark1'!V953</f>
        <v>9.9670329670329672</v>
      </c>
      <c r="X183" s="221"/>
      <c r="Y183" s="89"/>
      <c r="Z183" s="171"/>
      <c r="AA183" s="171"/>
      <c r="AB183" s="225"/>
      <c r="AC183" s="87"/>
      <c r="AD183" s="87"/>
      <c r="AE183" s="87"/>
      <c r="AF183" s="87"/>
      <c r="AG183" s="87"/>
      <c r="AH183" s="87"/>
      <c r="AI183" s="89"/>
      <c r="AJ183" s="88"/>
    </row>
    <row r="184" spans="1:40" s="250" customFormat="1" ht="15.6">
      <c r="A184" s="221"/>
      <c r="B184" s="197">
        <f>+'Ark1'!C954</f>
        <v>2024</v>
      </c>
      <c r="C184" s="197">
        <f>+'Ark1'!J954</f>
        <v>160</v>
      </c>
      <c r="D184" s="197" t="str">
        <f>VLOOKUP(C184,RNR!$A$1:$B$29,2)</f>
        <v>Oslo</v>
      </c>
      <c r="E184" s="197">
        <f>+'Ark1'!D954</f>
        <v>6</v>
      </c>
      <c r="F184" s="197" t="str">
        <f>VLOOKUP(E184,RNR!$D$2:$E$13,2)</f>
        <v>Jun</v>
      </c>
      <c r="G184" s="88">
        <f>+'Ark1'!Q954</f>
        <v>27</v>
      </c>
      <c r="H184" s="89">
        <f>+'Ark1'!R954</f>
        <v>222</v>
      </c>
      <c r="I184" s="88">
        <f>IF(H184=0,"",'Ark1'!S954)</f>
        <v>222</v>
      </c>
      <c r="J184" s="82"/>
      <c r="K184" s="171">
        <f>IF(G184=0,"",100*H184/Måned!$G14)</f>
        <v>17.142857142857142</v>
      </c>
      <c r="L184" s="82"/>
      <c r="M184" s="171">
        <f>+IF(H184=0,"",'Ark1'!AA954)</f>
        <v>28.652008599502697</v>
      </c>
      <c r="N184" s="171">
        <f>+IF(I184=0,"",'Ark1'!AB954)</f>
        <v>1.8059468088260433</v>
      </c>
      <c r="O184" s="246">
        <f>IF(H184=0,"",'Ark1'!W954)</f>
        <v>58.581081081081074</v>
      </c>
      <c r="P184" s="171">
        <f>IF(H184=0,"",'Ark1'!X954)</f>
        <v>142.11004070159001</v>
      </c>
      <c r="Q184" s="245"/>
      <c r="R184" s="171">
        <f>IF(H184=0,"",'Ark1'!AA954)</f>
        <v>28.652008599502697</v>
      </c>
      <c r="S184" s="171">
        <f>IF(H184=0,"",'Ark1'!AB954)</f>
        <v>1.8059468088260433</v>
      </c>
      <c r="T184" s="171">
        <f>IF(H184=0,"",'Ark1'!AC954)</f>
        <v>-47.110966345278527</v>
      </c>
      <c r="U184" s="82"/>
      <c r="V184" s="89">
        <f t="shared" si="15"/>
        <v>8.2222222222222214</v>
      </c>
      <c r="W184" s="171">
        <f>+'Ark1'!V954</f>
        <v>8.8738738738738761</v>
      </c>
      <c r="X184" s="221"/>
      <c r="Y184" s="89"/>
      <c r="Z184" s="171"/>
      <c r="AA184" s="171"/>
      <c r="AB184" s="225"/>
      <c r="AC184" s="87"/>
      <c r="AD184" s="87"/>
      <c r="AE184" s="87"/>
      <c r="AF184" s="87"/>
      <c r="AG184" s="87"/>
      <c r="AH184" s="87"/>
      <c r="AI184" s="89"/>
      <c r="AJ184" s="88"/>
    </row>
    <row r="185" spans="1:40" s="250" customFormat="1" ht="15.6">
      <c r="A185" s="221"/>
      <c r="B185" s="197">
        <f>+'Ark1'!C955</f>
        <v>2024</v>
      </c>
      <c r="C185" s="197">
        <f>+'Ark1'!J955</f>
        <v>160</v>
      </c>
      <c r="D185" s="197" t="str">
        <f>VLOOKUP(C185,RNR!$A$1:$B$29,2)</f>
        <v>Oslo</v>
      </c>
      <c r="E185" s="197">
        <f>+'Ark1'!D955</f>
        <v>7</v>
      </c>
      <c r="F185" s="197" t="str">
        <f>VLOOKUP(E185,RNR!$D$2:$E$13,2)</f>
        <v>Jul</v>
      </c>
      <c r="G185" s="88">
        <f>+'Ark1'!Q955</f>
        <v>24</v>
      </c>
      <c r="H185" s="89">
        <f>+'Ark1'!R955</f>
        <v>279</v>
      </c>
      <c r="I185" s="88">
        <f>IF(H185=0,"",'Ark1'!S955)</f>
        <v>277</v>
      </c>
      <c r="J185" s="82"/>
      <c r="K185" s="171">
        <f>IF(G185=0,"",100*H185/Måned!$G15)</f>
        <v>21.232876712328768</v>
      </c>
      <c r="L185" s="82"/>
      <c r="M185" s="171">
        <f>+IF(H185=0,"",'Ark1'!AA955)</f>
        <v>29.825527789770209</v>
      </c>
      <c r="N185" s="171">
        <f>+IF(I185=0,"",'Ark1'!AB955)</f>
        <v>2.0932091597667601</v>
      </c>
      <c r="O185" s="246">
        <f>IF(H185=0,"",'Ark1'!W955)</f>
        <v>59.173285198555952</v>
      </c>
      <c r="P185" s="171">
        <f>IF(H185=0,"",'Ark1'!X955)</f>
        <v>145.92667668542276</v>
      </c>
      <c r="Q185" s="245"/>
      <c r="R185" s="171">
        <f>IF(H185=0,"",'Ark1'!AA955)</f>
        <v>29.825527789770209</v>
      </c>
      <c r="S185" s="171">
        <f>IF(H185=0,"",'Ark1'!AB955)</f>
        <v>2.0932091597667601</v>
      </c>
      <c r="T185" s="171">
        <f>IF(H185=0,"",'Ark1'!AC955)</f>
        <v>-52.920317505766157</v>
      </c>
      <c r="U185" s="82"/>
      <c r="V185" s="89">
        <f t="shared" si="15"/>
        <v>11.541666666666666</v>
      </c>
      <c r="W185" s="171">
        <f>+'Ark1'!V955</f>
        <v>7.0537634408602132</v>
      </c>
      <c r="X185" s="221"/>
      <c r="Y185" s="89"/>
      <c r="Z185" s="171"/>
      <c r="AA185" s="171"/>
      <c r="AB185" s="225"/>
      <c r="AC185" s="87"/>
      <c r="AD185" s="87"/>
      <c r="AE185" s="87"/>
      <c r="AF185" s="87"/>
      <c r="AG185" s="87"/>
      <c r="AH185" s="87"/>
      <c r="AI185" s="89"/>
      <c r="AJ185" s="88"/>
    </row>
    <row r="186" spans="1:40" s="250" customFormat="1" ht="15.6">
      <c r="A186" s="221"/>
      <c r="B186" s="197">
        <f>+'Ark1'!C956</f>
        <v>2024</v>
      </c>
      <c r="C186" s="197">
        <f>+'Ark1'!J956</f>
        <v>160</v>
      </c>
      <c r="D186" s="197" t="str">
        <f>VLOOKUP(C186,RNR!$A$1:$B$29,2)</f>
        <v>Oslo</v>
      </c>
      <c r="E186" s="197">
        <f>+'Ark1'!D956</f>
        <v>8</v>
      </c>
      <c r="F186" s="197" t="str">
        <f>VLOOKUP(E186,RNR!$D$2:$E$13,2)</f>
        <v>Aug</v>
      </c>
      <c r="G186" s="88">
        <f>+'Ark1'!Q956</f>
        <v>23</v>
      </c>
      <c r="H186" s="89">
        <f>+'Ark1'!R956</f>
        <v>230</v>
      </c>
      <c r="I186" s="88">
        <f>IF(H186=0,"",'Ark1'!S956)</f>
        <v>229</v>
      </c>
      <c r="J186" s="82"/>
      <c r="K186" s="171">
        <f>IF(G186=0,"",100*H186/Måned!$G16)</f>
        <v>15.939015939015938</v>
      </c>
      <c r="L186" s="82"/>
      <c r="M186" s="171">
        <f>+IF(H186=0,"",'Ark1'!AA956)</f>
        <v>32.329176114306115</v>
      </c>
      <c r="N186" s="171">
        <f>+IF(I186=0,"",'Ark1'!AB956)</f>
        <v>2.7842666001576726</v>
      </c>
      <c r="O186" s="246">
        <f>IF(H186=0,"",'Ark1'!W956)</f>
        <v>59.493449781659393</v>
      </c>
      <c r="P186" s="171">
        <f>IF(H186=0,"",'Ark1'!X956)</f>
        <v>148.8294314381271</v>
      </c>
      <c r="Q186" s="245"/>
      <c r="R186" s="171">
        <f>IF(H186=0,"",'Ark1'!AA956)</f>
        <v>32.329176114306115</v>
      </c>
      <c r="S186" s="171">
        <f>IF(H186=0,"",'Ark1'!AB956)</f>
        <v>2.7842666001576726</v>
      </c>
      <c r="T186" s="171">
        <f>IF(H186=0,"",'Ark1'!AC956)</f>
        <v>-68.102625497086194</v>
      </c>
      <c r="U186" s="82"/>
      <c r="V186" s="89">
        <f t="shared" si="15"/>
        <v>9.9565217391304355</v>
      </c>
      <c r="W186" s="171">
        <f>+'Ark1'!V956</f>
        <v>6.017391304347826</v>
      </c>
      <c r="X186" s="221"/>
      <c r="Y186" s="89"/>
      <c r="Z186" s="171"/>
      <c r="AA186" s="171"/>
      <c r="AB186" s="225"/>
      <c r="AC186" s="87"/>
      <c r="AD186" s="87"/>
      <c r="AE186" s="87"/>
      <c r="AF186" s="87"/>
      <c r="AG186" s="87"/>
      <c r="AH186" s="87"/>
      <c r="AI186" s="89"/>
      <c r="AJ186" s="88"/>
    </row>
    <row r="187" spans="1:40" s="250" customFormat="1" ht="15.6">
      <c r="A187" s="221"/>
      <c r="B187" s="197">
        <f>+'Ark1'!C957</f>
        <v>2024</v>
      </c>
      <c r="C187" s="197">
        <f>+'Ark1'!J957</f>
        <v>160</v>
      </c>
      <c r="D187" s="197" t="str">
        <f>VLOOKUP(C187,RNR!$A$1:$B$29,2)</f>
        <v>Oslo</v>
      </c>
      <c r="E187" s="197">
        <f>+'Ark1'!D957</f>
        <v>9</v>
      </c>
      <c r="F187" s="197" t="str">
        <f>VLOOKUP(E187,RNR!$D$2:$E$13,2)</f>
        <v>Sep</v>
      </c>
      <c r="G187" s="88">
        <f>+'Ark1'!Q957</f>
        <v>25</v>
      </c>
      <c r="H187" s="89">
        <f>+'Ark1'!R957</f>
        <v>348</v>
      </c>
      <c r="I187" s="88">
        <f>IF(H187=0,"",'Ark1'!S957)</f>
        <v>348</v>
      </c>
      <c r="J187" s="82"/>
      <c r="K187" s="171">
        <f>IF(G187=0,"",100*H187/Måned!$G17)</f>
        <v>27.145085803432139</v>
      </c>
      <c r="L187" s="82"/>
      <c r="M187" s="171">
        <f>+IF(H187=0,"",'Ark1'!AA957)</f>
        <v>31.825849672223526</v>
      </c>
      <c r="N187" s="171">
        <f>+IF(I187=0,"",'Ark1'!AB957)</f>
        <v>2.2322740934939422</v>
      </c>
      <c r="O187" s="246">
        <f>IF(H187=0,"",'Ark1'!W957)</f>
        <v>57.692528735632173</v>
      </c>
      <c r="P187" s="171">
        <f>IF(H187=0,"",'Ark1'!X957)</f>
        <v>142.03434577402527</v>
      </c>
      <c r="Q187" s="245"/>
      <c r="R187" s="171">
        <f>IF(H187=0,"",'Ark1'!AA957)</f>
        <v>31.825849672223526</v>
      </c>
      <c r="S187" s="171">
        <f>IF(H187=0,"",'Ark1'!AB957)</f>
        <v>2.2322740934939422</v>
      </c>
      <c r="T187" s="171">
        <f>IF(H187=0,"",'Ark1'!AC957)</f>
        <v>-61.610441786742733</v>
      </c>
      <c r="U187" s="82"/>
      <c r="V187" s="89">
        <f t="shared" si="15"/>
        <v>13.92</v>
      </c>
      <c r="W187" s="171">
        <f>+'Ark1'!V957</f>
        <v>10.767241379310351</v>
      </c>
      <c r="X187" s="221"/>
      <c r="Y187" s="89"/>
      <c r="Z187" s="171"/>
      <c r="AA187" s="171"/>
      <c r="AB187" s="225"/>
      <c r="AC187" s="87"/>
      <c r="AD187" s="87"/>
      <c r="AE187" s="87"/>
      <c r="AF187" s="87"/>
      <c r="AG187" s="87"/>
      <c r="AH187" s="87"/>
      <c r="AI187" s="89"/>
      <c r="AJ187" s="88"/>
    </row>
    <row r="188" spans="1:40" s="250" customFormat="1" ht="15.6">
      <c r="A188" s="221"/>
      <c r="B188" s="197">
        <f>+'Ark1'!C958</f>
        <v>2024</v>
      </c>
      <c r="C188" s="197">
        <f>+'Ark1'!J958</f>
        <v>160</v>
      </c>
      <c r="D188" s="197" t="str">
        <f>VLOOKUP(C188,RNR!$A$1:$B$29,2)</f>
        <v>Oslo</v>
      </c>
      <c r="E188" s="197">
        <f>+'Ark1'!D958</f>
        <v>10</v>
      </c>
      <c r="F188" s="197" t="str">
        <f>VLOOKUP(E188,RNR!$D$2:$E$13,2)</f>
        <v>Okt</v>
      </c>
      <c r="G188" s="88">
        <f>+'Ark1'!Q958</f>
        <v>25</v>
      </c>
      <c r="H188" s="89">
        <f>+'Ark1'!R958</f>
        <v>322</v>
      </c>
      <c r="I188" s="88">
        <f>IF(H188=0,"",'Ark1'!S958)</f>
        <v>322</v>
      </c>
      <c r="J188" s="82"/>
      <c r="K188" s="171">
        <f>IF(G188=0,"",100*H188/Måned!$G18)</f>
        <v>23.016440314510366</v>
      </c>
      <c r="L188" s="82"/>
      <c r="M188" s="171">
        <f>+IF(H188=0,"",'Ark1'!AA958)</f>
        <v>28.131029564703752</v>
      </c>
      <c r="N188" s="171">
        <f>+IF(I188=0,"",'Ark1'!AB958)</f>
        <v>2.5907639396480593</v>
      </c>
      <c r="O188" s="246">
        <f>IF(H188=0,"",'Ark1'!W958)</f>
        <v>58.282608695652179</v>
      </c>
      <c r="P188" s="171">
        <f>IF(H188=0,"",'Ark1'!X958)</f>
        <v>153.91647544127639</v>
      </c>
      <c r="Q188" s="245"/>
      <c r="R188" s="171">
        <f>IF(H188=0,"",'Ark1'!AA958)</f>
        <v>28.131029564703752</v>
      </c>
      <c r="S188" s="171">
        <f>IF(H188=0,"",'Ark1'!AB958)</f>
        <v>2.5907639396480593</v>
      </c>
      <c r="T188" s="171">
        <f>IF(H188=0,"",'Ark1'!AC958)</f>
        <v>-48.082842885122226</v>
      </c>
      <c r="U188" s="82"/>
      <c r="V188" s="89">
        <f t="shared" si="15"/>
        <v>12.88</v>
      </c>
      <c r="W188" s="171">
        <f>+'Ark1'!V958</f>
        <v>8.3819875776397499</v>
      </c>
      <c r="X188" s="221"/>
      <c r="Y188" s="89"/>
      <c r="Z188" s="171"/>
      <c r="AA188" s="171"/>
      <c r="AB188" s="225"/>
      <c r="AC188" s="87"/>
      <c r="AD188" s="87"/>
      <c r="AE188" s="87"/>
      <c r="AF188" s="87"/>
      <c r="AG188" s="87"/>
      <c r="AH188" s="87"/>
      <c r="AI188" s="89"/>
      <c r="AJ188" s="88"/>
    </row>
    <row r="189" spans="1:40" s="250" customFormat="1" ht="15.6">
      <c r="A189" s="221"/>
      <c r="B189" s="197">
        <f>+'Ark1'!C959</f>
        <v>2024</v>
      </c>
      <c r="C189" s="197">
        <f>+'Ark1'!J959</f>
        <v>160</v>
      </c>
      <c r="D189" s="197" t="str">
        <f>VLOOKUP(C189,RNR!$A$1:$B$29,2)</f>
        <v>Oslo</v>
      </c>
      <c r="E189" s="197">
        <f>+'Ark1'!D959</f>
        <v>11</v>
      </c>
      <c r="F189" s="197" t="str">
        <f>VLOOKUP(E189,RNR!$D$2:$E$13,2)</f>
        <v>Nov</v>
      </c>
      <c r="G189" s="88">
        <f>+'Ark1'!Q959</f>
        <v>27</v>
      </c>
      <c r="H189" s="89">
        <f>+'Ark1'!R959</f>
        <v>263</v>
      </c>
      <c r="I189" s="88">
        <f>IF(H189=0,"",'Ark1'!S959)</f>
        <v>263</v>
      </c>
      <c r="J189" s="82"/>
      <c r="K189" s="171">
        <f>IF(G189=0,"",100*H189/Måned!$G19)</f>
        <v>16.924066924066924</v>
      </c>
      <c r="L189" s="82"/>
      <c r="M189" s="171">
        <f>+IF(H189=0,"",'Ark1'!AA959)</f>
        <v>30.725423771197811</v>
      </c>
      <c r="N189" s="171">
        <f>+IF(I189=0,"",'Ark1'!AB959)</f>
        <v>3.1022049168119881</v>
      </c>
      <c r="O189" s="246">
        <f>IF(H189=0,"",'Ark1'!W959)</f>
        <v>57.939163498098864</v>
      </c>
      <c r="P189" s="171">
        <f>IF(H189=0,"",'Ark1'!X959)</f>
        <v>149.08197356116821</v>
      </c>
      <c r="Q189" s="245"/>
      <c r="R189" s="171">
        <f>IF(H189=0,"",'Ark1'!AA959)</f>
        <v>30.725423771197811</v>
      </c>
      <c r="S189" s="171">
        <f>IF(H189=0,"",'Ark1'!AB959)</f>
        <v>3.1022049168119881</v>
      </c>
      <c r="T189" s="171">
        <f>IF(H189=0,"",'Ark1'!AC959)</f>
        <v>-52.924135204637935</v>
      </c>
      <c r="U189" s="82"/>
      <c r="V189" s="89">
        <f t="shared" si="15"/>
        <v>9.7407407407407405</v>
      </c>
      <c r="W189" s="171">
        <f>+'Ark1'!V959</f>
        <v>8.3422053231939195</v>
      </c>
      <c r="X189" s="221"/>
      <c r="Y189" s="89"/>
      <c r="Z189" s="171"/>
      <c r="AA189" s="171"/>
      <c r="AB189" s="225"/>
      <c r="AC189" s="87"/>
      <c r="AD189" s="87"/>
      <c r="AE189" s="87"/>
      <c r="AF189" s="87"/>
      <c r="AG189" s="87"/>
      <c r="AH189" s="87"/>
      <c r="AI189" s="89"/>
      <c r="AJ189" s="88"/>
    </row>
    <row r="190" spans="1:40" ht="15.6">
      <c r="A190" s="221"/>
      <c r="B190" s="197">
        <f>+'Ark1'!C960</f>
        <v>2024</v>
      </c>
      <c r="C190" s="197">
        <f>+'Ark1'!J960</f>
        <v>160</v>
      </c>
      <c r="D190" s="197" t="str">
        <f>VLOOKUP(C190,RNR!$A$1:$B$29,2)</f>
        <v>Oslo</v>
      </c>
      <c r="E190" s="197">
        <f>+'Ark1'!D960</f>
        <v>12</v>
      </c>
      <c r="F190" s="197" t="str">
        <f>VLOOKUP(E190,RNR!$D$2:$E$13,2)</f>
        <v>Des</v>
      </c>
      <c r="G190" s="88">
        <f>+'Ark1'!Q960</f>
        <v>22</v>
      </c>
      <c r="H190" s="89">
        <f>+'Ark1'!R960</f>
        <v>321</v>
      </c>
      <c r="I190" s="88">
        <f>IF(H190=0,"",'Ark1'!S960)</f>
        <v>320</v>
      </c>
      <c r="J190" s="82"/>
      <c r="K190" s="171">
        <f>IF(G190=0,"",100*H190/Måned!$G20)</f>
        <v>23.866171003717472</v>
      </c>
      <c r="L190" s="82"/>
      <c r="M190" s="171">
        <f>+IF(H190=0,"",'Ark1'!AA960)</f>
        <v>28.600910141768441</v>
      </c>
      <c r="N190" s="171">
        <f>+IF(I190=0,"",'Ark1'!AB960)</f>
        <v>2.9552918637588768</v>
      </c>
      <c r="O190" s="246">
        <f>IF(H190=0,"",'Ark1'!W960)</f>
        <v>60.1</v>
      </c>
      <c r="P190" s="171">
        <f>IF(H190=0,"",'Ark1'!X960)</f>
        <v>141.85424070905177</v>
      </c>
      <c r="Q190" s="245"/>
      <c r="R190" s="171">
        <f>IF(H190=0,"",'Ark1'!AA960)</f>
        <v>28.600910141768441</v>
      </c>
      <c r="S190" s="171">
        <f>IF(H190=0,"",'Ark1'!AB960)</f>
        <v>2.9552918637588768</v>
      </c>
      <c r="T190" s="171">
        <f>IF(H190=0,"",'Ark1'!AC960)</f>
        <v>-61.470531721764608</v>
      </c>
      <c r="U190" s="82"/>
      <c r="V190" s="89">
        <f t="shared" ref="V190:V202" si="16">+(IF(H190=0,"",I190/G190))</f>
        <v>14.545454545454545</v>
      </c>
      <c r="W190" s="171">
        <f>+'Ark1'!V960</f>
        <v>5</v>
      </c>
      <c r="X190" s="221"/>
      <c r="AB190" s="225"/>
      <c r="AK190" s="250"/>
      <c r="AL190" s="250"/>
      <c r="AM190" s="250"/>
      <c r="AN190" s="250"/>
    </row>
    <row r="191" spans="1:40" s="250" customFormat="1">
      <c r="A191" s="221"/>
      <c r="B191" s="221"/>
      <c r="C191" s="221"/>
      <c r="D191" s="221"/>
      <c r="E191" s="221"/>
      <c r="F191" s="221"/>
      <c r="G191" s="221"/>
      <c r="H191" s="221"/>
      <c r="I191" s="221"/>
      <c r="J191" s="221"/>
      <c r="K191" s="221"/>
      <c r="L191" s="221"/>
      <c r="M191" s="221"/>
      <c r="N191" s="221"/>
      <c r="O191" s="221"/>
      <c r="P191" s="221"/>
      <c r="Q191" s="221"/>
      <c r="R191" s="221"/>
      <c r="S191" s="221"/>
      <c r="T191" s="221"/>
      <c r="U191" s="221"/>
      <c r="V191" s="221"/>
      <c r="W191" s="221"/>
      <c r="X191" s="221"/>
      <c r="Y191" s="89"/>
      <c r="Z191" s="171"/>
      <c r="AA191" s="171"/>
      <c r="AB191" s="225"/>
      <c r="AC191" s="87"/>
      <c r="AD191" s="87"/>
      <c r="AE191" s="87"/>
      <c r="AF191" s="87"/>
      <c r="AG191" s="87"/>
      <c r="AH191" s="87"/>
      <c r="AI191" s="89"/>
      <c r="AJ191" s="88"/>
    </row>
    <row r="192" spans="1:40" ht="15.6">
      <c r="A192" s="221"/>
      <c r="B192" s="197">
        <f>+'Ark1'!C961</f>
        <v>2024</v>
      </c>
      <c r="C192" s="197">
        <f>+'Ark1'!J961</f>
        <v>171</v>
      </c>
      <c r="D192" s="197" t="str">
        <f>VLOOKUP(C192,RNR!$A$1:$B$29,2)</f>
        <v>Prima</v>
      </c>
      <c r="E192" s="197">
        <f>+'Ark1'!D961</f>
        <v>1</v>
      </c>
      <c r="F192" s="197" t="str">
        <f>VLOOKUP(E192,RNR!$D$2:$E$13,2)</f>
        <v>Jan</v>
      </c>
      <c r="G192" s="88">
        <f>+'Ark1'!Q961</f>
        <v>1</v>
      </c>
      <c r="H192" s="89">
        <f>+'Ark1'!R961</f>
        <v>2</v>
      </c>
      <c r="I192" s="88">
        <f>IF(H192=0,"",'Ark1'!S961)</f>
        <v>2</v>
      </c>
      <c r="J192" s="82"/>
      <c r="K192" s="171">
        <f>IF(G192=0,"",100*H192/Måned!$G21)</f>
        <v>0.15082956259426847</v>
      </c>
      <c r="L192" s="82"/>
      <c r="M192" s="171">
        <f>+IF(H192=0,"",'Ark1'!AA961)</f>
        <v>2.25</v>
      </c>
      <c r="N192" s="171">
        <f>+IF(I192=0,"",'Ark1'!AB961)</f>
        <v>2.5</v>
      </c>
      <c r="O192" s="246">
        <f>IF(H192=0,"",'Ark1'!W961)</f>
        <v>56.5</v>
      </c>
      <c r="P192" s="171">
        <f>IF(H192=0,"",'Ark1'!X961)</f>
        <v>140.68255687973999</v>
      </c>
      <c r="Q192" s="245"/>
      <c r="R192" s="171">
        <f>IF(H192=0,"",'Ark1'!AA961)</f>
        <v>2.25</v>
      </c>
      <c r="S192" s="171">
        <f>IF(H192=0,"",'Ark1'!AB961)</f>
        <v>2.5</v>
      </c>
      <c r="T192" s="171">
        <f>IF(H192=0,"",'Ark1'!AC961)</f>
        <v>100</v>
      </c>
      <c r="U192" s="82"/>
      <c r="V192" s="89">
        <f t="shared" si="16"/>
        <v>2</v>
      </c>
      <c r="W192" s="171">
        <f>+'Ark1'!V961</f>
        <v>12.5</v>
      </c>
      <c r="X192" s="221"/>
      <c r="AB192" s="225"/>
    </row>
    <row r="193" spans="1:45" ht="15.6">
      <c r="A193" s="221"/>
      <c r="B193" s="197">
        <f>+'Ark1'!C962</f>
        <v>2024</v>
      </c>
      <c r="C193" s="197">
        <f>+'Ark1'!J962</f>
        <v>171</v>
      </c>
      <c r="D193" s="197" t="str">
        <f>VLOOKUP(C193,RNR!$A$1:$B$29,2)</f>
        <v>Prima</v>
      </c>
      <c r="E193" s="197">
        <f>+'Ark1'!D962</f>
        <v>2</v>
      </c>
      <c r="F193" s="197" t="str">
        <f>VLOOKUP(E193,RNR!$D$2:$E$13,2)</f>
        <v>Feb</v>
      </c>
      <c r="G193" s="88">
        <f>+'Ark1'!Q962</f>
        <v>1</v>
      </c>
      <c r="H193" s="89">
        <f>+'Ark1'!R962</f>
        <v>1</v>
      </c>
      <c r="I193" s="88">
        <f>IF(H193=0,"",'Ark1'!S962)</f>
        <v>1</v>
      </c>
      <c r="J193" s="82"/>
      <c r="K193" s="171">
        <f>IF(G193=0,"",100*H193/Måned!$G10)</f>
        <v>5.4614964500273075E-2</v>
      </c>
      <c r="L193" s="82"/>
      <c r="M193" s="171">
        <f>+IF(H193=0,"",'Ark1'!AA962)</f>
        <v>0</v>
      </c>
      <c r="N193" s="171">
        <f>+IF(I193=0,"",'Ark1'!AB962)</f>
        <v>0</v>
      </c>
      <c r="O193" s="246">
        <f>IF(H193=0,"",'Ark1'!W962)</f>
        <v>57</v>
      </c>
      <c r="P193" s="171">
        <f>IF(H193=0,"",'Ark1'!X962)</f>
        <v>168.79739978331531</v>
      </c>
      <c r="Q193" s="245"/>
      <c r="R193" s="171">
        <f>IF(H193=0,"",'Ark1'!AA962)</f>
        <v>0</v>
      </c>
      <c r="S193" s="171">
        <f>IF(H193=0,"",'Ark1'!AB962)</f>
        <v>0</v>
      </c>
      <c r="T193" s="171">
        <f>IF(H193=0,"",'Ark1'!AC962)</f>
        <v>0</v>
      </c>
      <c r="U193" s="82"/>
      <c r="V193" s="89">
        <f t="shared" si="16"/>
        <v>1</v>
      </c>
      <c r="W193" s="171">
        <f>+'Ark1'!V962</f>
        <v>14</v>
      </c>
      <c r="X193" s="221"/>
      <c r="AB193" s="225"/>
    </row>
    <row r="194" spans="1:45" ht="15.6">
      <c r="A194" s="221"/>
      <c r="B194" s="197">
        <f>+'Ark1'!C963</f>
        <v>2024</v>
      </c>
      <c r="C194" s="197">
        <f>+'Ark1'!J963</f>
        <v>171</v>
      </c>
      <c r="D194" s="197" t="str">
        <f>VLOOKUP(C194,RNR!$A$1:$B$29,2)</f>
        <v>Prima</v>
      </c>
      <c r="E194" s="197">
        <f>+'Ark1'!D963</f>
        <v>3</v>
      </c>
      <c r="F194" s="197" t="str">
        <f>VLOOKUP(E194,RNR!$D$2:$E$13,2)</f>
        <v>Mar</v>
      </c>
      <c r="G194" s="88">
        <f>+'Ark1'!Q963</f>
        <v>0</v>
      </c>
      <c r="H194" s="89">
        <f>+'Ark1'!R963</f>
        <v>0</v>
      </c>
      <c r="I194" s="88" t="str">
        <f>IF(H194=0,"",'Ark1'!S963)</f>
        <v/>
      </c>
      <c r="J194" s="82"/>
      <c r="K194" s="171" t="str">
        <f>IF(G194=0,"",100*H194/Måned!$G11)</f>
        <v/>
      </c>
      <c r="L194" s="82"/>
      <c r="M194" s="171" t="str">
        <f>+IF(H194=0,"",'Ark1'!AA963)</f>
        <v/>
      </c>
      <c r="N194" s="171">
        <f>+IF(I194=0,"",'Ark1'!AB963)</f>
        <v>0</v>
      </c>
      <c r="O194" s="246" t="str">
        <f>IF(H194=0,"",'Ark1'!W963)</f>
        <v/>
      </c>
      <c r="P194" s="171" t="str">
        <f>IF(H194=0,"",'Ark1'!X963)</f>
        <v/>
      </c>
      <c r="Q194" s="245"/>
      <c r="R194" s="171" t="str">
        <f>IF(H194=0,"",'Ark1'!AA963)</f>
        <v/>
      </c>
      <c r="S194" s="171" t="str">
        <f>IF(H194=0,"",'Ark1'!AB963)</f>
        <v/>
      </c>
      <c r="T194" s="171" t="str">
        <f>IF(H194=0,"",'Ark1'!AC963)</f>
        <v/>
      </c>
      <c r="U194" s="82"/>
      <c r="V194" s="89" t="str">
        <f t="shared" si="16"/>
        <v/>
      </c>
      <c r="W194" s="171">
        <f>+'Ark1'!V963</f>
        <v>0</v>
      </c>
      <c r="X194" s="221"/>
      <c r="AB194" s="225"/>
    </row>
    <row r="195" spans="1:45" ht="15.6">
      <c r="A195" s="221"/>
      <c r="B195" s="197">
        <f>+'Ark1'!C964</f>
        <v>2024</v>
      </c>
      <c r="C195" s="197">
        <f>+'Ark1'!J964</f>
        <v>171</v>
      </c>
      <c r="D195" s="197" t="str">
        <f>VLOOKUP(C195,RNR!$A$1:$B$29,2)</f>
        <v>Prima</v>
      </c>
      <c r="E195" s="197">
        <f>+'Ark1'!D964</f>
        <v>4</v>
      </c>
      <c r="F195" s="197" t="str">
        <f>VLOOKUP(E195,RNR!$D$2:$E$13,2)</f>
        <v>Apr</v>
      </c>
      <c r="G195" s="88">
        <f>+'Ark1'!Q964</f>
        <v>1</v>
      </c>
      <c r="H195" s="89">
        <f>+'Ark1'!R964</f>
        <v>2</v>
      </c>
      <c r="I195" s="88">
        <f>IF(H195=0,"",'Ark1'!S964)</f>
        <v>2</v>
      </c>
      <c r="J195" s="82"/>
      <c r="K195" s="171">
        <f>IF(G195=0,"",100*H195/Måned!$G12)</f>
        <v>0.13440860215053763</v>
      </c>
      <c r="L195" s="82"/>
      <c r="M195" s="171">
        <f>+IF(H195=0,"",'Ark1'!AA964)</f>
        <v>1</v>
      </c>
      <c r="N195" s="171">
        <f>+IF(I195=0,"",'Ark1'!AB964)</f>
        <v>0.5</v>
      </c>
      <c r="O195" s="246">
        <f>IF(H195=0,"",'Ark1'!W964)</f>
        <v>57.5</v>
      </c>
      <c r="P195" s="171">
        <f>IF(H195=0,"",'Ark1'!X964)</f>
        <v>166.19718309859161</v>
      </c>
      <c r="Q195" s="245"/>
      <c r="R195" s="171">
        <f>IF(H195=0,"",'Ark1'!AA964)</f>
        <v>1</v>
      </c>
      <c r="S195" s="171">
        <f>IF(H195=0,"",'Ark1'!AB964)</f>
        <v>0.5</v>
      </c>
      <c r="T195" s="171">
        <f>IF(H195=0,"",'Ark1'!AC964)</f>
        <v>100</v>
      </c>
      <c r="U195" s="82"/>
      <c r="V195" s="89">
        <f t="shared" si="16"/>
        <v>2</v>
      </c>
      <c r="W195" s="171">
        <f>+'Ark1'!V964</f>
        <v>14</v>
      </c>
      <c r="X195" s="221"/>
      <c r="AB195" s="225"/>
    </row>
    <row r="196" spans="1:45" ht="15.6">
      <c r="A196" s="221"/>
      <c r="B196" s="197">
        <f>+'Ark1'!C965</f>
        <v>2024</v>
      </c>
      <c r="C196" s="197">
        <f>+'Ark1'!J965</f>
        <v>171</v>
      </c>
      <c r="D196" s="197" t="str">
        <f>VLOOKUP(C196,RNR!$A$1:$B$29,2)</f>
        <v>Prima</v>
      </c>
      <c r="E196" s="197">
        <f>+'Ark1'!D965</f>
        <v>5</v>
      </c>
      <c r="F196" s="197" t="str">
        <f>VLOOKUP(E196,RNR!$D$2:$E$13,2)</f>
        <v>Mai</v>
      </c>
      <c r="G196" s="88">
        <f>+'Ark1'!Q965</f>
        <v>1</v>
      </c>
      <c r="H196" s="89">
        <f>+'Ark1'!R965</f>
        <v>1</v>
      </c>
      <c r="I196" s="88">
        <f>IF(H196=0,"",'Ark1'!S965)</f>
        <v>1</v>
      </c>
      <c r="J196" s="82"/>
      <c r="K196" s="171">
        <f>IF(G196=0,"",100*H196/Måned!$G13)</f>
        <v>5.5679287305122498E-2</v>
      </c>
      <c r="L196" s="82"/>
      <c r="M196" s="171">
        <f>+IF(H196=0,"",'Ark1'!AA965)</f>
        <v>0</v>
      </c>
      <c r="N196" s="171">
        <f>+IF(I196=0,"",'Ark1'!AB965)</f>
        <v>0</v>
      </c>
      <c r="O196" s="246">
        <f>IF(H196=0,"",'Ark1'!W965)</f>
        <v>58</v>
      </c>
      <c r="P196" s="171">
        <f>IF(H196=0,"",'Ark1'!X965)</f>
        <v>156.22968580715059</v>
      </c>
      <c r="Q196" s="245"/>
      <c r="R196" s="171">
        <f>IF(H196=0,"",'Ark1'!AA965)</f>
        <v>0</v>
      </c>
      <c r="S196" s="171">
        <f>IF(H196=0,"",'Ark1'!AB965)</f>
        <v>0</v>
      </c>
      <c r="T196" s="171">
        <f>IF(H196=0,"",'Ark1'!AC965)</f>
        <v>0</v>
      </c>
      <c r="U196" s="82"/>
      <c r="V196" s="89">
        <f t="shared" si="16"/>
        <v>1</v>
      </c>
      <c r="W196" s="171">
        <f>+'Ark1'!V965</f>
        <v>14</v>
      </c>
      <c r="X196" s="221"/>
      <c r="AB196" s="225"/>
    </row>
    <row r="197" spans="1:45" s="87" customFormat="1" ht="15.6">
      <c r="A197" s="221"/>
      <c r="B197" s="197">
        <f>+'Ark1'!C966</f>
        <v>2024</v>
      </c>
      <c r="C197" s="197">
        <f>+'Ark1'!J966</f>
        <v>171</v>
      </c>
      <c r="D197" s="197" t="str">
        <f>VLOOKUP(C197,RNR!$A$1:$B$29,2)</f>
        <v>Prima</v>
      </c>
      <c r="E197" s="197">
        <f>+'Ark1'!D966</f>
        <v>6</v>
      </c>
      <c r="F197" s="197" t="str">
        <f>VLOOKUP(E197,RNR!$D$2:$E$13,2)</f>
        <v>Jun</v>
      </c>
      <c r="G197" s="88">
        <f>+'Ark1'!Q966</f>
        <v>0</v>
      </c>
      <c r="H197" s="89">
        <f>+'Ark1'!R966</f>
        <v>0</v>
      </c>
      <c r="I197" s="88" t="str">
        <f>IF(H197=0,"",'Ark1'!S966)</f>
        <v/>
      </c>
      <c r="J197" s="82"/>
      <c r="K197" s="171" t="str">
        <f>IF(G197=0,"",100*H197/Måned!$G14)</f>
        <v/>
      </c>
      <c r="L197" s="82"/>
      <c r="M197" s="171" t="str">
        <f>+IF(H197=0,"",'Ark1'!AA966)</f>
        <v/>
      </c>
      <c r="N197" s="171">
        <f>+IF(I197=0,"",'Ark1'!AB966)</f>
        <v>0</v>
      </c>
      <c r="O197" s="246" t="str">
        <f>IF(H197=0,"",'Ark1'!W966)</f>
        <v/>
      </c>
      <c r="P197" s="171" t="str">
        <f>IF(H197=0,"",'Ark1'!X966)</f>
        <v/>
      </c>
      <c r="Q197" s="245"/>
      <c r="R197" s="171" t="str">
        <f>IF(H197=0,"",'Ark1'!AA966)</f>
        <v/>
      </c>
      <c r="S197" s="171" t="str">
        <f>IF(H197=0,"",'Ark1'!AB966)</f>
        <v/>
      </c>
      <c r="T197" s="171" t="str">
        <f>IF(H197=0,"",'Ark1'!AC966)</f>
        <v/>
      </c>
      <c r="U197" s="82"/>
      <c r="V197" s="89" t="str">
        <f t="shared" si="16"/>
        <v/>
      </c>
      <c r="W197" s="171">
        <f>+'Ark1'!V966</f>
        <v>0</v>
      </c>
      <c r="X197" s="221"/>
      <c r="Y197" s="89"/>
      <c r="Z197" s="171"/>
      <c r="AA197" s="171"/>
      <c r="AB197" s="225"/>
      <c r="AI197" s="89"/>
      <c r="AJ197" s="88"/>
      <c r="AK197" s="88"/>
      <c r="AL197" s="88"/>
      <c r="AM197" s="88"/>
      <c r="AN197" s="88"/>
      <c r="AO197" s="88"/>
      <c r="AP197" s="88"/>
      <c r="AQ197" s="88"/>
      <c r="AR197" s="88"/>
      <c r="AS197" s="88"/>
    </row>
    <row r="198" spans="1:45" s="87" customFormat="1" ht="15.6">
      <c r="A198" s="221"/>
      <c r="B198" s="197">
        <f>+'Ark1'!C967</f>
        <v>2024</v>
      </c>
      <c r="C198" s="197">
        <f>+'Ark1'!J967</f>
        <v>171</v>
      </c>
      <c r="D198" s="197" t="str">
        <f>VLOOKUP(C198,RNR!$A$1:$B$29,2)</f>
        <v>Prima</v>
      </c>
      <c r="E198" s="197">
        <f>+'Ark1'!D967</f>
        <v>7</v>
      </c>
      <c r="F198" s="197" t="str">
        <f>VLOOKUP(E198,RNR!$D$2:$E$13,2)</f>
        <v>Jul</v>
      </c>
      <c r="G198" s="88">
        <f>+'Ark1'!Q967</f>
        <v>0</v>
      </c>
      <c r="H198" s="89">
        <f>+'Ark1'!R967</f>
        <v>0</v>
      </c>
      <c r="I198" s="88" t="str">
        <f>IF(H198=0,"",'Ark1'!S967)</f>
        <v/>
      </c>
      <c r="J198" s="82"/>
      <c r="K198" s="171" t="str">
        <f>IF(G198=0,"",100*H198/Måned!$G15)</f>
        <v/>
      </c>
      <c r="L198" s="82"/>
      <c r="M198" s="171" t="str">
        <f>+IF(H198=0,"",'Ark1'!AA967)</f>
        <v/>
      </c>
      <c r="N198" s="171">
        <f>+IF(I198=0,"",'Ark1'!AB967)</f>
        <v>0</v>
      </c>
      <c r="O198" s="246" t="str">
        <f>IF(H198=0,"",'Ark1'!W967)</f>
        <v/>
      </c>
      <c r="P198" s="171" t="str">
        <f>IF(H198=0,"",'Ark1'!X967)</f>
        <v/>
      </c>
      <c r="Q198" s="245"/>
      <c r="R198" s="171" t="str">
        <f>IF(H198=0,"",'Ark1'!AA967)</f>
        <v/>
      </c>
      <c r="S198" s="171" t="str">
        <f>IF(H198=0,"",'Ark1'!AB967)</f>
        <v/>
      </c>
      <c r="T198" s="171" t="str">
        <f>IF(H198=0,"",'Ark1'!AC967)</f>
        <v/>
      </c>
      <c r="U198" s="82"/>
      <c r="V198" s="89" t="str">
        <f t="shared" si="16"/>
        <v/>
      </c>
      <c r="W198" s="171">
        <f>+'Ark1'!V967</f>
        <v>0</v>
      </c>
      <c r="X198" s="221"/>
      <c r="Y198" s="89"/>
      <c r="Z198" s="171"/>
      <c r="AA198" s="171"/>
      <c r="AB198" s="225"/>
      <c r="AI198" s="89"/>
      <c r="AJ198" s="88"/>
      <c r="AK198" s="88"/>
      <c r="AL198" s="88"/>
      <c r="AM198" s="88"/>
      <c r="AN198" s="88"/>
      <c r="AO198" s="88"/>
      <c r="AP198" s="88"/>
      <c r="AQ198" s="88"/>
      <c r="AR198" s="88"/>
      <c r="AS198" s="88"/>
    </row>
    <row r="199" spans="1:45" s="87" customFormat="1" ht="15.6">
      <c r="A199" s="221"/>
      <c r="B199" s="197">
        <f>+'Ark1'!C968</f>
        <v>2024</v>
      </c>
      <c r="C199" s="197">
        <f>+'Ark1'!J968</f>
        <v>171</v>
      </c>
      <c r="D199" s="197" t="str">
        <f>VLOOKUP(C199,RNR!$A$1:$B$29,2)</f>
        <v>Prima</v>
      </c>
      <c r="E199" s="197">
        <f>+'Ark1'!D968</f>
        <v>8</v>
      </c>
      <c r="F199" s="197" t="str">
        <f>VLOOKUP(E199,RNR!$D$2:$E$13,2)</f>
        <v>Aug</v>
      </c>
      <c r="G199" s="88">
        <f>+'Ark1'!Q968</f>
        <v>0</v>
      </c>
      <c r="H199" s="89">
        <f>+'Ark1'!R968</f>
        <v>0</v>
      </c>
      <c r="I199" s="88" t="str">
        <f>IF(H199=0,"",'Ark1'!S968)</f>
        <v/>
      </c>
      <c r="J199" s="82"/>
      <c r="K199" s="171" t="str">
        <f>IF(G199=0,"",100*H199/Måned!$G16)</f>
        <v/>
      </c>
      <c r="L199" s="82"/>
      <c r="M199" s="171" t="str">
        <f>+IF(H199=0,"",'Ark1'!AA968)</f>
        <v/>
      </c>
      <c r="N199" s="171">
        <f>+IF(I199=0,"",'Ark1'!AB968)</f>
        <v>0</v>
      </c>
      <c r="O199" s="246" t="str">
        <f>IF(H199=0,"",'Ark1'!W968)</f>
        <v/>
      </c>
      <c r="P199" s="171" t="str">
        <f>IF(H199=0,"",'Ark1'!X968)</f>
        <v/>
      </c>
      <c r="Q199" s="245"/>
      <c r="R199" s="171" t="str">
        <f>IF(H199=0,"",'Ark1'!AA968)</f>
        <v/>
      </c>
      <c r="S199" s="171" t="str">
        <f>IF(H199=0,"",'Ark1'!AB968)</f>
        <v/>
      </c>
      <c r="T199" s="171" t="str">
        <f>IF(H199=0,"",'Ark1'!AC968)</f>
        <v/>
      </c>
      <c r="U199" s="82"/>
      <c r="V199" s="89" t="str">
        <f t="shared" si="16"/>
        <v/>
      </c>
      <c r="W199" s="171">
        <f>+'Ark1'!V968</f>
        <v>0</v>
      </c>
      <c r="X199" s="221"/>
      <c r="Y199" s="89"/>
      <c r="Z199" s="171"/>
      <c r="AA199" s="171"/>
      <c r="AB199" s="225"/>
      <c r="AI199" s="89"/>
      <c r="AJ199" s="88"/>
      <c r="AK199" s="88"/>
      <c r="AL199" s="88"/>
      <c r="AM199" s="88"/>
      <c r="AN199" s="88"/>
      <c r="AO199" s="88"/>
      <c r="AP199" s="88"/>
      <c r="AQ199" s="88"/>
      <c r="AR199" s="88"/>
      <c r="AS199" s="88"/>
    </row>
    <row r="200" spans="1:45" s="87" customFormat="1" ht="15.6">
      <c r="A200" s="221"/>
      <c r="B200" s="197">
        <f>+'Ark1'!C969</f>
        <v>2024</v>
      </c>
      <c r="C200" s="197">
        <f>+'Ark1'!J969</f>
        <v>171</v>
      </c>
      <c r="D200" s="197" t="str">
        <f>VLOOKUP(C200,RNR!$A$1:$B$29,2)</f>
        <v>Prima</v>
      </c>
      <c r="E200" s="197">
        <f>+'Ark1'!D969</f>
        <v>9</v>
      </c>
      <c r="F200" s="197" t="str">
        <f>VLOOKUP(E200,RNR!$D$2:$E$13,2)</f>
        <v>Sep</v>
      </c>
      <c r="G200" s="88">
        <f>+'Ark1'!Q969</f>
        <v>1</v>
      </c>
      <c r="H200" s="89">
        <f>+'Ark1'!R969</f>
        <v>1</v>
      </c>
      <c r="I200" s="88">
        <f>IF(H200=0,"",'Ark1'!S969)</f>
        <v>1</v>
      </c>
      <c r="J200" s="82"/>
      <c r="K200" s="171">
        <f>IF(G200=0,"",100*H200/Måned!$G17)</f>
        <v>7.8003120124804995E-2</v>
      </c>
      <c r="L200" s="82"/>
      <c r="M200" s="171">
        <f>+IF(H200=0,"",'Ark1'!AA969)</f>
        <v>0</v>
      </c>
      <c r="N200" s="171">
        <f>+IF(I200=0,"",'Ark1'!AB969)</f>
        <v>0</v>
      </c>
      <c r="O200" s="246">
        <f>IF(H200=0,"",'Ark1'!W969)</f>
        <v>61</v>
      </c>
      <c r="P200" s="171">
        <f>IF(H200=0,"",'Ark1'!X969)</f>
        <v>178.0065005417118</v>
      </c>
      <c r="Q200" s="245"/>
      <c r="R200" s="171">
        <f>IF(H200=0,"",'Ark1'!AA969)</f>
        <v>0</v>
      </c>
      <c r="S200" s="171">
        <f>IF(H200=0,"",'Ark1'!AB969)</f>
        <v>0</v>
      </c>
      <c r="T200" s="171">
        <f>IF(H200=0,"",'Ark1'!AC969)</f>
        <v>0</v>
      </c>
      <c r="U200" s="82"/>
      <c r="V200" s="89">
        <f t="shared" si="16"/>
        <v>1</v>
      </c>
      <c r="W200" s="171">
        <f>+'Ark1'!V969</f>
        <v>0</v>
      </c>
      <c r="X200" s="221"/>
      <c r="Y200" s="89"/>
      <c r="Z200" s="171"/>
      <c r="AA200" s="171"/>
      <c r="AB200" s="225"/>
      <c r="AI200" s="89"/>
      <c r="AJ200" s="88"/>
      <c r="AK200" s="88"/>
      <c r="AL200" s="88"/>
      <c r="AM200" s="88"/>
      <c r="AN200" s="88"/>
      <c r="AO200" s="88"/>
      <c r="AP200" s="88"/>
      <c r="AQ200" s="88"/>
      <c r="AR200" s="88"/>
      <c r="AS200" s="88"/>
    </row>
    <row r="201" spans="1:45" s="87" customFormat="1" ht="15.6">
      <c r="A201" s="221"/>
      <c r="B201" s="197">
        <f>+'Ark1'!C970</f>
        <v>2024</v>
      </c>
      <c r="C201" s="197">
        <f>+'Ark1'!J970</f>
        <v>171</v>
      </c>
      <c r="D201" s="197" t="str">
        <f>VLOOKUP(C201,RNR!$A$1:$B$29,2)</f>
        <v>Prima</v>
      </c>
      <c r="E201" s="197">
        <f>+'Ark1'!D970</f>
        <v>10</v>
      </c>
      <c r="F201" s="197" t="str">
        <f>VLOOKUP(E201,RNR!$D$2:$E$13,2)</f>
        <v>Okt</v>
      </c>
      <c r="G201" s="88">
        <f>+'Ark1'!Q970</f>
        <v>0</v>
      </c>
      <c r="H201" s="89">
        <f>+'Ark1'!R970</f>
        <v>0</v>
      </c>
      <c r="I201" s="88" t="str">
        <f>IF(H201=0,"",'Ark1'!S970)</f>
        <v/>
      </c>
      <c r="J201" s="82"/>
      <c r="K201" s="171" t="str">
        <f>IF(G201=0,"",100*H201/Måned!$G18)</f>
        <v/>
      </c>
      <c r="L201" s="82"/>
      <c r="M201" s="171" t="str">
        <f>+IF(H201=0,"",'Ark1'!AA970)</f>
        <v/>
      </c>
      <c r="N201" s="171">
        <f>+IF(I201=0,"",'Ark1'!AB970)</f>
        <v>0</v>
      </c>
      <c r="O201" s="246" t="str">
        <f>IF(H201=0,"",'Ark1'!W970)</f>
        <v/>
      </c>
      <c r="P201" s="171" t="str">
        <f>IF(H201=0,"",'Ark1'!X970)</f>
        <v/>
      </c>
      <c r="Q201" s="245"/>
      <c r="R201" s="171" t="str">
        <f>IF(H201=0,"",'Ark1'!AA970)</f>
        <v/>
      </c>
      <c r="S201" s="171" t="str">
        <f>IF(H201=0,"",'Ark1'!AB970)</f>
        <v/>
      </c>
      <c r="T201" s="171" t="str">
        <f>IF(H201=0,"",'Ark1'!AC970)</f>
        <v/>
      </c>
      <c r="U201" s="82"/>
      <c r="V201" s="89" t="str">
        <f t="shared" si="16"/>
        <v/>
      </c>
      <c r="W201" s="171">
        <f>+'Ark1'!V970</f>
        <v>0</v>
      </c>
      <c r="X201" s="221"/>
      <c r="Y201" s="89"/>
      <c r="Z201" s="171"/>
      <c r="AA201" s="171"/>
      <c r="AB201" s="225"/>
      <c r="AI201" s="89"/>
      <c r="AJ201" s="88"/>
      <c r="AK201" s="88"/>
      <c r="AL201" s="88"/>
      <c r="AM201" s="88"/>
      <c r="AN201" s="88"/>
      <c r="AO201" s="88"/>
      <c r="AP201" s="88"/>
      <c r="AQ201" s="88"/>
      <c r="AR201" s="88"/>
      <c r="AS201" s="88"/>
    </row>
    <row r="202" spans="1:45" s="87" customFormat="1" ht="15.6">
      <c r="A202" s="221"/>
      <c r="B202" s="197">
        <f>+'Ark1'!C971</f>
        <v>2024</v>
      </c>
      <c r="C202" s="197">
        <f>+'Ark1'!J971</f>
        <v>171</v>
      </c>
      <c r="D202" s="197" t="str">
        <f>VLOOKUP(C202,RNR!$A$1:$B$29,2)</f>
        <v>Prima</v>
      </c>
      <c r="E202" s="197">
        <f>+'Ark1'!D971</f>
        <v>11</v>
      </c>
      <c r="F202" s="197" t="str">
        <f>VLOOKUP(E202,RNR!$D$2:$E$13,2)</f>
        <v>Nov</v>
      </c>
      <c r="G202" s="88">
        <f>+'Ark1'!Q971</f>
        <v>1</v>
      </c>
      <c r="H202" s="89">
        <f>+'Ark1'!R971</f>
        <v>2</v>
      </c>
      <c r="I202" s="88">
        <f>IF(H202=0,"",'Ark1'!S971)</f>
        <v>2</v>
      </c>
      <c r="J202" s="82"/>
      <c r="K202" s="171">
        <f>IF(G202=0,"",100*H202/Måned!$G19)</f>
        <v>0.1287001287001287</v>
      </c>
      <c r="L202" s="82"/>
      <c r="M202" s="171">
        <f>+IF(H202=0,"",'Ark1'!AA971)</f>
        <v>10.060000000000038</v>
      </c>
      <c r="N202" s="171">
        <f>+IF(I202=0,"",'Ark1'!AB971)</f>
        <v>0</v>
      </c>
      <c r="O202" s="246">
        <f>IF(H202=0,"",'Ark1'!W971)</f>
        <v>59</v>
      </c>
      <c r="P202" s="171">
        <f>IF(H202=0,"",'Ark1'!X971)</f>
        <v>147.00975081256775</v>
      </c>
      <c r="Q202" s="245"/>
      <c r="R202" s="171">
        <f>IF(H202=0,"",'Ark1'!AA971)</f>
        <v>10.060000000000038</v>
      </c>
      <c r="S202" s="171">
        <f>IF(H202=0,"",'Ark1'!AB971)</f>
        <v>0</v>
      </c>
      <c r="T202" s="171">
        <f>IF(H202=0,"",'Ark1'!AC971)</f>
        <v>0</v>
      </c>
      <c r="U202" s="82"/>
      <c r="V202" s="89">
        <f t="shared" si="16"/>
        <v>2</v>
      </c>
      <c r="W202" s="171">
        <f>+'Ark1'!V971</f>
        <v>14</v>
      </c>
      <c r="X202" s="221"/>
      <c r="Y202" s="89"/>
      <c r="Z202" s="171"/>
      <c r="AA202" s="171"/>
      <c r="AB202" s="225"/>
      <c r="AI202" s="89"/>
      <c r="AJ202" s="88"/>
      <c r="AK202" s="88"/>
      <c r="AL202" s="88"/>
      <c r="AM202" s="88"/>
      <c r="AN202" s="88"/>
      <c r="AO202" s="88"/>
      <c r="AP202" s="88"/>
      <c r="AQ202" s="88"/>
      <c r="AR202" s="88"/>
      <c r="AS202" s="88"/>
    </row>
    <row r="203" spans="1:45" s="87" customFormat="1" ht="15.6">
      <c r="A203" s="221"/>
      <c r="B203" s="197">
        <f>+'Ark1'!C972</f>
        <v>2024</v>
      </c>
      <c r="C203" s="197">
        <f>+'Ark1'!J972</f>
        <v>171</v>
      </c>
      <c r="D203" s="197" t="str">
        <f>VLOOKUP(C203,RNR!$A$1:$B$29,2)</f>
        <v>Prima</v>
      </c>
      <c r="E203" s="197">
        <f>+'Ark1'!D972</f>
        <v>12</v>
      </c>
      <c r="F203" s="197" t="str">
        <f>VLOOKUP(E203,RNR!$D$2:$E$13,2)</f>
        <v>Des</v>
      </c>
      <c r="G203" s="88">
        <f>+'Ark1'!Q972</f>
        <v>0</v>
      </c>
      <c r="H203" s="89">
        <f>+'Ark1'!R972</f>
        <v>0</v>
      </c>
      <c r="I203" s="88" t="str">
        <f>IF(H203=0,"",'Ark1'!S972)</f>
        <v/>
      </c>
      <c r="J203" s="82"/>
      <c r="K203" s="171" t="str">
        <f>IF(G203=0,"",100*H203/Måned!$G20)</f>
        <v/>
      </c>
      <c r="L203" s="82"/>
      <c r="M203" s="171" t="str">
        <f>+IF(H203=0,"",'Ark1'!AA972)</f>
        <v/>
      </c>
      <c r="N203" s="171">
        <f>+IF(I203=0,"",'Ark1'!AB972)</f>
        <v>0</v>
      </c>
      <c r="O203" s="246" t="str">
        <f>IF(H203=0,"",'Ark1'!W972)</f>
        <v/>
      </c>
      <c r="P203" s="171" t="str">
        <f>IF(H203=0,"",'Ark1'!X972)</f>
        <v/>
      </c>
      <c r="Q203" s="245"/>
      <c r="R203" s="171" t="str">
        <f>IF(H203=0,"",'Ark1'!AA972)</f>
        <v/>
      </c>
      <c r="S203" s="171" t="str">
        <f>IF(H203=0,"",'Ark1'!AB972)</f>
        <v/>
      </c>
      <c r="T203" s="171" t="str">
        <f>IF(H203=0,"",'Ark1'!AC972)</f>
        <v/>
      </c>
      <c r="U203" s="82"/>
      <c r="V203" s="89" t="str">
        <f t="shared" ref="V203:V215" si="17">+(IF(H203=0,"",I203/G203))</f>
        <v/>
      </c>
      <c r="W203" s="171">
        <f>+'Ark1'!V972</f>
        <v>0</v>
      </c>
      <c r="X203" s="221"/>
      <c r="Y203" s="89"/>
      <c r="Z203" s="171"/>
      <c r="AA203" s="171"/>
      <c r="AB203" s="225"/>
      <c r="AI203" s="89"/>
      <c r="AJ203" s="88"/>
      <c r="AK203" s="88"/>
      <c r="AL203" s="88"/>
      <c r="AM203" s="88"/>
      <c r="AN203" s="88"/>
      <c r="AO203" s="88"/>
      <c r="AP203" s="88"/>
      <c r="AQ203" s="88"/>
      <c r="AR203" s="88"/>
      <c r="AS203" s="88"/>
    </row>
    <row r="204" spans="1:45" s="87" customFormat="1">
      <c r="A204" s="221"/>
      <c r="B204" s="221"/>
      <c r="C204" s="221"/>
      <c r="D204" s="221"/>
      <c r="E204" s="221"/>
      <c r="F204" s="221"/>
      <c r="G204" s="221"/>
      <c r="H204" s="221"/>
      <c r="I204" s="221"/>
      <c r="J204" s="221"/>
      <c r="K204" s="221"/>
      <c r="L204" s="221"/>
      <c r="M204" s="221"/>
      <c r="N204" s="221"/>
      <c r="O204" s="221"/>
      <c r="P204" s="221"/>
      <c r="Q204" s="221"/>
      <c r="R204" s="221"/>
      <c r="S204" s="221"/>
      <c r="T204" s="221"/>
      <c r="U204" s="221"/>
      <c r="V204" s="221"/>
      <c r="W204" s="221"/>
      <c r="X204" s="221"/>
      <c r="Y204" s="89"/>
      <c r="Z204" s="171"/>
      <c r="AA204" s="171"/>
      <c r="AB204" s="225"/>
      <c r="AI204" s="89"/>
      <c r="AJ204" s="88"/>
      <c r="AK204" s="88"/>
      <c r="AL204" s="88"/>
      <c r="AM204" s="88"/>
      <c r="AN204" s="88"/>
      <c r="AO204" s="88"/>
      <c r="AP204" s="88"/>
      <c r="AQ204" s="88"/>
      <c r="AR204" s="88"/>
      <c r="AS204" s="88"/>
    </row>
    <row r="205" spans="1:45" s="87" customFormat="1" ht="15.6">
      <c r="A205" s="221"/>
      <c r="B205" s="197">
        <f>+'Ark1'!C973</f>
        <v>2024</v>
      </c>
      <c r="C205" s="197">
        <f>+'Ark1'!J973</f>
        <v>181</v>
      </c>
      <c r="D205" s="197" t="str">
        <f>VLOOKUP(C205,RNR!$A$1:$B$29,2)</f>
        <v>Horns</v>
      </c>
      <c r="E205" s="197">
        <f>+'Ark1'!D973</f>
        <v>1</v>
      </c>
      <c r="F205" s="197" t="str">
        <f>VLOOKUP(E205,RNR!$D$2:$E$13,2)</f>
        <v>Jan</v>
      </c>
      <c r="G205" s="88">
        <f>+'Ark1'!Q973</f>
        <v>3</v>
      </c>
      <c r="H205" s="89">
        <f>+'Ark1'!R973</f>
        <v>31</v>
      </c>
      <c r="I205" s="88">
        <f>IF(H205=0,"",'Ark1'!S973)</f>
        <v>31</v>
      </c>
      <c r="J205" s="82"/>
      <c r="K205" s="171">
        <f>IF(G205=0,"",100*H205/Måned!$G21)</f>
        <v>2.3378582202111615</v>
      </c>
      <c r="L205" s="82"/>
      <c r="M205" s="171">
        <f>+IF(H205=0,"",'Ark1'!AA973)</f>
        <v>32.168044070369298</v>
      </c>
      <c r="N205" s="171">
        <f>+IF(I205=0,"",'Ark1'!AB973)</f>
        <v>1.0118959446036375</v>
      </c>
      <c r="O205" s="246">
        <f>IF(H205=0,"",'Ark1'!W973)</f>
        <v>63.51612903225805</v>
      </c>
      <c r="P205" s="171">
        <f>IF(H205=0,"",'Ark1'!X973)</f>
        <v>159.27725159892347</v>
      </c>
      <c r="Q205" s="245"/>
      <c r="R205" s="171">
        <f>IF(H205=0,"",'Ark1'!AA973)</f>
        <v>32.168044070369298</v>
      </c>
      <c r="S205" s="171">
        <f>IF(H205=0,"",'Ark1'!AB973)</f>
        <v>1.0118959446036375</v>
      </c>
      <c r="T205" s="171">
        <f>IF(H205=0,"",'Ark1'!AC973)</f>
        <v>-53.148476150122384</v>
      </c>
      <c r="U205" s="82"/>
      <c r="V205" s="89">
        <f t="shared" si="17"/>
        <v>10.333333333333334</v>
      </c>
      <c r="W205" s="171">
        <f>+'Ark1'!V973</f>
        <v>0</v>
      </c>
      <c r="X205" s="221"/>
      <c r="Y205" s="89"/>
      <c r="Z205" s="171"/>
      <c r="AA205" s="171"/>
      <c r="AB205" s="225"/>
      <c r="AI205" s="89"/>
      <c r="AJ205" s="88"/>
      <c r="AK205" s="88"/>
      <c r="AL205" s="88"/>
      <c r="AM205" s="88"/>
      <c r="AN205" s="88"/>
      <c r="AO205" s="88"/>
      <c r="AP205" s="88"/>
      <c r="AQ205" s="88"/>
      <c r="AR205" s="88"/>
      <c r="AS205" s="88"/>
    </row>
    <row r="206" spans="1:45" s="87" customFormat="1" ht="15.6">
      <c r="A206" s="221"/>
      <c r="B206" s="197">
        <f>+'Ark1'!C974</f>
        <v>2024</v>
      </c>
      <c r="C206" s="197">
        <f>+'Ark1'!J974</f>
        <v>181</v>
      </c>
      <c r="D206" s="197" t="str">
        <f>VLOOKUP(C206,RNR!$A$1:$B$29,2)</f>
        <v>Horns</v>
      </c>
      <c r="E206" s="197">
        <f>+'Ark1'!D974</f>
        <v>2</v>
      </c>
      <c r="F206" s="197" t="str">
        <f>VLOOKUP(E206,RNR!$D$2:$E$13,2)</f>
        <v>Feb</v>
      </c>
      <c r="G206" s="88">
        <f>+'Ark1'!Q974</f>
        <v>3</v>
      </c>
      <c r="H206" s="89">
        <f>+'Ark1'!R974</f>
        <v>14</v>
      </c>
      <c r="I206" s="88">
        <f>IF(H206=0,"",'Ark1'!S974)</f>
        <v>14</v>
      </c>
      <c r="J206" s="82"/>
      <c r="K206" s="171">
        <f>IF(G206=0,"",100*H206/Måned!$G10)</f>
        <v>0.76460950300382302</v>
      </c>
      <c r="L206" s="82"/>
      <c r="M206" s="171">
        <f>+IF(H206=0,"",'Ark1'!AA974)</f>
        <v>38.378871206720405</v>
      </c>
      <c r="N206" s="171">
        <f>+IF(I206=0,"",'Ark1'!AB974)</f>
        <v>0.61028598180863847</v>
      </c>
      <c r="O206" s="246">
        <f>IF(H206=0,"",'Ark1'!W974)</f>
        <v>63.357142857142847</v>
      </c>
      <c r="P206" s="171">
        <f>IF(H206=0,"",'Ark1'!X974)</f>
        <v>149.97678377960077</v>
      </c>
      <c r="Q206" s="245"/>
      <c r="R206" s="171">
        <f>IF(H206=0,"",'Ark1'!AA974)</f>
        <v>38.378871206720405</v>
      </c>
      <c r="S206" s="171">
        <f>IF(H206=0,"",'Ark1'!AB974)</f>
        <v>0.61028598180863847</v>
      </c>
      <c r="T206" s="171">
        <f>IF(H206=0,"",'Ark1'!AC974)</f>
        <v>-45.879422801714313</v>
      </c>
      <c r="U206" s="82"/>
      <c r="V206" s="89">
        <f t="shared" si="17"/>
        <v>4.666666666666667</v>
      </c>
      <c r="W206" s="171">
        <f>+'Ark1'!V974</f>
        <v>0</v>
      </c>
      <c r="X206" s="221"/>
      <c r="Y206" s="89"/>
      <c r="Z206" s="171"/>
      <c r="AA206" s="171"/>
      <c r="AB206" s="225"/>
      <c r="AI206" s="89"/>
      <c r="AJ206" s="88"/>
      <c r="AK206" s="88"/>
      <c r="AL206" s="88"/>
      <c r="AM206" s="88"/>
      <c r="AN206" s="88"/>
      <c r="AO206" s="88"/>
      <c r="AP206" s="88"/>
      <c r="AQ206" s="88"/>
      <c r="AR206" s="88"/>
      <c r="AS206" s="88"/>
    </row>
    <row r="207" spans="1:45" s="87" customFormat="1" ht="15.6">
      <c r="A207" s="221"/>
      <c r="B207" s="197">
        <f>+'Ark1'!C975</f>
        <v>2024</v>
      </c>
      <c r="C207" s="197">
        <f>+'Ark1'!J975</f>
        <v>181</v>
      </c>
      <c r="D207" s="197" t="str">
        <f>VLOOKUP(C207,RNR!$A$1:$B$29,2)</f>
        <v>Horns</v>
      </c>
      <c r="E207" s="197">
        <f>+'Ark1'!D975</f>
        <v>3</v>
      </c>
      <c r="F207" s="197" t="str">
        <f>VLOOKUP(E207,RNR!$D$2:$E$13,2)</f>
        <v>Mar</v>
      </c>
      <c r="G207" s="88">
        <f>+'Ark1'!Q975</f>
        <v>2</v>
      </c>
      <c r="H207" s="89">
        <f>+'Ark1'!R975</f>
        <v>8</v>
      </c>
      <c r="I207" s="88">
        <f>IF(H207=0,"",'Ark1'!S975)</f>
        <v>8</v>
      </c>
      <c r="J207" s="82"/>
      <c r="K207" s="171">
        <f>IF(G207=0,"",100*H207/Måned!$G11)</f>
        <v>0.49230769230769234</v>
      </c>
      <c r="L207" s="82"/>
      <c r="M207" s="171">
        <f>+IF(H207=0,"",'Ark1'!AA975)</f>
        <v>35.346709093634203</v>
      </c>
      <c r="N207" s="171">
        <f>+IF(I207=0,"",'Ark1'!AB975)</f>
        <v>1.3228756555322951</v>
      </c>
      <c r="O207" s="246">
        <f>IF(H207=0,"",'Ark1'!W975)</f>
        <v>63</v>
      </c>
      <c r="P207" s="171">
        <f>IF(H207=0,"",'Ark1'!X975)</f>
        <v>156.73076923076923</v>
      </c>
      <c r="Q207" s="245"/>
      <c r="R207" s="171">
        <f>IF(H207=0,"",'Ark1'!AA975)</f>
        <v>35.346709093634203</v>
      </c>
      <c r="S207" s="171">
        <f>IF(H207=0,"",'Ark1'!AB975)</f>
        <v>1.3228756555322951</v>
      </c>
      <c r="T207" s="171">
        <f>IF(H207=0,"",'Ark1'!AC975)</f>
        <v>-50.310846217608841</v>
      </c>
      <c r="U207" s="82"/>
      <c r="V207" s="89">
        <f t="shared" si="17"/>
        <v>4</v>
      </c>
      <c r="W207" s="171">
        <f>+'Ark1'!V975</f>
        <v>0</v>
      </c>
      <c r="X207" s="221"/>
      <c r="Y207" s="89"/>
      <c r="Z207" s="171"/>
      <c r="AA207" s="171"/>
      <c r="AB207" s="225"/>
      <c r="AI207" s="89"/>
      <c r="AJ207" s="88"/>
      <c r="AK207" s="88"/>
      <c r="AL207" s="88"/>
      <c r="AM207" s="88"/>
      <c r="AN207" s="88"/>
      <c r="AO207" s="88"/>
      <c r="AP207" s="88"/>
      <c r="AQ207" s="88"/>
      <c r="AR207" s="88"/>
      <c r="AS207" s="88"/>
    </row>
    <row r="208" spans="1:45" s="87" customFormat="1" ht="15.6">
      <c r="A208" s="221"/>
      <c r="B208" s="197">
        <f>+'Ark1'!C976</f>
        <v>2024</v>
      </c>
      <c r="C208" s="197">
        <f>+'Ark1'!J976</f>
        <v>181</v>
      </c>
      <c r="D208" s="197" t="str">
        <f>VLOOKUP(C208,RNR!$A$1:$B$29,2)</f>
        <v>Horns</v>
      </c>
      <c r="E208" s="197">
        <f>+'Ark1'!D976</f>
        <v>4</v>
      </c>
      <c r="F208" s="197" t="str">
        <f>VLOOKUP(E208,RNR!$D$2:$E$13,2)</f>
        <v>Apr</v>
      </c>
      <c r="G208" s="88">
        <f>+'Ark1'!Q976</f>
        <v>3</v>
      </c>
      <c r="H208" s="89">
        <f>+'Ark1'!R976</f>
        <v>10</v>
      </c>
      <c r="I208" s="88">
        <f>IF(H208=0,"",'Ark1'!S976)</f>
        <v>10</v>
      </c>
      <c r="J208" s="82"/>
      <c r="K208" s="171">
        <f>IF(G208=0,"",100*H208/Måned!$G12)</f>
        <v>0.67204301075268813</v>
      </c>
      <c r="L208" s="82"/>
      <c r="M208" s="171">
        <f>+IF(H208=0,"",'Ark1'!AA976)</f>
        <v>34.525557200427642</v>
      </c>
      <c r="N208" s="171">
        <f>+IF(I208=0,"",'Ark1'!AB976)</f>
        <v>1.0999999999999337</v>
      </c>
      <c r="O208" s="246">
        <f>IF(H208=0,"",'Ark1'!W976)</f>
        <v>61.7</v>
      </c>
      <c r="P208" s="171">
        <f>IF(H208=0,"",'Ark1'!X976)</f>
        <v>146.33802816901411</v>
      </c>
      <c r="Q208" s="245"/>
      <c r="R208" s="171">
        <f>IF(H208=0,"",'Ark1'!AA976)</f>
        <v>34.525557200427642</v>
      </c>
      <c r="S208" s="171">
        <f>IF(H208=0,"",'Ark1'!AB976)</f>
        <v>1.0999999999999337</v>
      </c>
      <c r="T208" s="171">
        <f>IF(H208=0,"",'Ark1'!AC976)</f>
        <v>-76.646778266628814</v>
      </c>
      <c r="U208" s="82"/>
      <c r="V208" s="89">
        <f t="shared" si="17"/>
        <v>3.3333333333333335</v>
      </c>
      <c r="W208" s="171">
        <f>+'Ark1'!V976</f>
        <v>0</v>
      </c>
      <c r="X208" s="221"/>
      <c r="Y208" s="89"/>
      <c r="Z208" s="171"/>
      <c r="AA208" s="171"/>
      <c r="AB208" s="225"/>
      <c r="AI208" s="89"/>
      <c r="AJ208" s="88"/>
      <c r="AK208" s="88"/>
      <c r="AL208" s="88"/>
      <c r="AM208" s="88"/>
      <c r="AN208" s="88"/>
      <c r="AO208" s="88"/>
      <c r="AP208" s="88"/>
      <c r="AQ208" s="88"/>
      <c r="AR208" s="88"/>
      <c r="AS208" s="88"/>
    </row>
    <row r="209" spans="1:45" s="87" customFormat="1" ht="15.6">
      <c r="A209" s="221"/>
      <c r="B209" s="197">
        <f>+'Ark1'!C977</f>
        <v>2024</v>
      </c>
      <c r="C209" s="197">
        <f>+'Ark1'!J977</f>
        <v>181</v>
      </c>
      <c r="D209" s="197" t="str">
        <f>VLOOKUP(C209,RNR!$A$1:$B$29,2)</f>
        <v>Horns</v>
      </c>
      <c r="E209" s="197">
        <f>+'Ark1'!D977</f>
        <v>5</v>
      </c>
      <c r="F209" s="197" t="str">
        <f>VLOOKUP(E209,RNR!$D$2:$E$13,2)</f>
        <v>Mai</v>
      </c>
      <c r="G209" s="88">
        <f>+'Ark1'!Q977</f>
        <v>4</v>
      </c>
      <c r="H209" s="89">
        <f>+'Ark1'!R977</f>
        <v>16</v>
      </c>
      <c r="I209" s="88">
        <f>IF(H209=0,"",'Ark1'!S977)</f>
        <v>16</v>
      </c>
      <c r="J209" s="82"/>
      <c r="K209" s="171">
        <f>IF(G209=0,"",100*H209/Måned!$G13)</f>
        <v>0.89086859688195996</v>
      </c>
      <c r="L209" s="82"/>
      <c r="M209" s="171">
        <f>+IF(H209=0,"",'Ark1'!AA977)</f>
        <v>33.769105703290506</v>
      </c>
      <c r="N209" s="171">
        <f>+IF(I209=0,"",'Ark1'!AB977)</f>
        <v>1.618979230873578</v>
      </c>
      <c r="O209" s="246">
        <f>IF(H209=0,"",'Ark1'!W977)</f>
        <v>61.5625</v>
      </c>
      <c r="P209" s="171">
        <f>IF(H209=0,"",'Ark1'!X977)</f>
        <v>188.40736728060671</v>
      </c>
      <c r="Q209" s="245"/>
      <c r="R209" s="171">
        <f>IF(H209=0,"",'Ark1'!AA977)</f>
        <v>33.769105703290506</v>
      </c>
      <c r="S209" s="171">
        <f>IF(H209=0,"",'Ark1'!AB977)</f>
        <v>1.618979230873578</v>
      </c>
      <c r="T209" s="171">
        <f>IF(H209=0,"",'Ark1'!AC977)</f>
        <v>-53.890071350365794</v>
      </c>
      <c r="U209" s="82"/>
      <c r="V209" s="89">
        <f t="shared" si="17"/>
        <v>4</v>
      </c>
      <c r="W209" s="171">
        <f>+'Ark1'!V977</f>
        <v>2.625</v>
      </c>
      <c r="X209" s="221"/>
      <c r="Y209" s="89"/>
      <c r="Z209" s="171"/>
      <c r="AA209" s="171"/>
      <c r="AB209" s="225"/>
      <c r="AI209" s="89"/>
      <c r="AJ209" s="88"/>
      <c r="AK209" s="88"/>
      <c r="AL209" s="88"/>
      <c r="AM209" s="88"/>
      <c r="AN209" s="88"/>
      <c r="AO209" s="88"/>
      <c r="AP209" s="88"/>
      <c r="AQ209" s="88"/>
      <c r="AR209" s="88"/>
      <c r="AS209" s="88"/>
    </row>
    <row r="210" spans="1:45" s="87" customFormat="1" ht="15.6">
      <c r="A210" s="221"/>
      <c r="B210" s="197">
        <f>+'Ark1'!C978</f>
        <v>2024</v>
      </c>
      <c r="C210" s="197">
        <f>+'Ark1'!J978</f>
        <v>181</v>
      </c>
      <c r="D210" s="197" t="str">
        <f>VLOOKUP(C210,RNR!$A$1:$B$29,2)</f>
        <v>Horns</v>
      </c>
      <c r="E210" s="197">
        <f>+'Ark1'!D978</f>
        <v>6</v>
      </c>
      <c r="F210" s="197" t="str">
        <f>VLOOKUP(E210,RNR!$D$2:$E$13,2)</f>
        <v>Jun</v>
      </c>
      <c r="G210" s="88">
        <f>+'Ark1'!Q978</f>
        <v>3</v>
      </c>
      <c r="H210" s="89">
        <f>+'Ark1'!R978</f>
        <v>9</v>
      </c>
      <c r="I210" s="88">
        <f>IF(H210=0,"",'Ark1'!S978)</f>
        <v>9</v>
      </c>
      <c r="J210" s="82"/>
      <c r="K210" s="171">
        <f>IF(G210=0,"",100*H210/Måned!$G14)</f>
        <v>0.69498069498069504</v>
      </c>
      <c r="L210" s="82"/>
      <c r="M210" s="171">
        <f>+IF(H210=0,"",'Ark1'!AA978)</f>
        <v>42.013096135771555</v>
      </c>
      <c r="N210" s="171">
        <f>+IF(I210=0,"",'Ark1'!AB978)</f>
        <v>1.3966450099976502</v>
      </c>
      <c r="O210" s="246">
        <f>IF(H210=0,"",'Ark1'!W978)</f>
        <v>62.222222222222221</v>
      </c>
      <c r="P210" s="171">
        <f>IF(H210=0,"",'Ark1'!X978)</f>
        <v>175.1294089322258</v>
      </c>
      <c r="Q210" s="245"/>
      <c r="R210" s="171">
        <f>IF(H210=0,"",'Ark1'!AA978)</f>
        <v>42.013096135771555</v>
      </c>
      <c r="S210" s="171">
        <f>IF(H210=0,"",'Ark1'!AB978)</f>
        <v>1.3966450099976502</v>
      </c>
      <c r="T210" s="171">
        <f>IF(H210=0,"",'Ark1'!AC978)</f>
        <v>-13.821129019337352</v>
      </c>
      <c r="U210" s="82"/>
      <c r="V210" s="89">
        <f t="shared" si="17"/>
        <v>3</v>
      </c>
      <c r="W210" s="171">
        <f>+'Ark1'!V978</f>
        <v>1.5555555555555556</v>
      </c>
      <c r="X210" s="221"/>
      <c r="Y210" s="89"/>
      <c r="Z210" s="171"/>
      <c r="AA210" s="171"/>
      <c r="AB210" s="225"/>
      <c r="AI210" s="89"/>
      <c r="AJ210" s="88"/>
      <c r="AK210" s="88"/>
      <c r="AL210" s="88"/>
      <c r="AM210" s="88"/>
      <c r="AN210" s="88"/>
      <c r="AO210" s="88"/>
      <c r="AP210" s="88"/>
      <c r="AQ210" s="88"/>
      <c r="AR210" s="88"/>
      <c r="AS210" s="88"/>
    </row>
    <row r="211" spans="1:45" s="87" customFormat="1" ht="15.6">
      <c r="A211" s="221"/>
      <c r="B211" s="197">
        <f>+'Ark1'!C979</f>
        <v>2024</v>
      </c>
      <c r="C211" s="197">
        <f>+'Ark1'!J979</f>
        <v>181</v>
      </c>
      <c r="D211" s="197" t="str">
        <f>VLOOKUP(C211,RNR!$A$1:$B$29,2)</f>
        <v>Horns</v>
      </c>
      <c r="E211" s="197">
        <f>+'Ark1'!D979</f>
        <v>7</v>
      </c>
      <c r="F211" s="197" t="str">
        <f>VLOOKUP(E211,RNR!$D$2:$E$13,2)</f>
        <v>Jul</v>
      </c>
      <c r="G211" s="88">
        <f>+'Ark1'!Q979</f>
        <v>2</v>
      </c>
      <c r="H211" s="89">
        <f>+'Ark1'!R979</f>
        <v>8</v>
      </c>
      <c r="I211" s="88">
        <f>IF(H211=0,"",'Ark1'!S979)</f>
        <v>8</v>
      </c>
      <c r="J211" s="82"/>
      <c r="K211" s="171">
        <f>IF(G211=0,"",100*H211/Måned!$G15)</f>
        <v>0.60882800608828003</v>
      </c>
      <c r="L211" s="82"/>
      <c r="M211" s="171">
        <f>+IF(H211=0,"",'Ark1'!AA979)</f>
        <v>43.677853012138819</v>
      </c>
      <c r="N211" s="171">
        <f>+IF(I211=0,"",'Ark1'!AB979)</f>
        <v>1.9960899278339139</v>
      </c>
      <c r="O211" s="246">
        <f>IF(H211=0,"",'Ark1'!W979)</f>
        <v>62.375</v>
      </c>
      <c r="P211" s="171">
        <f>IF(H211=0,"",'Ark1'!X979)</f>
        <v>159.00595882990251</v>
      </c>
      <c r="Q211" s="245"/>
      <c r="R211" s="171">
        <f>IF(H211=0,"",'Ark1'!AA979)</f>
        <v>43.677853012138819</v>
      </c>
      <c r="S211" s="171">
        <f>IF(H211=0,"",'Ark1'!AB979)</f>
        <v>1.9960899278339139</v>
      </c>
      <c r="T211" s="171">
        <f>IF(H211=0,"",'Ark1'!AC979)</f>
        <v>-85.692497493850141</v>
      </c>
      <c r="U211" s="82"/>
      <c r="V211" s="89">
        <f t="shared" si="17"/>
        <v>4</v>
      </c>
      <c r="W211" s="171">
        <f>+'Ark1'!V979</f>
        <v>3.5</v>
      </c>
      <c r="X211" s="221"/>
      <c r="Y211" s="89"/>
      <c r="Z211" s="171"/>
      <c r="AA211" s="171"/>
      <c r="AB211" s="225"/>
      <c r="AI211" s="89"/>
      <c r="AJ211" s="88"/>
      <c r="AK211" s="88"/>
      <c r="AL211" s="88"/>
      <c r="AM211" s="88"/>
      <c r="AN211" s="88"/>
      <c r="AO211" s="88"/>
      <c r="AP211" s="88"/>
      <c r="AQ211" s="88"/>
      <c r="AR211" s="88"/>
      <c r="AS211" s="88"/>
    </row>
    <row r="212" spans="1:45" s="87" customFormat="1" ht="15.6">
      <c r="A212" s="221"/>
      <c r="B212" s="197">
        <f>+'Ark1'!C980</f>
        <v>2024</v>
      </c>
      <c r="C212" s="197">
        <f>+'Ark1'!J980</f>
        <v>181</v>
      </c>
      <c r="D212" s="197" t="str">
        <f>VLOOKUP(C212,RNR!$A$1:$B$29,2)</f>
        <v>Horns</v>
      </c>
      <c r="E212" s="197">
        <f>+'Ark1'!D980</f>
        <v>8</v>
      </c>
      <c r="F212" s="197" t="str">
        <f>VLOOKUP(E212,RNR!$D$2:$E$13,2)</f>
        <v>Aug</v>
      </c>
      <c r="G212" s="88">
        <f>+'Ark1'!Q980</f>
        <v>3</v>
      </c>
      <c r="H212" s="89">
        <f>+'Ark1'!R980</f>
        <v>34</v>
      </c>
      <c r="I212" s="88">
        <f>IF(H212=0,"",'Ark1'!S980)</f>
        <v>34</v>
      </c>
      <c r="J212" s="82"/>
      <c r="K212" s="171">
        <f>IF(G212=0,"",100*H212/Måned!$G16)</f>
        <v>2.3562023562023562</v>
      </c>
      <c r="L212" s="82"/>
      <c r="M212" s="171">
        <f>+IF(H212=0,"",'Ark1'!AA980)</f>
        <v>36.530712774028075</v>
      </c>
      <c r="N212" s="171">
        <f>+IF(I212=0,"",'Ark1'!AB980)</f>
        <v>0.98606203613157262</v>
      </c>
      <c r="O212" s="246">
        <f>IF(H212=0,"",'Ark1'!W980)</f>
        <v>63.294117647058819</v>
      </c>
      <c r="P212" s="171">
        <f>IF(H212=0,"",'Ark1'!X980)</f>
        <v>162.5390351156714</v>
      </c>
      <c r="Q212" s="245"/>
      <c r="R212" s="171">
        <f>IF(H212=0,"",'Ark1'!AA980)</f>
        <v>36.530712774028075</v>
      </c>
      <c r="S212" s="171">
        <f>IF(H212=0,"",'Ark1'!AB980)</f>
        <v>0.98606203613157262</v>
      </c>
      <c r="T212" s="171">
        <f>IF(H212=0,"",'Ark1'!AC980)</f>
        <v>-14.430520139571115</v>
      </c>
      <c r="U212" s="82"/>
      <c r="V212" s="89">
        <f t="shared" si="17"/>
        <v>11.333333333333334</v>
      </c>
      <c r="W212" s="171">
        <f>+'Ark1'!V980</f>
        <v>0</v>
      </c>
      <c r="X212" s="221"/>
      <c r="Y212" s="89"/>
      <c r="Z212" s="171"/>
      <c r="AA212" s="171"/>
      <c r="AB212" s="225"/>
      <c r="AI212" s="89"/>
      <c r="AJ212" s="88"/>
      <c r="AK212" s="88"/>
      <c r="AL212" s="88"/>
      <c r="AM212" s="88"/>
      <c r="AN212" s="88"/>
      <c r="AO212" s="88"/>
      <c r="AP212" s="88"/>
      <c r="AQ212" s="88"/>
      <c r="AR212" s="88"/>
      <c r="AS212" s="88"/>
    </row>
    <row r="213" spans="1:45" s="87" customFormat="1" ht="15.6">
      <c r="A213" s="221"/>
      <c r="B213" s="197">
        <f>+'Ark1'!C981</f>
        <v>2024</v>
      </c>
      <c r="C213" s="197">
        <f>+'Ark1'!J981</f>
        <v>181</v>
      </c>
      <c r="D213" s="197" t="str">
        <f>VLOOKUP(C213,RNR!$A$1:$B$29,2)</f>
        <v>Horns</v>
      </c>
      <c r="E213" s="197">
        <f>+'Ark1'!D981</f>
        <v>9</v>
      </c>
      <c r="F213" s="197" t="str">
        <f>VLOOKUP(E213,RNR!$D$2:$E$13,2)</f>
        <v>Sep</v>
      </c>
      <c r="G213" s="88">
        <f>+'Ark1'!Q981</f>
        <v>4</v>
      </c>
      <c r="H213" s="89">
        <f>+'Ark1'!R981</f>
        <v>9</v>
      </c>
      <c r="I213" s="88">
        <f>IF(H213=0,"",'Ark1'!S981)</f>
        <v>9</v>
      </c>
      <c r="J213" s="82"/>
      <c r="K213" s="171">
        <f>IF(G213=0,"",100*H213/Måned!$G17)</f>
        <v>0.70202808112324488</v>
      </c>
      <c r="L213" s="82"/>
      <c r="M213" s="171">
        <f>+IF(H213=0,"",'Ark1'!AA981)</f>
        <v>49.951398601262639</v>
      </c>
      <c r="N213" s="171">
        <f>+IF(I213=0,"",'Ark1'!AB981)</f>
        <v>1.8257418583505536</v>
      </c>
      <c r="O213" s="246">
        <f>IF(H213=0,"",'Ark1'!W981)</f>
        <v>62</v>
      </c>
      <c r="P213" s="171">
        <f>IF(H213=0,"",'Ark1'!X981)</f>
        <v>184.57927049476348</v>
      </c>
      <c r="Q213" s="245"/>
      <c r="R213" s="171">
        <f>IF(H213=0,"",'Ark1'!AA981)</f>
        <v>49.951398601262639</v>
      </c>
      <c r="S213" s="171">
        <f>IF(H213=0,"",'Ark1'!AB981)</f>
        <v>1.8257418583505536</v>
      </c>
      <c r="T213" s="171">
        <f>IF(H213=0,"",'Ark1'!AC981)</f>
        <v>-85.016149325918221</v>
      </c>
      <c r="U213" s="82"/>
      <c r="V213" s="89">
        <f t="shared" si="17"/>
        <v>2.25</v>
      </c>
      <c r="W213" s="171">
        <f>+'Ark1'!V981</f>
        <v>1.5555555555555556</v>
      </c>
      <c r="X213" s="221"/>
      <c r="Y213" s="89"/>
      <c r="Z213" s="171"/>
      <c r="AA213" s="171"/>
      <c r="AB213" s="225"/>
      <c r="AI213" s="89"/>
      <c r="AJ213" s="88"/>
      <c r="AK213" s="88"/>
      <c r="AL213" s="88"/>
      <c r="AM213" s="88"/>
      <c r="AN213" s="88"/>
      <c r="AO213" s="88"/>
      <c r="AP213" s="88"/>
      <c r="AQ213" s="88"/>
      <c r="AR213" s="88"/>
      <c r="AS213" s="88"/>
    </row>
    <row r="214" spans="1:45" s="87" customFormat="1" ht="15.6">
      <c r="A214" s="221"/>
      <c r="B214" s="197">
        <f>+'Ark1'!C982</f>
        <v>2024</v>
      </c>
      <c r="C214" s="197">
        <f>+'Ark1'!J982</f>
        <v>181</v>
      </c>
      <c r="D214" s="197" t="str">
        <f>VLOOKUP(C214,RNR!$A$1:$B$29,2)</f>
        <v>Horns</v>
      </c>
      <c r="E214" s="197">
        <f>+'Ark1'!D982</f>
        <v>10</v>
      </c>
      <c r="F214" s="197" t="str">
        <f>VLOOKUP(E214,RNR!$D$2:$E$13,2)</f>
        <v>Okt</v>
      </c>
      <c r="G214" s="88">
        <f>+'Ark1'!Q982</f>
        <v>4</v>
      </c>
      <c r="H214" s="89">
        <f>+'Ark1'!R982</f>
        <v>24</v>
      </c>
      <c r="I214" s="88">
        <f>IF(H214=0,"",'Ark1'!S982)</f>
        <v>24</v>
      </c>
      <c r="J214" s="82"/>
      <c r="K214" s="171">
        <f>IF(G214=0,"",100*H214/Måned!$G18)</f>
        <v>1.7155110793423873</v>
      </c>
      <c r="L214" s="82"/>
      <c r="M214" s="171">
        <f>+IF(H214=0,"",'Ark1'!AA982)</f>
        <v>40.178772164401643</v>
      </c>
      <c r="N214" s="171">
        <f>+IF(I214=0,"",'Ark1'!AB982)</f>
        <v>1.7240134054647092</v>
      </c>
      <c r="O214" s="246">
        <f>IF(H214=0,"",'Ark1'!W982)</f>
        <v>63.33333333333335</v>
      </c>
      <c r="P214" s="171">
        <f>IF(H214=0,"",'Ark1'!X982)</f>
        <v>166.70729505236545</v>
      </c>
      <c r="Q214" s="245"/>
      <c r="R214" s="171">
        <f>IF(H214=0,"",'Ark1'!AA982)</f>
        <v>40.178772164401643</v>
      </c>
      <c r="S214" s="171">
        <f>IF(H214=0,"",'Ark1'!AB982)</f>
        <v>1.7240134054647092</v>
      </c>
      <c r="T214" s="171">
        <f>IF(H214=0,"",'Ark1'!AC982)</f>
        <v>-64.348810063175634</v>
      </c>
      <c r="U214" s="82"/>
      <c r="V214" s="89">
        <f t="shared" si="17"/>
        <v>6</v>
      </c>
      <c r="W214" s="171">
        <f>+'Ark1'!V982</f>
        <v>0.58333333333333348</v>
      </c>
      <c r="X214" s="221"/>
      <c r="Y214" s="89"/>
      <c r="Z214" s="171"/>
      <c r="AA214" s="171"/>
      <c r="AB214" s="225"/>
      <c r="AI214" s="89"/>
      <c r="AJ214" s="88"/>
      <c r="AK214" s="88"/>
      <c r="AL214" s="88"/>
      <c r="AM214" s="88"/>
      <c r="AN214" s="88"/>
      <c r="AO214" s="88"/>
      <c r="AP214" s="88"/>
      <c r="AQ214" s="88"/>
      <c r="AR214" s="88"/>
      <c r="AS214" s="88"/>
    </row>
    <row r="215" spans="1:45" s="87" customFormat="1" ht="15.6">
      <c r="A215" s="221"/>
      <c r="B215" s="197">
        <f>+'Ark1'!C983</f>
        <v>2024</v>
      </c>
      <c r="C215" s="197">
        <f>+'Ark1'!J983</f>
        <v>181</v>
      </c>
      <c r="D215" s="197" t="str">
        <f>VLOOKUP(C215,RNR!$A$1:$B$29,2)</f>
        <v>Horns</v>
      </c>
      <c r="E215" s="197">
        <f>+'Ark1'!D983</f>
        <v>11</v>
      </c>
      <c r="F215" s="197" t="str">
        <f>VLOOKUP(E215,RNR!$D$2:$E$13,2)</f>
        <v>Nov</v>
      </c>
      <c r="G215" s="88">
        <f>+'Ark1'!Q983</f>
        <v>3</v>
      </c>
      <c r="H215" s="89">
        <f>+'Ark1'!R983</f>
        <v>22</v>
      </c>
      <c r="I215" s="88">
        <f>IF(H215=0,"",'Ark1'!S983)</f>
        <v>22</v>
      </c>
      <c r="J215" s="82"/>
      <c r="K215" s="171">
        <f>IF(G215=0,"",100*H215/Måned!$G19)</f>
        <v>1.4157014157014156</v>
      </c>
      <c r="L215" s="82"/>
      <c r="M215" s="171">
        <f>+IF(H215=0,"",'Ark1'!AA983)</f>
        <v>31.768941119192391</v>
      </c>
      <c r="N215" s="171">
        <f>+IF(I215=0,"",'Ark1'!AB983)</f>
        <v>1.1570838237597796</v>
      </c>
      <c r="O215" s="246">
        <f>IF(H215=0,"",'Ark1'!W983)</f>
        <v>63.545454545454554</v>
      </c>
      <c r="P215" s="171">
        <f>IF(H215=0,"",'Ark1'!X983)</f>
        <v>159.72618930365411</v>
      </c>
      <c r="Q215" s="245"/>
      <c r="R215" s="171">
        <f>IF(H215=0,"",'Ark1'!AA983)</f>
        <v>31.768941119192391</v>
      </c>
      <c r="S215" s="171">
        <f>IF(H215=0,"",'Ark1'!AB983)</f>
        <v>1.1570838237597796</v>
      </c>
      <c r="T215" s="171">
        <f>IF(H215=0,"",'Ark1'!AC983)</f>
        <v>-66.912796403332422</v>
      </c>
      <c r="U215" s="82"/>
      <c r="V215" s="89">
        <f t="shared" si="17"/>
        <v>7.333333333333333</v>
      </c>
      <c r="W215" s="171">
        <f>+'Ark1'!V983</f>
        <v>0</v>
      </c>
      <c r="X215" s="221"/>
      <c r="Y215" s="89"/>
      <c r="Z215" s="171"/>
      <c r="AA215" s="171"/>
      <c r="AB215" s="225"/>
      <c r="AI215" s="89"/>
      <c r="AJ215" s="88"/>
      <c r="AK215" s="88"/>
      <c r="AL215" s="88"/>
      <c r="AM215" s="88"/>
      <c r="AN215" s="88"/>
      <c r="AO215" s="88"/>
      <c r="AP215" s="88"/>
      <c r="AQ215" s="88"/>
      <c r="AR215" s="88"/>
      <c r="AS215" s="88"/>
    </row>
    <row r="216" spans="1:45" s="87" customFormat="1" ht="15.6">
      <c r="A216" s="221"/>
      <c r="B216" s="197">
        <f>+'Ark1'!C984</f>
        <v>2024</v>
      </c>
      <c r="C216" s="197">
        <f>+'Ark1'!J984</f>
        <v>181</v>
      </c>
      <c r="D216" s="197" t="str">
        <f>VLOOKUP(C216,RNR!$A$1:$B$29,2)</f>
        <v>Horns</v>
      </c>
      <c r="E216" s="197">
        <f>+'Ark1'!D984</f>
        <v>12</v>
      </c>
      <c r="F216" s="197" t="str">
        <f>VLOOKUP(E216,RNR!$D$2:$E$13,2)</f>
        <v>Des</v>
      </c>
      <c r="G216" s="88">
        <f>+'Ark1'!Q984</f>
        <v>4</v>
      </c>
      <c r="H216" s="89">
        <f>+'Ark1'!R984</f>
        <v>8</v>
      </c>
      <c r="I216" s="88">
        <f>IF(H216=0,"",'Ark1'!S984)</f>
        <v>8</v>
      </c>
      <c r="J216" s="82"/>
      <c r="K216" s="171">
        <f>IF(G216=0,"",100*H216/Måned!$G20)</f>
        <v>0.59479553903345728</v>
      </c>
      <c r="L216" s="82"/>
      <c r="M216" s="171">
        <f>+IF(H216=0,"",'Ark1'!AA984)</f>
        <v>48.710464738082656</v>
      </c>
      <c r="N216" s="171">
        <f>+IF(I216=0,"",'Ark1'!AB984)</f>
        <v>3.5355339059327382</v>
      </c>
      <c r="O216" s="246">
        <f>IF(H216=0,"",'Ark1'!W984)</f>
        <v>62</v>
      </c>
      <c r="P216" s="171">
        <f>IF(H216=0,"",'Ark1'!X984)</f>
        <v>151.59804983748643</v>
      </c>
      <c r="Q216" s="245"/>
      <c r="R216" s="171">
        <f>IF(H216=0,"",'Ark1'!AA984)</f>
        <v>48.710464738082656</v>
      </c>
      <c r="S216" s="171">
        <f>IF(H216=0,"",'Ark1'!AB984)</f>
        <v>3.5355339059327382</v>
      </c>
      <c r="T216" s="171">
        <f>IF(H216=0,"",'Ark1'!AC984)</f>
        <v>-92.499310650141254</v>
      </c>
      <c r="U216" s="82"/>
      <c r="V216" s="89">
        <f t="shared" ref="V216:V228" si="18">+(IF(H216=0,"",I216/G216))</f>
        <v>2</v>
      </c>
      <c r="W216" s="171">
        <f>+'Ark1'!V984</f>
        <v>1.375</v>
      </c>
      <c r="X216" s="221"/>
      <c r="Y216" s="89"/>
      <c r="Z216" s="171"/>
      <c r="AA216" s="171"/>
      <c r="AB216" s="225"/>
      <c r="AI216" s="89"/>
      <c r="AJ216" s="88"/>
      <c r="AK216" s="88"/>
      <c r="AL216" s="88"/>
      <c r="AM216" s="88"/>
      <c r="AN216" s="88"/>
      <c r="AO216" s="88"/>
      <c r="AP216" s="88"/>
      <c r="AQ216" s="88"/>
      <c r="AR216" s="88"/>
      <c r="AS216" s="88"/>
    </row>
    <row r="217" spans="1:45" s="87" customFormat="1">
      <c r="A217" s="221"/>
      <c r="B217" s="221"/>
      <c r="C217" s="221"/>
      <c r="D217" s="221"/>
      <c r="E217" s="221"/>
      <c r="F217" s="221"/>
      <c r="G217" s="221"/>
      <c r="H217" s="221"/>
      <c r="I217" s="221"/>
      <c r="J217" s="221"/>
      <c r="K217" s="221"/>
      <c r="L217" s="221"/>
      <c r="M217" s="221"/>
      <c r="N217" s="221"/>
      <c r="O217" s="221"/>
      <c r="P217" s="221"/>
      <c r="Q217" s="221"/>
      <c r="R217" s="221"/>
      <c r="S217" s="221"/>
      <c r="T217" s="221"/>
      <c r="U217" s="221"/>
      <c r="V217" s="221"/>
      <c r="W217" s="221"/>
      <c r="X217" s="221"/>
      <c r="Y217" s="89"/>
      <c r="Z217" s="171"/>
      <c r="AA217" s="171"/>
      <c r="AB217" s="225"/>
      <c r="AI217" s="89"/>
      <c r="AJ217" s="88"/>
      <c r="AK217" s="88"/>
      <c r="AL217" s="88"/>
      <c r="AM217" s="88"/>
      <c r="AN217" s="88"/>
      <c r="AO217" s="88"/>
      <c r="AP217" s="88"/>
      <c r="AQ217" s="88"/>
      <c r="AR217" s="88"/>
      <c r="AS217" s="88"/>
    </row>
    <row r="218" spans="1:45" s="87" customFormat="1" ht="15.6">
      <c r="A218" s="221"/>
      <c r="B218" s="197">
        <f>+'Ark1'!C985</f>
        <v>2024</v>
      </c>
      <c r="C218" s="197">
        <f>+'Ark1'!J985</f>
        <v>470</v>
      </c>
      <c r="D218" s="197" t="str">
        <f>VLOOKUP(C218,RNR!$A$1:$B$29,2)</f>
        <v>Jens Eide</v>
      </c>
      <c r="E218" s="197">
        <f>+'Ark1'!D985</f>
        <v>1</v>
      </c>
      <c r="F218" s="197" t="str">
        <f>VLOOKUP(E218,RNR!$D$2:$E$13,2)</f>
        <v>Jan</v>
      </c>
      <c r="G218" s="88">
        <f>+'Ark1'!Q985</f>
        <v>5</v>
      </c>
      <c r="H218" s="89">
        <f>+'Ark1'!R985</f>
        <v>19</v>
      </c>
      <c r="I218" s="88">
        <f>IF(H218=0,"",'Ark1'!S985)</f>
        <v>19</v>
      </c>
      <c r="J218" s="82"/>
      <c r="K218" s="171">
        <f>IF(G218=0,"",100*H218/Måned!$G21)</f>
        <v>1.4328808446455505</v>
      </c>
      <c r="L218" s="82"/>
      <c r="M218" s="171">
        <f>+IF(H218=0,"",'Ark1'!AA985)</f>
        <v>40.224381740762674</v>
      </c>
      <c r="N218" s="171">
        <f>+IF(I218=0,"",'Ark1'!AB985)</f>
        <v>6.737253276926082</v>
      </c>
      <c r="O218" s="246">
        <f>IF(H218=0,"",'Ark1'!W985)</f>
        <v>53.368421052631589</v>
      </c>
      <c r="P218" s="171">
        <f>IF(H218=0,"",'Ark1'!X985)</f>
        <v>185.94400410560525</v>
      </c>
      <c r="Q218" s="245"/>
      <c r="R218" s="171">
        <f>IF(H218=0,"",'Ark1'!AA985)</f>
        <v>40.224381740762674</v>
      </c>
      <c r="S218" s="171">
        <f>IF(H218=0,"",'Ark1'!AB985)</f>
        <v>6.737253276926082</v>
      </c>
      <c r="T218" s="171">
        <f>IF(H218=0,"",'Ark1'!AC985)</f>
        <v>-65.35951185237235</v>
      </c>
      <c r="U218" s="82"/>
      <c r="V218" s="89">
        <f t="shared" si="18"/>
        <v>3.8</v>
      </c>
      <c r="W218" s="171">
        <f>+'Ark1'!V985</f>
        <v>6.5789473684210513</v>
      </c>
      <c r="X218" s="221"/>
      <c r="Y218" s="89"/>
      <c r="Z218" s="171"/>
      <c r="AA218" s="171"/>
      <c r="AB218" s="225"/>
      <c r="AI218" s="89"/>
      <c r="AJ218" s="88"/>
      <c r="AK218" s="88"/>
      <c r="AL218" s="88"/>
      <c r="AM218" s="88"/>
      <c r="AN218" s="88"/>
      <c r="AO218" s="88"/>
      <c r="AP218" s="88"/>
      <c r="AQ218" s="88"/>
      <c r="AR218" s="88"/>
      <c r="AS218" s="88"/>
    </row>
    <row r="219" spans="1:45" s="87" customFormat="1" ht="15.6">
      <c r="A219" s="221"/>
      <c r="B219" s="197">
        <f>+'Ark1'!C986</f>
        <v>2024</v>
      </c>
      <c r="C219" s="197">
        <f>+'Ark1'!J986</f>
        <v>470</v>
      </c>
      <c r="D219" s="197" t="str">
        <f>VLOOKUP(C219,RNR!$A$1:$B$29,2)</f>
        <v>Jens Eide</v>
      </c>
      <c r="E219" s="197">
        <f>+'Ark1'!D986</f>
        <v>2</v>
      </c>
      <c r="F219" s="197" t="str">
        <f>VLOOKUP(E219,RNR!$D$2:$E$13,2)</f>
        <v>Feb</v>
      </c>
      <c r="G219" s="88">
        <f>+'Ark1'!Q986</f>
        <v>4</v>
      </c>
      <c r="H219" s="89">
        <f>+'Ark1'!R986</f>
        <v>27</v>
      </c>
      <c r="I219" s="88">
        <f>IF(H219=0,"",'Ark1'!S986)</f>
        <v>27</v>
      </c>
      <c r="J219" s="82"/>
      <c r="K219" s="171">
        <f>IF(G219=0,"",100*H219/Måned!$G10)</f>
        <v>1.4746040415073731</v>
      </c>
      <c r="L219" s="82"/>
      <c r="M219" s="171">
        <f>+IF(H219=0,"",'Ark1'!AA986)</f>
        <v>38.863439644672333</v>
      </c>
      <c r="N219" s="171">
        <f>+IF(I219=0,"",'Ark1'!AB986)</f>
        <v>5.3505380932684847</v>
      </c>
      <c r="O219" s="246">
        <f>IF(H219=0,"",'Ark1'!W986)</f>
        <v>56.962962962962976</v>
      </c>
      <c r="P219" s="171">
        <f>IF(H219=0,"",'Ark1'!X986)</f>
        <v>174.37502507925035</v>
      </c>
      <c r="Q219" s="245"/>
      <c r="R219" s="171">
        <f>IF(H219=0,"",'Ark1'!AA986)</f>
        <v>38.863439644672333</v>
      </c>
      <c r="S219" s="171">
        <f>IF(H219=0,"",'Ark1'!AB986)</f>
        <v>5.3505380932684847</v>
      </c>
      <c r="T219" s="171">
        <f>IF(H219=0,"",'Ark1'!AC986)</f>
        <v>-85.297835459047775</v>
      </c>
      <c r="U219" s="82"/>
      <c r="V219" s="89">
        <f t="shared" si="18"/>
        <v>6.75</v>
      </c>
      <c r="W219" s="171">
        <f>+'Ark1'!V986</f>
        <v>8</v>
      </c>
      <c r="X219" s="221"/>
      <c r="Y219" s="89"/>
      <c r="Z219" s="171"/>
      <c r="AA219" s="171"/>
      <c r="AB219" s="225"/>
      <c r="AI219" s="89"/>
      <c r="AJ219" s="88"/>
      <c r="AK219" s="88"/>
      <c r="AL219" s="88"/>
      <c r="AM219" s="88"/>
      <c r="AN219" s="88"/>
      <c r="AO219" s="88"/>
      <c r="AP219" s="88"/>
      <c r="AQ219" s="88"/>
      <c r="AR219" s="88"/>
      <c r="AS219" s="88"/>
    </row>
    <row r="220" spans="1:45" s="87" customFormat="1" ht="15.6">
      <c r="A220" s="221"/>
      <c r="B220" s="197">
        <f>+'Ark1'!C987</f>
        <v>2024</v>
      </c>
      <c r="C220" s="197">
        <f>+'Ark1'!J987</f>
        <v>470</v>
      </c>
      <c r="D220" s="197" t="str">
        <f>VLOOKUP(C220,RNR!$A$1:$B$29,2)</f>
        <v>Jens Eide</v>
      </c>
      <c r="E220" s="197">
        <f>+'Ark1'!D987</f>
        <v>3</v>
      </c>
      <c r="F220" s="197" t="str">
        <f>VLOOKUP(E220,RNR!$D$2:$E$13,2)</f>
        <v>Mar</v>
      </c>
      <c r="G220" s="88">
        <f>+'Ark1'!Q987</f>
        <v>8</v>
      </c>
      <c r="H220" s="89">
        <f>+'Ark1'!R987</f>
        <v>60</v>
      </c>
      <c r="I220" s="88">
        <f>IF(H220=0,"",'Ark1'!S987)</f>
        <v>60</v>
      </c>
      <c r="J220" s="82"/>
      <c r="K220" s="171">
        <f>IF(G220=0,"",100*H220/Måned!$G11)</f>
        <v>3.6923076923076925</v>
      </c>
      <c r="L220" s="82"/>
      <c r="M220" s="171">
        <f>+IF(H220=0,"",'Ark1'!AA987)</f>
        <v>40.085202970949915</v>
      </c>
      <c r="N220" s="171">
        <f>+IF(I220=0,"",'Ark1'!AB987)</f>
        <v>6.6418496419797295</v>
      </c>
      <c r="O220" s="246">
        <f>IF(H220=0,"",'Ark1'!W987)</f>
        <v>54.45</v>
      </c>
      <c r="P220" s="171">
        <f>IF(H220=0,"",'Ark1'!X987)</f>
        <v>200.57602022390753</v>
      </c>
      <c r="Q220" s="245"/>
      <c r="R220" s="171">
        <f>IF(H220=0,"",'Ark1'!AA987)</f>
        <v>40.085202970949915</v>
      </c>
      <c r="S220" s="171">
        <f>IF(H220=0,"",'Ark1'!AB987)</f>
        <v>6.6418496419797295</v>
      </c>
      <c r="T220" s="171">
        <f>IF(H220=0,"",'Ark1'!AC987)</f>
        <v>-79.147637320927714</v>
      </c>
      <c r="U220" s="82"/>
      <c r="V220" s="89">
        <f t="shared" si="18"/>
        <v>7.5</v>
      </c>
      <c r="W220" s="171">
        <f>+'Ark1'!V987</f>
        <v>7.3166666666666655</v>
      </c>
      <c r="X220" s="221"/>
      <c r="Y220" s="89"/>
      <c r="Z220" s="171"/>
      <c r="AA220" s="171"/>
      <c r="AB220" s="225"/>
      <c r="AI220" s="89"/>
      <c r="AJ220" s="88"/>
      <c r="AK220" s="88"/>
      <c r="AL220" s="88"/>
      <c r="AM220" s="88"/>
      <c r="AN220" s="88"/>
      <c r="AO220" s="88"/>
      <c r="AP220" s="88"/>
      <c r="AQ220" s="88"/>
      <c r="AR220" s="88"/>
      <c r="AS220" s="88"/>
    </row>
    <row r="221" spans="1:45" s="87" customFormat="1" ht="15.6">
      <c r="A221" s="221"/>
      <c r="B221" s="197">
        <f>+'Ark1'!C988</f>
        <v>2024</v>
      </c>
      <c r="C221" s="197">
        <f>+'Ark1'!J988</f>
        <v>470</v>
      </c>
      <c r="D221" s="197" t="str">
        <f>VLOOKUP(C221,RNR!$A$1:$B$29,2)</f>
        <v>Jens Eide</v>
      </c>
      <c r="E221" s="197">
        <f>+'Ark1'!D988</f>
        <v>4</v>
      </c>
      <c r="F221" s="197" t="str">
        <f>VLOOKUP(E221,RNR!$D$2:$E$13,2)</f>
        <v>Apr</v>
      </c>
      <c r="G221" s="88">
        <f>+'Ark1'!Q988</f>
        <v>6</v>
      </c>
      <c r="H221" s="89">
        <f>+'Ark1'!R988</f>
        <v>36</v>
      </c>
      <c r="I221" s="88">
        <f>IF(H221=0,"",'Ark1'!S988)</f>
        <v>36</v>
      </c>
      <c r="J221" s="82"/>
      <c r="K221" s="171">
        <f>IF(G221=0,"",100*H221/Måned!$G12)</f>
        <v>2.4193548387096775</v>
      </c>
      <c r="L221" s="82"/>
      <c r="M221" s="171">
        <f>+IF(H221=0,"",'Ark1'!AA988)</f>
        <v>50.530565252046969</v>
      </c>
      <c r="N221" s="171">
        <f>+IF(I221=0,"",'Ark1'!AB988)</f>
        <v>7.681145747868606</v>
      </c>
      <c r="O221" s="246">
        <f>IF(H221=0,"",'Ark1'!W988)</f>
        <v>55.33333333333335</v>
      </c>
      <c r="P221" s="171">
        <f>IF(H221=0,"",'Ark1'!X988)</f>
        <v>184.55519441434936</v>
      </c>
      <c r="Q221" s="245"/>
      <c r="R221" s="171">
        <f>IF(H221=0,"",'Ark1'!AA988)</f>
        <v>50.530565252046969</v>
      </c>
      <c r="S221" s="171">
        <f>IF(H221=0,"",'Ark1'!AB988)</f>
        <v>7.681145747868606</v>
      </c>
      <c r="T221" s="171">
        <f>IF(H221=0,"",'Ark1'!AC988)</f>
        <v>-88.241121836297182</v>
      </c>
      <c r="U221" s="82"/>
      <c r="V221" s="89">
        <f t="shared" si="18"/>
        <v>6</v>
      </c>
      <c r="W221" s="171">
        <f>+'Ark1'!V988</f>
        <v>3.8888888888888888</v>
      </c>
      <c r="X221" s="221"/>
      <c r="Y221" s="89"/>
      <c r="Z221" s="171"/>
      <c r="AA221" s="171"/>
      <c r="AB221" s="225"/>
      <c r="AI221" s="89"/>
      <c r="AJ221" s="88"/>
      <c r="AK221" s="88"/>
      <c r="AL221" s="88"/>
      <c r="AM221" s="88"/>
      <c r="AN221" s="88"/>
      <c r="AO221" s="88"/>
      <c r="AP221" s="88"/>
      <c r="AQ221" s="88"/>
      <c r="AR221" s="88"/>
      <c r="AS221" s="88"/>
    </row>
    <row r="222" spans="1:45" s="87" customFormat="1" ht="15.6">
      <c r="A222" s="221"/>
      <c r="B222" s="197">
        <f>+'Ark1'!C989</f>
        <v>2024</v>
      </c>
      <c r="C222" s="197">
        <f>+'Ark1'!J989</f>
        <v>470</v>
      </c>
      <c r="D222" s="197" t="str">
        <f>VLOOKUP(C222,RNR!$A$1:$B$29,2)</f>
        <v>Jens Eide</v>
      </c>
      <c r="E222" s="197">
        <f>+'Ark1'!D989</f>
        <v>5</v>
      </c>
      <c r="F222" s="197" t="str">
        <f>VLOOKUP(E222,RNR!$D$2:$E$13,2)</f>
        <v>Mai</v>
      </c>
      <c r="G222" s="88">
        <f>+'Ark1'!Q989</f>
        <v>6</v>
      </c>
      <c r="H222" s="89">
        <f>+'Ark1'!R989</f>
        <v>28</v>
      </c>
      <c r="I222" s="88">
        <f>IF(H222=0,"",'Ark1'!S989)</f>
        <v>28</v>
      </c>
      <c r="J222" s="82"/>
      <c r="K222" s="171">
        <f>IF(G222=0,"",100*H222/Måned!$G13)</f>
        <v>1.5590200445434299</v>
      </c>
      <c r="L222" s="82"/>
      <c r="M222" s="171">
        <f>+IF(H222=0,"",'Ark1'!AA989)</f>
        <v>32.801920014424162</v>
      </c>
      <c r="N222" s="171">
        <f>+IF(I222=0,"",'Ark1'!AB989)</f>
        <v>5.886143361613736</v>
      </c>
      <c r="O222" s="246">
        <f>IF(H222=0,"",'Ark1'!W989)</f>
        <v>58.321428571428562</v>
      </c>
      <c r="P222" s="171">
        <f>IF(H222=0,"",'Ark1'!X989)</f>
        <v>177.36805448073051</v>
      </c>
      <c r="Q222" s="245"/>
      <c r="R222" s="171">
        <f>IF(H222=0,"",'Ark1'!AA989)</f>
        <v>32.801920014424162</v>
      </c>
      <c r="S222" s="171">
        <f>IF(H222=0,"",'Ark1'!AB989)</f>
        <v>5.886143361613736</v>
      </c>
      <c r="T222" s="171">
        <f>IF(H222=0,"",'Ark1'!AC989)</f>
        <v>-57.314283534071151</v>
      </c>
      <c r="U222" s="82"/>
      <c r="V222" s="89">
        <f t="shared" si="18"/>
        <v>4.666666666666667</v>
      </c>
      <c r="W222" s="171">
        <f>+'Ark1'!V989</f>
        <v>4.4285714285714306</v>
      </c>
      <c r="X222" s="221"/>
      <c r="Y222" s="89"/>
      <c r="Z222" s="171"/>
      <c r="AA222" s="171"/>
      <c r="AB222" s="225"/>
      <c r="AI222" s="89"/>
      <c r="AJ222" s="88"/>
      <c r="AK222" s="88"/>
      <c r="AL222" s="88"/>
      <c r="AM222" s="88"/>
      <c r="AN222" s="88"/>
      <c r="AO222" s="88"/>
      <c r="AP222" s="88"/>
      <c r="AQ222" s="88"/>
      <c r="AR222" s="88"/>
      <c r="AS222" s="88"/>
    </row>
    <row r="223" spans="1:45" s="87" customFormat="1" ht="15.6">
      <c r="A223" s="221"/>
      <c r="B223" s="197">
        <f>+'Ark1'!C990</f>
        <v>2024</v>
      </c>
      <c r="C223" s="197">
        <f>+'Ark1'!J990</f>
        <v>470</v>
      </c>
      <c r="D223" s="197" t="str">
        <f>VLOOKUP(C223,RNR!$A$1:$B$29,2)</f>
        <v>Jens Eide</v>
      </c>
      <c r="E223" s="197">
        <f>+'Ark1'!D990</f>
        <v>6</v>
      </c>
      <c r="F223" s="197" t="str">
        <f>VLOOKUP(E223,RNR!$D$2:$E$13,2)</f>
        <v>Jun</v>
      </c>
      <c r="G223" s="88">
        <f>+'Ark1'!Q990</f>
        <v>4</v>
      </c>
      <c r="H223" s="89">
        <f>+'Ark1'!R990</f>
        <v>18</v>
      </c>
      <c r="I223" s="88">
        <f>IF(H223=0,"",'Ark1'!S990)</f>
        <v>18</v>
      </c>
      <c r="J223" s="82"/>
      <c r="K223" s="171">
        <f>IF(G223=0,"",100*H223/Måned!$G14)</f>
        <v>1.3899613899613901</v>
      </c>
      <c r="L223" s="82"/>
      <c r="M223" s="171">
        <f>+IF(H223=0,"",'Ark1'!AA990)</f>
        <v>40.203637511247663</v>
      </c>
      <c r="N223" s="171">
        <f>+IF(I223=0,"",'Ark1'!AB990)</f>
        <v>8.0553639823964058</v>
      </c>
      <c r="O223" s="246">
        <f>IF(H223=0,"",'Ark1'!W990)</f>
        <v>50.666666666666657</v>
      </c>
      <c r="P223" s="171">
        <f>IF(H223=0,"",'Ark1'!X990)</f>
        <v>240.67653785963657</v>
      </c>
      <c r="Q223" s="245"/>
      <c r="R223" s="171">
        <f>IF(H223=0,"",'Ark1'!AA990)</f>
        <v>40.203637511247663</v>
      </c>
      <c r="S223" s="171">
        <f>IF(H223=0,"",'Ark1'!AB990)</f>
        <v>8.0553639823964058</v>
      </c>
      <c r="T223" s="171">
        <f>IF(H223=0,"",'Ark1'!AC990)</f>
        <v>-73.701265734775831</v>
      </c>
      <c r="U223" s="82"/>
      <c r="V223" s="89">
        <f t="shared" si="18"/>
        <v>4.5</v>
      </c>
      <c r="W223" s="171">
        <f>+'Ark1'!V990</f>
        <v>7</v>
      </c>
      <c r="X223" s="221"/>
      <c r="Y223" s="89"/>
      <c r="Z223" s="171"/>
      <c r="AA223" s="171"/>
      <c r="AB223" s="225"/>
      <c r="AI223" s="89"/>
      <c r="AJ223" s="88"/>
      <c r="AK223" s="88"/>
      <c r="AL223" s="88"/>
      <c r="AM223" s="88"/>
      <c r="AN223" s="88"/>
      <c r="AO223" s="88"/>
      <c r="AP223" s="88"/>
      <c r="AQ223" s="88"/>
      <c r="AR223" s="88"/>
      <c r="AS223" s="88"/>
    </row>
    <row r="224" spans="1:45" s="87" customFormat="1" ht="15.6">
      <c r="A224" s="221"/>
      <c r="B224" s="197">
        <f>+'Ark1'!C991</f>
        <v>2024</v>
      </c>
      <c r="C224" s="197">
        <f>+'Ark1'!J991</f>
        <v>470</v>
      </c>
      <c r="D224" s="197" t="str">
        <f>VLOOKUP(C224,RNR!$A$1:$B$29,2)</f>
        <v>Jens Eide</v>
      </c>
      <c r="E224" s="197">
        <f>+'Ark1'!D991</f>
        <v>7</v>
      </c>
      <c r="F224" s="197" t="str">
        <f>VLOOKUP(E224,RNR!$D$2:$E$13,2)</f>
        <v>Jul</v>
      </c>
      <c r="G224" s="88">
        <f>+'Ark1'!Q991</f>
        <v>4</v>
      </c>
      <c r="H224" s="89">
        <f>+'Ark1'!R991</f>
        <v>32</v>
      </c>
      <c r="I224" s="88">
        <f>IF(H224=0,"",'Ark1'!S991)</f>
        <v>32</v>
      </c>
      <c r="J224" s="82"/>
      <c r="K224" s="171">
        <f>IF(G224=0,"",100*H224/Måned!$G15)</f>
        <v>2.4353120243531201</v>
      </c>
      <c r="L224" s="82"/>
      <c r="M224" s="171">
        <f>+IF(H224=0,"",'Ark1'!AA991)</f>
        <v>34.479824122004572</v>
      </c>
      <c r="N224" s="171">
        <f>+IF(I224=0,"",'Ark1'!AB991)</f>
        <v>4.3092152345293693</v>
      </c>
      <c r="O224" s="246">
        <f>IF(H224=0,"",'Ark1'!W991)</f>
        <v>59.84375</v>
      </c>
      <c r="P224" s="171">
        <f>IF(H224=0,"",'Ark1'!X991)</f>
        <v>164.86660346695555</v>
      </c>
      <c r="Q224" s="245"/>
      <c r="R224" s="171">
        <f>IF(H224=0,"",'Ark1'!AA991)</f>
        <v>34.479824122004572</v>
      </c>
      <c r="S224" s="171">
        <f>IF(H224=0,"",'Ark1'!AB991)</f>
        <v>4.3092152345293693</v>
      </c>
      <c r="T224" s="171">
        <f>IF(H224=0,"",'Ark1'!AC991)</f>
        <v>-60.891469733720918</v>
      </c>
      <c r="U224" s="82"/>
      <c r="V224" s="89">
        <f t="shared" si="18"/>
        <v>8</v>
      </c>
      <c r="W224" s="171">
        <f>+'Ark1'!V991</f>
        <v>3.5625</v>
      </c>
      <c r="X224" s="221"/>
      <c r="Y224" s="89"/>
      <c r="Z224" s="171"/>
      <c r="AA224" s="171"/>
      <c r="AB224" s="225"/>
      <c r="AI224" s="89"/>
      <c r="AJ224" s="88"/>
      <c r="AK224" s="88"/>
      <c r="AL224" s="88"/>
      <c r="AM224" s="88"/>
      <c r="AN224" s="88"/>
      <c r="AO224" s="88"/>
      <c r="AP224" s="88"/>
      <c r="AQ224" s="88"/>
      <c r="AR224" s="88"/>
      <c r="AS224" s="88"/>
    </row>
    <row r="225" spans="1:45" s="87" customFormat="1" ht="15.6">
      <c r="A225" s="221"/>
      <c r="B225" s="197">
        <f>+'Ark1'!C992</f>
        <v>2024</v>
      </c>
      <c r="C225" s="197">
        <f>+'Ark1'!J992</f>
        <v>470</v>
      </c>
      <c r="D225" s="197" t="str">
        <f>VLOOKUP(C225,RNR!$A$1:$B$29,2)</f>
        <v>Jens Eide</v>
      </c>
      <c r="E225" s="197">
        <f>+'Ark1'!D992</f>
        <v>8</v>
      </c>
      <c r="F225" s="197" t="str">
        <f>VLOOKUP(E225,RNR!$D$2:$E$13,2)</f>
        <v>Aug</v>
      </c>
      <c r="G225" s="88">
        <f>+'Ark1'!Q992</f>
        <v>5</v>
      </c>
      <c r="H225" s="89">
        <f>+'Ark1'!R992</f>
        <v>16</v>
      </c>
      <c r="I225" s="88">
        <f>IF(H225=0,"",'Ark1'!S992)</f>
        <v>16</v>
      </c>
      <c r="J225" s="82"/>
      <c r="K225" s="171">
        <f>IF(G225=0,"",100*H225/Måned!$G16)</f>
        <v>1.1088011088011087</v>
      </c>
      <c r="L225" s="82"/>
      <c r="M225" s="171">
        <f>+IF(H225=0,"",'Ark1'!AA992)</f>
        <v>32.849181877179255</v>
      </c>
      <c r="N225" s="171">
        <f>+IF(I225=0,"",'Ark1'!AB992)</f>
        <v>5.9892481790288148</v>
      </c>
      <c r="O225" s="246">
        <f>IF(H225=0,"",'Ark1'!W992)</f>
        <v>57.5625</v>
      </c>
      <c r="P225" s="171">
        <f>IF(H225=0,"",'Ark1'!X992)</f>
        <v>187.54062838569877</v>
      </c>
      <c r="Q225" s="245"/>
      <c r="R225" s="171">
        <f>IF(H225=0,"",'Ark1'!AA992)</f>
        <v>32.849181877179255</v>
      </c>
      <c r="S225" s="171">
        <f>IF(H225=0,"",'Ark1'!AB992)</f>
        <v>5.9892481790288148</v>
      </c>
      <c r="T225" s="171">
        <f>IF(H225=0,"",'Ark1'!AC992)</f>
        <v>-72.868310208988518</v>
      </c>
      <c r="U225" s="82"/>
      <c r="V225" s="89">
        <f t="shared" si="18"/>
        <v>3.2</v>
      </c>
      <c r="W225" s="171">
        <f>+'Ark1'!V992</f>
        <v>6.9375</v>
      </c>
      <c r="X225" s="221"/>
      <c r="Y225" s="89"/>
      <c r="Z225" s="171"/>
      <c r="AA225" s="171"/>
      <c r="AB225" s="225"/>
      <c r="AI225" s="89"/>
      <c r="AJ225" s="88"/>
      <c r="AK225" s="88"/>
      <c r="AL225" s="88"/>
      <c r="AM225" s="88"/>
      <c r="AN225" s="88"/>
      <c r="AO225" s="88"/>
      <c r="AP225" s="88"/>
      <c r="AQ225" s="88"/>
      <c r="AR225" s="88"/>
      <c r="AS225" s="88"/>
    </row>
    <row r="226" spans="1:45" s="87" customFormat="1" ht="15.6">
      <c r="A226" s="221"/>
      <c r="B226" s="197">
        <f>+'Ark1'!C993</f>
        <v>2024</v>
      </c>
      <c r="C226" s="197">
        <f>+'Ark1'!J993</f>
        <v>470</v>
      </c>
      <c r="D226" s="197" t="str">
        <f>VLOOKUP(C226,RNR!$A$1:$B$29,2)</f>
        <v>Jens Eide</v>
      </c>
      <c r="E226" s="197">
        <f>+'Ark1'!D993</f>
        <v>9</v>
      </c>
      <c r="F226" s="197" t="str">
        <f>VLOOKUP(E226,RNR!$D$2:$E$13,2)</f>
        <v>Sep</v>
      </c>
      <c r="G226" s="88">
        <f>+'Ark1'!Q993</f>
        <v>1</v>
      </c>
      <c r="H226" s="89">
        <f>+'Ark1'!R993</f>
        <v>1</v>
      </c>
      <c r="I226" s="88">
        <f>IF(H226=0,"",'Ark1'!S993)</f>
        <v>1</v>
      </c>
      <c r="J226" s="82"/>
      <c r="K226" s="171">
        <f>IF(G226=0,"",100*H226/Måned!$G17)</f>
        <v>7.8003120124804995E-2</v>
      </c>
      <c r="L226" s="82"/>
      <c r="M226" s="171">
        <f>+IF(H226=0,"",'Ark1'!AA993)</f>
        <v>0</v>
      </c>
      <c r="N226" s="171">
        <f>+IF(I226=0,"",'Ark1'!AB993)</f>
        <v>0</v>
      </c>
      <c r="O226" s="246">
        <f>IF(H226=0,"",'Ark1'!W993)</f>
        <v>48</v>
      </c>
      <c r="P226" s="171">
        <f>IF(H226=0,"",'Ark1'!X993)</f>
        <v>252.65438786565545</v>
      </c>
      <c r="Q226" s="245"/>
      <c r="R226" s="171">
        <f>IF(H226=0,"",'Ark1'!AA993)</f>
        <v>0</v>
      </c>
      <c r="S226" s="171">
        <f>IF(H226=0,"",'Ark1'!AB993)</f>
        <v>0</v>
      </c>
      <c r="T226" s="171">
        <f>IF(H226=0,"",'Ark1'!AC993)</f>
        <v>0</v>
      </c>
      <c r="U226" s="82"/>
      <c r="V226" s="89">
        <f t="shared" si="18"/>
        <v>1</v>
      </c>
      <c r="W226" s="171">
        <f>+'Ark1'!V993</f>
        <v>8</v>
      </c>
      <c r="X226" s="221"/>
      <c r="Y226" s="89"/>
      <c r="Z226" s="171"/>
      <c r="AA226" s="171"/>
      <c r="AB226" s="225"/>
      <c r="AI226" s="89"/>
      <c r="AJ226" s="88"/>
      <c r="AK226" s="88"/>
      <c r="AL226" s="88"/>
      <c r="AM226" s="88"/>
      <c r="AN226" s="88"/>
      <c r="AO226" s="88"/>
      <c r="AP226" s="88"/>
      <c r="AQ226" s="88"/>
      <c r="AR226" s="88"/>
      <c r="AS226" s="88"/>
    </row>
    <row r="227" spans="1:45" s="87" customFormat="1" ht="15.6">
      <c r="A227" s="221"/>
      <c r="B227" s="197">
        <f>+'Ark1'!C994</f>
        <v>2024</v>
      </c>
      <c r="C227" s="197">
        <f>+'Ark1'!J994</f>
        <v>470</v>
      </c>
      <c r="D227" s="197" t="str">
        <f>VLOOKUP(C227,RNR!$A$1:$B$29,2)</f>
        <v>Jens Eide</v>
      </c>
      <c r="E227" s="197">
        <f>+'Ark1'!D994</f>
        <v>10</v>
      </c>
      <c r="F227" s="197" t="str">
        <f>VLOOKUP(E227,RNR!$D$2:$E$13,2)</f>
        <v>Okt</v>
      </c>
      <c r="G227" s="88">
        <f>+'Ark1'!Q994</f>
        <v>5</v>
      </c>
      <c r="H227" s="89">
        <f>+'Ark1'!R994</f>
        <v>36</v>
      </c>
      <c r="I227" s="88">
        <f>IF(H227=0,"",'Ark1'!S994)</f>
        <v>36</v>
      </c>
      <c r="J227" s="82"/>
      <c r="K227" s="171">
        <f>IF(G227=0,"",100*H227/Måned!$G18)</f>
        <v>2.5732666190135811</v>
      </c>
      <c r="L227" s="82"/>
      <c r="M227" s="171">
        <f>+IF(H227=0,"",'Ark1'!AA994)</f>
        <v>33.941724181781126</v>
      </c>
      <c r="N227" s="171">
        <f>+IF(I227=0,"",'Ark1'!AB994)</f>
        <v>7.0006062347714408</v>
      </c>
      <c r="O227" s="246">
        <f>IF(H227=0,"",'Ark1'!W994)</f>
        <v>55.861111111111114</v>
      </c>
      <c r="P227" s="171">
        <f>IF(H227=0,"",'Ark1'!X994)</f>
        <v>180.80835439990381</v>
      </c>
      <c r="Q227" s="245"/>
      <c r="R227" s="171">
        <f>IF(H227=0,"",'Ark1'!AA994)</f>
        <v>33.941724181781126</v>
      </c>
      <c r="S227" s="171">
        <f>IF(H227=0,"",'Ark1'!AB994)</f>
        <v>7.0006062347714408</v>
      </c>
      <c r="T227" s="171">
        <f>IF(H227=0,"",'Ark1'!AC994)</f>
        <v>-82.960294670540748</v>
      </c>
      <c r="U227" s="82"/>
      <c r="V227" s="89">
        <f t="shared" si="18"/>
        <v>7.2</v>
      </c>
      <c r="W227" s="171">
        <f>+'Ark1'!V994</f>
        <v>6.083333333333333</v>
      </c>
      <c r="X227" s="221"/>
      <c r="Y227" s="89"/>
      <c r="Z227" s="171"/>
      <c r="AA227" s="171"/>
      <c r="AB227" s="225"/>
      <c r="AI227" s="89"/>
      <c r="AJ227" s="88"/>
      <c r="AK227" s="88"/>
      <c r="AL227" s="88"/>
      <c r="AM227" s="88"/>
      <c r="AN227" s="88"/>
      <c r="AO227" s="88"/>
      <c r="AP227" s="88"/>
      <c r="AQ227" s="88"/>
      <c r="AR227" s="88"/>
      <c r="AS227" s="88"/>
    </row>
    <row r="228" spans="1:45" s="87" customFormat="1" ht="15.6">
      <c r="A228" s="221"/>
      <c r="B228" s="197">
        <f>+'Ark1'!C995</f>
        <v>2024</v>
      </c>
      <c r="C228" s="197">
        <f>+'Ark1'!J995</f>
        <v>470</v>
      </c>
      <c r="D228" s="197" t="str">
        <f>VLOOKUP(C228,RNR!$A$1:$B$29,2)</f>
        <v>Jens Eide</v>
      </c>
      <c r="E228" s="197">
        <f>+'Ark1'!D995</f>
        <v>11</v>
      </c>
      <c r="F228" s="197" t="str">
        <f>VLOOKUP(E228,RNR!$D$2:$E$13,2)</f>
        <v>Nov</v>
      </c>
      <c r="G228" s="88">
        <f>+'Ark1'!Q995</f>
        <v>5</v>
      </c>
      <c r="H228" s="89">
        <f>+'Ark1'!R995</f>
        <v>30</v>
      </c>
      <c r="I228" s="88">
        <f>IF(H228=0,"",'Ark1'!S995)</f>
        <v>30</v>
      </c>
      <c r="J228" s="82"/>
      <c r="K228" s="171">
        <f>IF(G228=0,"",100*H228/Måned!$G19)</f>
        <v>1.9305019305019304</v>
      </c>
      <c r="L228" s="82"/>
      <c r="M228" s="171">
        <f>+IF(H228=0,"",'Ark1'!AA995)</f>
        <v>44.417501680706422</v>
      </c>
      <c r="N228" s="171">
        <f>+IF(I228=0,"",'Ark1'!AB995)</f>
        <v>7.937253933193773</v>
      </c>
      <c r="O228" s="246">
        <f>IF(H228=0,"",'Ark1'!W995)</f>
        <v>56</v>
      </c>
      <c r="P228" s="171">
        <f>IF(H228=0,"",'Ark1'!X995)</f>
        <v>196.44998194293973</v>
      </c>
      <c r="Q228" s="245"/>
      <c r="R228" s="171">
        <f>IF(H228=0,"",'Ark1'!AA995)</f>
        <v>44.417501680706422</v>
      </c>
      <c r="S228" s="171">
        <f>IF(H228=0,"",'Ark1'!AB995)</f>
        <v>7.937253933193773</v>
      </c>
      <c r="T228" s="171">
        <f>IF(H228=0,"",'Ark1'!AC995)</f>
        <v>-90.362775462752182</v>
      </c>
      <c r="U228" s="82"/>
      <c r="V228" s="89">
        <f t="shared" si="18"/>
        <v>6</v>
      </c>
      <c r="W228" s="171">
        <f>+'Ark1'!V995</f>
        <v>6.6666666666666687</v>
      </c>
      <c r="X228" s="221"/>
      <c r="Y228" s="89"/>
      <c r="Z228" s="171"/>
      <c r="AA228" s="171"/>
      <c r="AB228" s="225"/>
      <c r="AI228" s="89"/>
      <c r="AJ228" s="88"/>
      <c r="AK228" s="88"/>
      <c r="AL228" s="88"/>
      <c r="AM228" s="88"/>
      <c r="AN228" s="88"/>
      <c r="AO228" s="88"/>
      <c r="AP228" s="88"/>
      <c r="AQ228" s="88"/>
      <c r="AR228" s="88"/>
      <c r="AS228" s="88"/>
    </row>
    <row r="229" spans="1:45" s="87" customFormat="1" ht="15.6">
      <c r="A229" s="221"/>
      <c r="B229" s="197">
        <f>+'Ark1'!C996</f>
        <v>2024</v>
      </c>
      <c r="C229" s="197">
        <f>+'Ark1'!J996</f>
        <v>470</v>
      </c>
      <c r="D229" s="197" t="str">
        <f>VLOOKUP(C229,RNR!$A$1:$B$29,2)</f>
        <v>Jens Eide</v>
      </c>
      <c r="E229" s="197">
        <f>+'Ark1'!D996</f>
        <v>12</v>
      </c>
      <c r="F229" s="197" t="str">
        <f>VLOOKUP(E229,RNR!$D$2:$E$13,2)</f>
        <v>Des</v>
      </c>
      <c r="G229" s="88">
        <f>+'Ark1'!Q996</f>
        <v>2</v>
      </c>
      <c r="H229" s="89">
        <f>+'Ark1'!R996</f>
        <v>13</v>
      </c>
      <c r="I229" s="88">
        <f>IF(H229=0,"",'Ark1'!S996)</f>
        <v>13</v>
      </c>
      <c r="J229" s="82"/>
      <c r="K229" s="171">
        <f>IF(G229=0,"",100*H229/Måned!$G20)</f>
        <v>0.96654275092936803</v>
      </c>
      <c r="L229" s="82"/>
      <c r="M229" s="171">
        <f>+IF(H229=0,"",'Ark1'!AA996)</f>
        <v>22.355294039614705</v>
      </c>
      <c r="N229" s="171">
        <f>+IF(I229=0,"",'Ark1'!AB996)</f>
        <v>3.410738350368562</v>
      </c>
      <c r="O229" s="246">
        <f>IF(H229=0,"",'Ark1'!W996)</f>
        <v>59.461538461538481</v>
      </c>
      <c r="P229" s="171">
        <f>IF(H229=0,"",'Ark1'!X996)</f>
        <v>169.02241853487797</v>
      </c>
      <c r="Q229" s="245"/>
      <c r="R229" s="171">
        <f>IF(H229=0,"",'Ark1'!AA996)</f>
        <v>22.355294039614705</v>
      </c>
      <c r="S229" s="171">
        <f>IF(H229=0,"",'Ark1'!AB996)</f>
        <v>3.410738350368562</v>
      </c>
      <c r="T229" s="171">
        <f>IF(H229=0,"",'Ark1'!AC996)</f>
        <v>-83.578032402632672</v>
      </c>
      <c r="U229" s="82"/>
      <c r="V229" s="89">
        <f t="shared" ref="V229:V242" si="19">+(IF(H229=0,"",I229/G229))</f>
        <v>6.5</v>
      </c>
      <c r="W229" s="171">
        <f>+'Ark1'!V996</f>
        <v>3.6153846153846145</v>
      </c>
      <c r="X229" s="221"/>
      <c r="Y229" s="89"/>
      <c r="Z229" s="171"/>
      <c r="AA229" s="171"/>
      <c r="AB229" s="225"/>
      <c r="AI229" s="89"/>
      <c r="AJ229" s="88"/>
      <c r="AK229" s="88"/>
      <c r="AL229" s="88"/>
      <c r="AM229" s="88"/>
      <c r="AN229" s="88"/>
      <c r="AO229" s="88"/>
      <c r="AP229" s="88"/>
      <c r="AQ229" s="88"/>
      <c r="AR229" s="88"/>
      <c r="AS229" s="88"/>
    </row>
    <row r="230" spans="1:45" s="87" customFormat="1">
      <c r="A230" s="221"/>
      <c r="B230" s="221"/>
      <c r="C230" s="221"/>
      <c r="D230" s="221"/>
      <c r="E230" s="221"/>
      <c r="F230" s="221"/>
      <c r="G230" s="221"/>
      <c r="H230" s="221"/>
      <c r="I230" s="221"/>
      <c r="J230" s="221"/>
      <c r="K230" s="221"/>
      <c r="L230" s="221"/>
      <c r="M230" s="221"/>
      <c r="N230" s="221"/>
      <c r="O230" s="221"/>
      <c r="P230" s="221"/>
      <c r="Q230" s="221"/>
      <c r="R230" s="221"/>
      <c r="S230" s="221"/>
      <c r="T230" s="221"/>
      <c r="U230" s="221"/>
      <c r="V230" s="221"/>
      <c r="W230" s="221"/>
      <c r="X230" s="221"/>
      <c r="Y230" s="89"/>
      <c r="Z230" s="171"/>
      <c r="AA230" s="171"/>
      <c r="AB230" s="225"/>
      <c r="AI230" s="89"/>
      <c r="AJ230" s="88"/>
      <c r="AK230" s="88"/>
      <c r="AL230" s="88"/>
      <c r="AM230" s="88"/>
      <c r="AN230" s="88"/>
      <c r="AO230" s="88"/>
      <c r="AP230" s="88"/>
      <c r="AQ230" s="88"/>
      <c r="AR230" s="88"/>
      <c r="AS230" s="88"/>
    </row>
    <row r="231" spans="1:45" s="87" customFormat="1" ht="15.6">
      <c r="A231" s="221"/>
      <c r="B231" s="197">
        <f>+'Ark1'!C997</f>
        <v>2024</v>
      </c>
      <c r="C231" s="197">
        <f>+'Ark1'!J997</f>
        <v>643</v>
      </c>
      <c r="D231" s="197" t="str">
        <f>VLOOKUP(C231,RNR!$A$1:$B$29,2)</f>
        <v>Bjerka</v>
      </c>
      <c r="E231" s="197">
        <f>+'Ark1'!D997</f>
        <v>1</v>
      </c>
      <c r="F231" s="197" t="str">
        <f>VLOOKUP(E231,RNR!$D$2:$E$13,2)</f>
        <v>Jan</v>
      </c>
      <c r="G231" s="88">
        <f>+'Ark1'!Q997</f>
        <v>0</v>
      </c>
      <c r="H231" s="89">
        <f>+'Ark1'!R997</f>
        <v>0</v>
      </c>
      <c r="I231" s="88" t="str">
        <f>IF(H231=0,"",'Ark1'!S997)</f>
        <v/>
      </c>
      <c r="J231" s="82"/>
      <c r="K231" s="171" t="str">
        <f>IF(G231=0,"",100*H231/Måned!$G21)</f>
        <v/>
      </c>
      <c r="L231" s="82"/>
      <c r="M231" s="171" t="str">
        <f>+IF(H231=0,"",'Ark1'!AA997)</f>
        <v/>
      </c>
      <c r="N231" s="171">
        <f>+IF(I231=0,"",'Ark1'!AB997)</f>
        <v>0</v>
      </c>
      <c r="O231" s="246" t="str">
        <f>IF(H231=0,"",'Ark1'!W997)</f>
        <v/>
      </c>
      <c r="P231" s="171" t="str">
        <f>IF(H231=0,"",'Ark1'!X997)</f>
        <v/>
      </c>
      <c r="Q231" s="245"/>
      <c r="R231" s="171" t="str">
        <f>IF(H231=0,"",'Ark1'!AA997)</f>
        <v/>
      </c>
      <c r="S231" s="171" t="str">
        <f>IF(H231=0,"",'Ark1'!AB997)</f>
        <v/>
      </c>
      <c r="T231" s="171" t="str">
        <f>IF(H231=0,"",'Ark1'!AC997)</f>
        <v/>
      </c>
      <c r="U231" s="82"/>
      <c r="V231" s="89" t="str">
        <f t="shared" si="19"/>
        <v/>
      </c>
      <c r="W231" s="171">
        <f>+'Ark1'!V997</f>
        <v>0</v>
      </c>
      <c r="X231" s="221"/>
      <c r="Y231" s="89"/>
      <c r="Z231" s="171"/>
      <c r="AA231" s="171"/>
      <c r="AB231" s="225"/>
      <c r="AI231" s="89"/>
      <c r="AJ231" s="88"/>
      <c r="AK231" s="88"/>
      <c r="AL231" s="88"/>
      <c r="AM231" s="88"/>
      <c r="AN231" s="88"/>
      <c r="AO231" s="88"/>
      <c r="AP231" s="88"/>
      <c r="AQ231" s="88"/>
      <c r="AR231" s="88"/>
      <c r="AS231" s="88"/>
    </row>
    <row r="232" spans="1:45" s="87" customFormat="1" ht="15.6">
      <c r="A232" s="221"/>
      <c r="B232" s="197">
        <f>+'Ark1'!C998</f>
        <v>2024</v>
      </c>
      <c r="C232" s="197">
        <f>+'Ark1'!J998</f>
        <v>643</v>
      </c>
      <c r="D232" s="197" t="str">
        <f>VLOOKUP(C232,RNR!$A$1:$B$29,2)</f>
        <v>Bjerka</v>
      </c>
      <c r="E232" s="197">
        <f>+'Ark1'!D998</f>
        <v>2</v>
      </c>
      <c r="F232" s="197" t="str">
        <f>VLOOKUP(E232,RNR!$D$2:$E$13,2)</f>
        <v>Feb</v>
      </c>
      <c r="G232" s="88">
        <f>+'Ark1'!Q998</f>
        <v>0</v>
      </c>
      <c r="H232" s="89">
        <f>+'Ark1'!R998</f>
        <v>0</v>
      </c>
      <c r="I232" s="88" t="str">
        <f>IF(H232=0,"",'Ark1'!S998)</f>
        <v/>
      </c>
      <c r="J232" s="82"/>
      <c r="K232" s="171" t="str">
        <f>IF(G232=0,"",100*H232/Måned!$G12)</f>
        <v/>
      </c>
      <c r="L232" s="82"/>
      <c r="M232" s="171" t="str">
        <f>+IF(H232=0,"",'Ark1'!AA998)</f>
        <v/>
      </c>
      <c r="N232" s="171">
        <f>+IF(I232=0,"",'Ark1'!AB998)</f>
        <v>0</v>
      </c>
      <c r="O232" s="246" t="str">
        <f>IF(H232=0,"",'Ark1'!W998)</f>
        <v/>
      </c>
      <c r="P232" s="171" t="str">
        <f>IF(H232=0,"",'Ark1'!X998)</f>
        <v/>
      </c>
      <c r="Q232" s="245"/>
      <c r="R232" s="171" t="str">
        <f>IF(H232=0,"",'Ark1'!AA998)</f>
        <v/>
      </c>
      <c r="S232" s="171" t="str">
        <f>IF(H232=0,"",'Ark1'!AB998)</f>
        <v/>
      </c>
      <c r="T232" s="171" t="str">
        <f>IF(H232=0,"",'Ark1'!AC998)</f>
        <v/>
      </c>
      <c r="U232" s="82"/>
      <c r="V232" s="89" t="str">
        <f t="shared" si="19"/>
        <v/>
      </c>
      <c r="W232" s="171">
        <f>+'Ark1'!V998</f>
        <v>0</v>
      </c>
      <c r="X232" s="221"/>
      <c r="Y232" s="89"/>
      <c r="Z232" s="171"/>
      <c r="AA232" s="171"/>
      <c r="AB232" s="225"/>
      <c r="AI232" s="89"/>
      <c r="AJ232" s="88"/>
      <c r="AK232" s="88"/>
      <c r="AL232" s="88"/>
      <c r="AM232" s="88"/>
      <c r="AN232" s="88"/>
      <c r="AO232" s="88"/>
      <c r="AP232" s="88"/>
      <c r="AQ232" s="88"/>
      <c r="AR232" s="88"/>
      <c r="AS232" s="88"/>
    </row>
    <row r="233" spans="1:45" s="87" customFormat="1" ht="15.6">
      <c r="A233" s="221"/>
      <c r="B233" s="197">
        <f>+'Ark1'!C999</f>
        <v>2024</v>
      </c>
      <c r="C233" s="197">
        <f>+'Ark1'!J999</f>
        <v>643</v>
      </c>
      <c r="D233" s="197" t="str">
        <f>VLOOKUP(C233,RNR!$A$1:$B$29,2)</f>
        <v>Bjerka</v>
      </c>
      <c r="E233" s="197">
        <f>+'Ark1'!D999</f>
        <v>3</v>
      </c>
      <c r="F233" s="197" t="str">
        <f>VLOOKUP(E233,RNR!$D$2:$E$13,2)</f>
        <v>Mar</v>
      </c>
      <c r="G233" s="88">
        <f>+'Ark1'!Q999</f>
        <v>0</v>
      </c>
      <c r="H233" s="89">
        <f>+'Ark1'!R999</f>
        <v>0</v>
      </c>
      <c r="I233" s="88" t="str">
        <f>IF(H233=0,"",'Ark1'!S999)</f>
        <v/>
      </c>
      <c r="J233" s="82"/>
      <c r="K233" s="171" t="str">
        <f>IF(G233=0,"",100*H233/Måned!$G13)</f>
        <v/>
      </c>
      <c r="L233" s="82"/>
      <c r="M233" s="171" t="str">
        <f>+IF(H233=0,"",'Ark1'!AA999)</f>
        <v/>
      </c>
      <c r="N233" s="171">
        <f>+IF(I233=0,"",'Ark1'!AB999)</f>
        <v>0</v>
      </c>
      <c r="O233" s="246" t="str">
        <f>IF(H233=0,"",'Ark1'!W999)</f>
        <v/>
      </c>
      <c r="P233" s="171" t="str">
        <f>IF(H233=0,"",'Ark1'!X999)</f>
        <v/>
      </c>
      <c r="Q233" s="245"/>
      <c r="R233" s="171" t="str">
        <f>IF(H233=0,"",'Ark1'!AA999)</f>
        <v/>
      </c>
      <c r="S233" s="171" t="str">
        <f>IF(H233=0,"",'Ark1'!AB999)</f>
        <v/>
      </c>
      <c r="T233" s="171" t="str">
        <f>IF(H233=0,"",'Ark1'!AC999)</f>
        <v/>
      </c>
      <c r="U233" s="82"/>
      <c r="V233" s="89" t="str">
        <f t="shared" si="19"/>
        <v/>
      </c>
      <c r="W233" s="171">
        <f>+'Ark1'!V999</f>
        <v>0</v>
      </c>
      <c r="X233" s="221"/>
      <c r="Y233" s="89"/>
      <c r="Z233" s="171"/>
      <c r="AA233" s="171"/>
      <c r="AB233" s="225"/>
      <c r="AI233" s="89"/>
      <c r="AJ233" s="88"/>
      <c r="AK233" s="88"/>
      <c r="AL233" s="88"/>
      <c r="AM233" s="88"/>
      <c r="AN233" s="88"/>
      <c r="AO233" s="88"/>
      <c r="AP233" s="88"/>
      <c r="AQ233" s="88"/>
      <c r="AR233" s="88"/>
      <c r="AS233" s="88"/>
    </row>
    <row r="234" spans="1:45" s="87" customFormat="1" ht="15.6">
      <c r="A234" s="221"/>
      <c r="B234" s="197">
        <f>+'Ark1'!C1000</f>
        <v>2024</v>
      </c>
      <c r="C234" s="197">
        <f>+'Ark1'!J1000</f>
        <v>643</v>
      </c>
      <c r="D234" s="197" t="str">
        <f>VLOOKUP(C234,RNR!$A$1:$B$29,2)</f>
        <v>Bjerka</v>
      </c>
      <c r="E234" s="197">
        <f>+'Ark1'!D1000</f>
        <v>4</v>
      </c>
      <c r="F234" s="197" t="str">
        <f>VLOOKUP(E234,RNR!$D$2:$E$13,2)</f>
        <v>Apr</v>
      </c>
      <c r="G234" s="88">
        <f>+'Ark1'!Q1000</f>
        <v>0</v>
      </c>
      <c r="H234" s="89">
        <f>+'Ark1'!R1000</f>
        <v>0</v>
      </c>
      <c r="I234" s="88" t="str">
        <f>IF(H234=0,"",'Ark1'!S1000)</f>
        <v/>
      </c>
      <c r="J234" s="82"/>
      <c r="K234" s="171" t="str">
        <f>IF(G234=0,"",100*H234/Måned!$G14)</f>
        <v/>
      </c>
      <c r="L234" s="82"/>
      <c r="M234" s="171" t="str">
        <f>+IF(H234=0,"",'Ark1'!AA1000)</f>
        <v/>
      </c>
      <c r="N234" s="171">
        <f>+IF(I234=0,"",'Ark1'!AB1000)</f>
        <v>0</v>
      </c>
      <c r="O234" s="246" t="str">
        <f>IF(H234=0,"",'Ark1'!W1000)</f>
        <v/>
      </c>
      <c r="P234" s="171" t="str">
        <f>IF(H234=0,"",'Ark1'!X1000)</f>
        <v/>
      </c>
      <c r="Q234" s="245"/>
      <c r="R234" s="171" t="str">
        <f>IF(H234=0,"",'Ark1'!AA1000)</f>
        <v/>
      </c>
      <c r="S234" s="171" t="str">
        <f>IF(H234=0,"",'Ark1'!AB1000)</f>
        <v/>
      </c>
      <c r="T234" s="171" t="str">
        <f>IF(H234=0,"",'Ark1'!AC1000)</f>
        <v/>
      </c>
      <c r="U234" s="82"/>
      <c r="V234" s="89" t="str">
        <f t="shared" si="19"/>
        <v/>
      </c>
      <c r="W234" s="171">
        <f>+'Ark1'!V1000</f>
        <v>0</v>
      </c>
      <c r="X234" s="221"/>
      <c r="Y234" s="89"/>
      <c r="Z234" s="171"/>
      <c r="AA234" s="171"/>
      <c r="AB234" s="225"/>
      <c r="AI234" s="89"/>
      <c r="AJ234" s="88"/>
      <c r="AK234" s="88"/>
      <c r="AL234" s="88"/>
      <c r="AM234" s="88"/>
      <c r="AN234" s="88"/>
      <c r="AO234" s="88"/>
      <c r="AP234" s="88"/>
      <c r="AQ234" s="88"/>
      <c r="AR234" s="88"/>
      <c r="AS234" s="88"/>
    </row>
    <row r="235" spans="1:45" s="87" customFormat="1" ht="15.6">
      <c r="A235" s="221"/>
      <c r="B235" s="197">
        <f>+'Ark1'!C1001</f>
        <v>2024</v>
      </c>
      <c r="C235" s="197">
        <f>+'Ark1'!J1001</f>
        <v>643</v>
      </c>
      <c r="D235" s="197" t="str">
        <f>VLOOKUP(C235,RNR!$A$1:$B$29,2)</f>
        <v>Bjerka</v>
      </c>
      <c r="E235" s="197">
        <f>+'Ark1'!D1001</f>
        <v>5</v>
      </c>
      <c r="F235" s="197" t="str">
        <f>VLOOKUP(E235,RNR!$D$2:$E$13,2)</f>
        <v>Mai</v>
      </c>
      <c r="G235" s="88">
        <f>+'Ark1'!Q1001</f>
        <v>0</v>
      </c>
      <c r="H235" s="89">
        <f>+'Ark1'!R1001</f>
        <v>0</v>
      </c>
      <c r="I235" s="88" t="str">
        <f>IF(H235=0,"",'Ark1'!S1001)</f>
        <v/>
      </c>
      <c r="J235" s="82"/>
      <c r="K235" s="171" t="str">
        <f>IF(G235=0,"",100*H235/Måned!$G15)</f>
        <v/>
      </c>
      <c r="L235" s="82"/>
      <c r="M235" s="171" t="str">
        <f>+IF(H235=0,"",'Ark1'!AA1001)</f>
        <v/>
      </c>
      <c r="N235" s="171">
        <f>+IF(I235=0,"",'Ark1'!AB1001)</f>
        <v>0</v>
      </c>
      <c r="O235" s="246" t="str">
        <f>IF(H235=0,"",'Ark1'!W1001)</f>
        <v/>
      </c>
      <c r="P235" s="171" t="str">
        <f>IF(H235=0,"",'Ark1'!X1001)</f>
        <v/>
      </c>
      <c r="Q235" s="245"/>
      <c r="R235" s="171" t="str">
        <f>IF(H235=0,"",'Ark1'!AA1001)</f>
        <v/>
      </c>
      <c r="S235" s="171" t="str">
        <f>IF(H235=0,"",'Ark1'!AB1001)</f>
        <v/>
      </c>
      <c r="T235" s="171" t="str">
        <f>IF(H235=0,"",'Ark1'!AC1001)</f>
        <v/>
      </c>
      <c r="U235" s="82"/>
      <c r="V235" s="89" t="str">
        <f t="shared" si="19"/>
        <v/>
      </c>
      <c r="W235" s="171">
        <f>+'Ark1'!V1001</f>
        <v>0</v>
      </c>
      <c r="X235" s="221"/>
      <c r="Y235" s="89"/>
      <c r="Z235" s="171"/>
      <c r="AA235" s="171"/>
      <c r="AB235" s="225"/>
      <c r="AI235" s="89"/>
      <c r="AJ235" s="88"/>
      <c r="AK235" s="88"/>
      <c r="AL235" s="88"/>
      <c r="AM235" s="88"/>
      <c r="AN235" s="88"/>
      <c r="AO235" s="88"/>
      <c r="AP235" s="88"/>
      <c r="AQ235" s="88"/>
      <c r="AR235" s="88"/>
      <c r="AS235" s="88"/>
    </row>
    <row r="236" spans="1:45" s="87" customFormat="1" ht="15.6">
      <c r="A236" s="221"/>
      <c r="B236" s="197">
        <f>+'Ark1'!C1002</f>
        <v>2024</v>
      </c>
      <c r="C236" s="197">
        <f>+'Ark1'!J1002</f>
        <v>643</v>
      </c>
      <c r="D236" s="197" t="str">
        <f>VLOOKUP(C236,RNR!$A$1:$B$29,2)</f>
        <v>Bjerka</v>
      </c>
      <c r="E236" s="197">
        <f>+'Ark1'!D1002</f>
        <v>6</v>
      </c>
      <c r="F236" s="197" t="str">
        <f>VLOOKUP(E236,RNR!$D$2:$E$13,2)</f>
        <v>Jun</v>
      </c>
      <c r="G236" s="88">
        <f>+'Ark1'!Q1002</f>
        <v>0</v>
      </c>
      <c r="H236" s="89">
        <f>+'Ark1'!R1002</f>
        <v>0</v>
      </c>
      <c r="I236" s="88" t="str">
        <f>IF(H236=0,"",'Ark1'!S1002)</f>
        <v/>
      </c>
      <c r="J236" s="82"/>
      <c r="K236" s="171" t="str">
        <f>IF(G236=0,"",100*H236/Måned!$G16)</f>
        <v/>
      </c>
      <c r="L236" s="82"/>
      <c r="M236" s="171" t="str">
        <f>+IF(H236=0,"",'Ark1'!AA1002)</f>
        <v/>
      </c>
      <c r="N236" s="171">
        <f>+IF(I236=0,"",'Ark1'!AB1002)</f>
        <v>0</v>
      </c>
      <c r="O236" s="246" t="str">
        <f>IF(H236=0,"",'Ark1'!W1002)</f>
        <v/>
      </c>
      <c r="P236" s="171" t="str">
        <f>IF(H236=0,"",'Ark1'!X1002)</f>
        <v/>
      </c>
      <c r="Q236" s="245"/>
      <c r="R236" s="171" t="str">
        <f>IF(H236=0,"",'Ark1'!AA1002)</f>
        <v/>
      </c>
      <c r="S236" s="171" t="str">
        <f>IF(H236=0,"",'Ark1'!AB1002)</f>
        <v/>
      </c>
      <c r="T236" s="171" t="str">
        <f>IF(H236=0,"",'Ark1'!AC1002)</f>
        <v/>
      </c>
      <c r="U236" s="82"/>
      <c r="V236" s="89" t="str">
        <f t="shared" si="19"/>
        <v/>
      </c>
      <c r="W236" s="171">
        <f>+'Ark1'!V1002</f>
        <v>0</v>
      </c>
      <c r="X236" s="221"/>
      <c r="Y236" s="89"/>
      <c r="Z236" s="171"/>
      <c r="AA236" s="171"/>
      <c r="AB236" s="225"/>
      <c r="AI236" s="89"/>
      <c r="AJ236" s="88"/>
      <c r="AK236" s="88"/>
      <c r="AL236" s="88"/>
      <c r="AM236" s="88"/>
      <c r="AN236" s="88"/>
      <c r="AO236" s="88"/>
      <c r="AP236" s="88"/>
      <c r="AQ236" s="88"/>
      <c r="AR236" s="88"/>
      <c r="AS236" s="88"/>
    </row>
    <row r="237" spans="1:45" s="87" customFormat="1" ht="15.6">
      <c r="A237" s="221"/>
      <c r="B237" s="197">
        <f>+'Ark1'!C1003</f>
        <v>2024</v>
      </c>
      <c r="C237" s="197">
        <f>+'Ark1'!J1003</f>
        <v>643</v>
      </c>
      <c r="D237" s="197" t="str">
        <f>VLOOKUP(C237,RNR!$A$1:$B$29,2)</f>
        <v>Bjerka</v>
      </c>
      <c r="E237" s="197">
        <f>+'Ark1'!D1003</f>
        <v>7</v>
      </c>
      <c r="F237" s="197" t="str">
        <f>VLOOKUP(E237,RNR!$D$2:$E$13,2)</f>
        <v>Jul</v>
      </c>
      <c r="G237" s="88">
        <f>+'Ark1'!Q1003</f>
        <v>0</v>
      </c>
      <c r="H237" s="89">
        <f>+'Ark1'!R1003</f>
        <v>0</v>
      </c>
      <c r="I237" s="88" t="str">
        <f>IF(H237=0,"",'Ark1'!S1003)</f>
        <v/>
      </c>
      <c r="J237" s="82"/>
      <c r="K237" s="171" t="str">
        <f>IF(G237=0,"",100*H237/Måned!$G17)</f>
        <v/>
      </c>
      <c r="L237" s="82"/>
      <c r="M237" s="171" t="str">
        <f>+IF(H237=0,"",'Ark1'!AA1003)</f>
        <v/>
      </c>
      <c r="N237" s="171">
        <f>+IF(I237=0,"",'Ark1'!AB1003)</f>
        <v>0</v>
      </c>
      <c r="O237" s="246" t="str">
        <f>IF(H237=0,"",'Ark1'!W1003)</f>
        <v/>
      </c>
      <c r="P237" s="171" t="str">
        <f>IF(H237=0,"",'Ark1'!X1003)</f>
        <v/>
      </c>
      <c r="Q237" s="245"/>
      <c r="R237" s="171" t="str">
        <f>IF(H237=0,"",'Ark1'!AA1003)</f>
        <v/>
      </c>
      <c r="S237" s="171" t="str">
        <f>IF(H237=0,"",'Ark1'!AB1003)</f>
        <v/>
      </c>
      <c r="T237" s="171" t="str">
        <f>IF(H237=0,"",'Ark1'!AC1003)</f>
        <v/>
      </c>
      <c r="U237" s="82"/>
      <c r="V237" s="89" t="str">
        <f t="shared" si="19"/>
        <v/>
      </c>
      <c r="W237" s="171">
        <f>+'Ark1'!V1003</f>
        <v>0</v>
      </c>
      <c r="X237" s="221"/>
      <c r="Y237" s="89"/>
      <c r="Z237" s="171"/>
      <c r="AA237" s="171"/>
      <c r="AB237" s="225"/>
      <c r="AI237" s="89"/>
      <c r="AJ237" s="88"/>
      <c r="AK237" s="88"/>
      <c r="AL237" s="88"/>
      <c r="AM237" s="88"/>
      <c r="AN237" s="88"/>
      <c r="AO237" s="88"/>
      <c r="AP237" s="88"/>
      <c r="AQ237" s="88"/>
      <c r="AR237" s="88"/>
      <c r="AS237" s="88"/>
    </row>
    <row r="238" spans="1:45" s="87" customFormat="1" ht="15.6">
      <c r="A238" s="221"/>
      <c r="B238" s="197">
        <f>+'Ark1'!C1004</f>
        <v>2024</v>
      </c>
      <c r="C238" s="197">
        <f>+'Ark1'!J1004</f>
        <v>643</v>
      </c>
      <c r="D238" s="197" t="str">
        <f>VLOOKUP(C238,RNR!$A$1:$B$29,2)</f>
        <v>Bjerka</v>
      </c>
      <c r="E238" s="197">
        <f>+'Ark1'!D1004</f>
        <v>8</v>
      </c>
      <c r="F238" s="197" t="str">
        <f>VLOOKUP(E238,RNR!$D$2:$E$13,2)</f>
        <v>Aug</v>
      </c>
      <c r="G238" s="88">
        <f>+'Ark1'!Q1004</f>
        <v>0</v>
      </c>
      <c r="H238" s="89">
        <f>+'Ark1'!R1004</f>
        <v>0</v>
      </c>
      <c r="I238" s="88" t="str">
        <f>IF(H238=0,"",'Ark1'!S1004)</f>
        <v/>
      </c>
      <c r="J238" s="82"/>
      <c r="K238" s="171" t="str">
        <f>IF(G238=0,"",100*H238/Måned!$G18)</f>
        <v/>
      </c>
      <c r="L238" s="82"/>
      <c r="M238" s="171" t="str">
        <f>+IF(H238=0,"",'Ark1'!AA1004)</f>
        <v/>
      </c>
      <c r="N238" s="171">
        <f>+IF(I238=0,"",'Ark1'!AB1004)</f>
        <v>0</v>
      </c>
      <c r="O238" s="246" t="str">
        <f>IF(H238=0,"",'Ark1'!W1004)</f>
        <v/>
      </c>
      <c r="P238" s="171" t="str">
        <f>IF(H238=0,"",'Ark1'!X1004)</f>
        <v/>
      </c>
      <c r="Q238" s="245"/>
      <c r="R238" s="171" t="str">
        <f>IF(H238=0,"",'Ark1'!AA1004)</f>
        <v/>
      </c>
      <c r="S238" s="171" t="str">
        <f>IF(H238=0,"",'Ark1'!AB1004)</f>
        <v/>
      </c>
      <c r="T238" s="171" t="str">
        <f>IF(H238=0,"",'Ark1'!AC1004)</f>
        <v/>
      </c>
      <c r="U238" s="82"/>
      <c r="V238" s="89" t="str">
        <f t="shared" si="19"/>
        <v/>
      </c>
      <c r="W238" s="171">
        <f>+'Ark1'!V1004</f>
        <v>0</v>
      </c>
      <c r="X238" s="221"/>
      <c r="Y238" s="89"/>
      <c r="Z238" s="171"/>
      <c r="AA238" s="171"/>
      <c r="AB238" s="225"/>
      <c r="AI238" s="89"/>
      <c r="AJ238" s="88"/>
      <c r="AK238" s="88"/>
      <c r="AL238" s="88"/>
      <c r="AM238" s="88"/>
      <c r="AN238" s="88"/>
      <c r="AO238" s="88"/>
      <c r="AP238" s="88"/>
      <c r="AQ238" s="88"/>
      <c r="AR238" s="88"/>
      <c r="AS238" s="88"/>
    </row>
    <row r="239" spans="1:45" s="87" customFormat="1" ht="15.6">
      <c r="A239" s="221"/>
      <c r="B239" s="197">
        <f>+'Ark1'!C1005</f>
        <v>2024</v>
      </c>
      <c r="C239" s="197">
        <f>+'Ark1'!J1005</f>
        <v>643</v>
      </c>
      <c r="D239" s="197" t="str">
        <f>VLOOKUP(C239,RNR!$A$1:$B$29,2)</f>
        <v>Bjerka</v>
      </c>
      <c r="E239" s="197">
        <f>+'Ark1'!D1005</f>
        <v>9</v>
      </c>
      <c r="F239" s="197" t="str">
        <f>VLOOKUP(E239,RNR!$D$2:$E$13,2)</f>
        <v>Sep</v>
      </c>
      <c r="G239" s="88">
        <f>+'Ark1'!Q1005</f>
        <v>0</v>
      </c>
      <c r="H239" s="89">
        <f>+'Ark1'!R1005</f>
        <v>0</v>
      </c>
      <c r="I239" s="88" t="str">
        <f>IF(H239=0,"",'Ark1'!S1005)</f>
        <v/>
      </c>
      <c r="J239" s="82"/>
      <c r="K239" s="171" t="str">
        <f>IF(G239=0,"",100*H239/Måned!$G19)</f>
        <v/>
      </c>
      <c r="L239" s="82"/>
      <c r="M239" s="171" t="str">
        <f>+IF(H239=0,"",'Ark1'!AA1005)</f>
        <v/>
      </c>
      <c r="N239" s="171">
        <f>+IF(I239=0,"",'Ark1'!AB1005)</f>
        <v>0</v>
      </c>
      <c r="O239" s="246" t="str">
        <f>IF(H239=0,"",'Ark1'!W1005)</f>
        <v/>
      </c>
      <c r="P239" s="171" t="str">
        <f>IF(H239=0,"",'Ark1'!X1005)</f>
        <v/>
      </c>
      <c r="Q239" s="245"/>
      <c r="R239" s="171" t="str">
        <f>IF(H239=0,"",'Ark1'!AA1005)</f>
        <v/>
      </c>
      <c r="S239" s="171" t="str">
        <f>IF(H239=0,"",'Ark1'!AB1005)</f>
        <v/>
      </c>
      <c r="T239" s="171" t="str">
        <f>IF(H239=0,"",'Ark1'!AC1005)</f>
        <v/>
      </c>
      <c r="U239" s="82"/>
      <c r="V239" s="89" t="str">
        <f t="shared" si="19"/>
        <v/>
      </c>
      <c r="W239" s="171">
        <f>+'Ark1'!V1005</f>
        <v>0</v>
      </c>
      <c r="X239" s="221"/>
      <c r="Y239" s="89"/>
      <c r="Z239" s="171"/>
      <c r="AA239" s="171"/>
      <c r="AB239" s="225"/>
      <c r="AI239" s="89"/>
      <c r="AJ239" s="88"/>
      <c r="AK239" s="88"/>
      <c r="AL239" s="88"/>
      <c r="AM239" s="88"/>
      <c r="AN239" s="88"/>
      <c r="AO239" s="88"/>
      <c r="AP239" s="88"/>
      <c r="AQ239" s="88"/>
      <c r="AR239" s="88"/>
      <c r="AS239" s="88"/>
    </row>
    <row r="240" spans="1:45" s="87" customFormat="1" ht="15.6">
      <c r="A240" s="221"/>
      <c r="B240" s="197">
        <f>+'Ark1'!C1006</f>
        <v>2024</v>
      </c>
      <c r="C240" s="197">
        <f>+'Ark1'!J1006</f>
        <v>643</v>
      </c>
      <c r="D240" s="197" t="str">
        <f>VLOOKUP(C240,RNR!$A$1:$B$29,2)</f>
        <v>Bjerka</v>
      </c>
      <c r="E240" s="197">
        <f>+'Ark1'!D1006</f>
        <v>10</v>
      </c>
      <c r="F240" s="197" t="str">
        <f>VLOOKUP(E240,RNR!$D$2:$E$13,2)</f>
        <v>Okt</v>
      </c>
      <c r="G240" s="88">
        <f>+'Ark1'!Q1006</f>
        <v>0</v>
      </c>
      <c r="H240" s="89">
        <f>+'Ark1'!R1006</f>
        <v>0</v>
      </c>
      <c r="I240" s="88" t="str">
        <f>IF(H240=0,"",'Ark1'!S1006)</f>
        <v/>
      </c>
      <c r="J240" s="82"/>
      <c r="K240" s="171" t="str">
        <f>IF(G240=0,"",100*H240/Måned!$G20)</f>
        <v/>
      </c>
      <c r="L240" s="82"/>
      <c r="M240" s="171" t="str">
        <f>+IF(H240=0,"",'Ark1'!AA1006)</f>
        <v/>
      </c>
      <c r="N240" s="171">
        <f>+IF(I240=0,"",'Ark1'!AB1006)</f>
        <v>0</v>
      </c>
      <c r="O240" s="246" t="str">
        <f>IF(H240=0,"",'Ark1'!W1006)</f>
        <v/>
      </c>
      <c r="P240" s="171" t="str">
        <f>IF(H240=0,"",'Ark1'!X1006)</f>
        <v/>
      </c>
      <c r="Q240" s="245"/>
      <c r="R240" s="171" t="str">
        <f>IF(H240=0,"",'Ark1'!AA1006)</f>
        <v/>
      </c>
      <c r="S240" s="171" t="str">
        <f>IF(H240=0,"",'Ark1'!AB1006)</f>
        <v/>
      </c>
      <c r="T240" s="171" t="str">
        <f>IF(H240=0,"",'Ark1'!AC1006)</f>
        <v/>
      </c>
      <c r="U240" s="82"/>
      <c r="V240" s="89" t="str">
        <f t="shared" si="19"/>
        <v/>
      </c>
      <c r="W240" s="171">
        <f>+'Ark1'!V1006</f>
        <v>0</v>
      </c>
      <c r="X240" s="221"/>
      <c r="Y240" s="89"/>
      <c r="Z240" s="171"/>
      <c r="AA240" s="171"/>
      <c r="AB240" s="225"/>
      <c r="AI240" s="89"/>
      <c r="AJ240" s="88"/>
      <c r="AK240" s="88"/>
      <c r="AL240" s="88"/>
      <c r="AM240" s="88"/>
      <c r="AN240" s="88"/>
      <c r="AO240" s="88"/>
      <c r="AP240" s="88"/>
      <c r="AQ240" s="88"/>
      <c r="AR240" s="88"/>
      <c r="AS240" s="88"/>
    </row>
    <row r="241" spans="1:45" s="87" customFormat="1" ht="15.6">
      <c r="A241" s="221"/>
      <c r="B241" s="197">
        <f>+'Ark1'!C1007</f>
        <v>2024</v>
      </c>
      <c r="C241" s="197">
        <f>+'Ark1'!J1007</f>
        <v>643</v>
      </c>
      <c r="D241" s="197" t="str">
        <f>VLOOKUP(C241,RNR!$A$1:$B$29,2)</f>
        <v>Bjerka</v>
      </c>
      <c r="E241" s="197">
        <f>+'Ark1'!D1007</f>
        <v>11</v>
      </c>
      <c r="F241" s="197" t="str">
        <f>VLOOKUP(E241,RNR!$D$2:$E$13,2)</f>
        <v>Nov</v>
      </c>
      <c r="G241" s="88">
        <f>+'Ark1'!Q1007</f>
        <v>0</v>
      </c>
      <c r="H241" s="89">
        <f>+'Ark1'!R1007</f>
        <v>0</v>
      </c>
      <c r="I241" s="88" t="str">
        <f>IF(H241=0,"",'Ark1'!S1007)</f>
        <v/>
      </c>
      <c r="J241" s="82"/>
      <c r="K241" s="171" t="str">
        <f>IF(G241=0,"",100*H241/Måned!$G21)</f>
        <v/>
      </c>
      <c r="L241" s="82"/>
      <c r="M241" s="171" t="str">
        <f>+IF(H241=0,"",'Ark1'!AA1007)</f>
        <v/>
      </c>
      <c r="N241" s="171">
        <f>+IF(I241=0,"",'Ark1'!AB1007)</f>
        <v>0</v>
      </c>
      <c r="O241" s="246" t="str">
        <f>IF(H241=0,"",'Ark1'!W1007)</f>
        <v/>
      </c>
      <c r="P241" s="171" t="str">
        <f>IF(H241=0,"",'Ark1'!X1007)</f>
        <v/>
      </c>
      <c r="Q241" s="245"/>
      <c r="R241" s="171" t="str">
        <f>IF(H241=0,"",'Ark1'!AA1007)</f>
        <v/>
      </c>
      <c r="S241" s="171" t="str">
        <f>IF(H241=0,"",'Ark1'!AB1007)</f>
        <v/>
      </c>
      <c r="T241" s="171" t="str">
        <f>IF(H241=0,"",'Ark1'!AC1007)</f>
        <v/>
      </c>
      <c r="U241" s="82"/>
      <c r="V241" s="89" t="str">
        <f t="shared" si="19"/>
        <v/>
      </c>
      <c r="W241" s="171">
        <f>+'Ark1'!V1007</f>
        <v>0</v>
      </c>
      <c r="X241" s="221"/>
      <c r="Y241" s="89"/>
      <c r="Z241" s="171"/>
      <c r="AA241" s="171"/>
      <c r="AB241" s="225"/>
      <c r="AI241" s="89"/>
      <c r="AJ241" s="88"/>
      <c r="AK241" s="88"/>
      <c r="AL241" s="88"/>
      <c r="AM241" s="88"/>
      <c r="AN241" s="88"/>
      <c r="AO241" s="88"/>
      <c r="AP241" s="88"/>
      <c r="AQ241" s="88"/>
      <c r="AR241" s="88"/>
      <c r="AS241" s="88"/>
    </row>
    <row r="242" spans="1:45" s="87" customFormat="1" ht="15.6">
      <c r="A242" s="221"/>
      <c r="B242" s="197">
        <f>+'Ark1'!C1008</f>
        <v>2024</v>
      </c>
      <c r="C242" s="197">
        <f>+'Ark1'!J1008</f>
        <v>643</v>
      </c>
      <c r="D242" s="197" t="str">
        <f>VLOOKUP(C242,RNR!$A$1:$B$29,2)</f>
        <v>Bjerka</v>
      </c>
      <c r="E242" s="197">
        <f>+'Ark1'!D1008</f>
        <v>12</v>
      </c>
      <c r="F242" s="197" t="str">
        <f>VLOOKUP(E242,RNR!$D$2:$E$13,2)</f>
        <v>Des</v>
      </c>
      <c r="G242" s="88">
        <f>+'Ark1'!Q1008</f>
        <v>0</v>
      </c>
      <c r="H242" s="89">
        <f>+'Ark1'!R1008</f>
        <v>0</v>
      </c>
      <c r="I242" s="88" t="str">
        <f>IF(H242=0,"",'Ark1'!S1008)</f>
        <v/>
      </c>
      <c r="J242" s="82"/>
      <c r="K242" s="171" t="str">
        <f>IF(G242=0,"",100*H242/Måned!$G22)</f>
        <v/>
      </c>
      <c r="L242" s="82"/>
      <c r="M242" s="171" t="str">
        <f>+IF(H242=0,"",'Ark1'!AA1008)</f>
        <v/>
      </c>
      <c r="N242" s="171">
        <f>+IF(I242=0,"",'Ark1'!AB1008)</f>
        <v>0</v>
      </c>
      <c r="O242" s="246" t="str">
        <f>IF(H242=0,"",'Ark1'!W1008)</f>
        <v/>
      </c>
      <c r="P242" s="171" t="str">
        <f>IF(H242=0,"",'Ark1'!X1008)</f>
        <v/>
      </c>
      <c r="Q242" s="245"/>
      <c r="R242" s="171" t="str">
        <f>IF(H242=0,"",'Ark1'!AA1008)</f>
        <v/>
      </c>
      <c r="S242" s="171" t="str">
        <f>IF(H242=0,"",'Ark1'!AB1008)</f>
        <v/>
      </c>
      <c r="T242" s="171" t="str">
        <f>IF(H242=0,"",'Ark1'!AC1008)</f>
        <v/>
      </c>
      <c r="U242" s="82"/>
      <c r="V242" s="89" t="str">
        <f t="shared" si="19"/>
        <v/>
      </c>
      <c r="W242" s="171">
        <f>+'Ark1'!V1008</f>
        <v>0</v>
      </c>
      <c r="X242" s="221"/>
      <c r="Y242" s="89"/>
      <c r="Z242" s="171"/>
      <c r="AA242" s="171"/>
      <c r="AB242" s="225"/>
      <c r="AI242" s="89"/>
      <c r="AJ242" s="88"/>
      <c r="AK242" s="88"/>
      <c r="AL242" s="88"/>
      <c r="AM242" s="88"/>
      <c r="AN242" s="88"/>
      <c r="AO242" s="88"/>
      <c r="AP242" s="88"/>
      <c r="AQ242" s="88"/>
      <c r="AR242" s="88"/>
      <c r="AS242" s="88"/>
    </row>
    <row r="243" spans="1:45" s="87" customFormat="1">
      <c r="A243" s="221"/>
      <c r="B243" s="221"/>
      <c r="C243" s="221"/>
      <c r="D243" s="221"/>
      <c r="E243" s="221"/>
      <c r="F243" s="221"/>
      <c r="G243" s="221"/>
      <c r="H243" s="221"/>
      <c r="I243" s="221"/>
      <c r="J243" s="221"/>
      <c r="K243" s="221"/>
      <c r="L243" s="221"/>
      <c r="M243" s="221"/>
      <c r="N243" s="221"/>
      <c r="O243" s="221"/>
      <c r="P243" s="221"/>
      <c r="Q243" s="221"/>
      <c r="R243" s="221"/>
      <c r="S243" s="221"/>
      <c r="T243" s="221"/>
      <c r="U243" s="221"/>
      <c r="V243" s="221"/>
      <c r="W243" s="221"/>
      <c r="X243" s="221"/>
      <c r="Y243" s="89"/>
      <c r="Z243" s="171"/>
      <c r="AA243" s="171"/>
      <c r="AB243" s="225"/>
      <c r="AI243" s="89"/>
      <c r="AJ243" s="88"/>
      <c r="AK243" s="88"/>
      <c r="AL243" s="88"/>
      <c r="AM243" s="88"/>
      <c r="AN243" s="88"/>
      <c r="AO243" s="88"/>
      <c r="AP243" s="88"/>
      <c r="AQ243" s="88"/>
      <c r="AR243" s="88"/>
      <c r="AS243" s="88"/>
    </row>
  </sheetData>
  <mergeCells count="1">
    <mergeCell ref="T4:V4"/>
  </mergeCells>
  <phoneticPr fontId="11" type="noConversion"/>
  <conditionalFormatting sqref="Z58:Z59 Z61">
    <cfRule type="cellIs" dxfId="59" priority="2" stopIfTrue="1" operator="lessThan">
      <formula>0</formula>
    </cfRule>
  </conditionalFormatting>
  <conditionalFormatting sqref="Z34:Z35">
    <cfRule type="cellIs" dxfId="58" priority="3" stopIfTrue="1" operator="greaterThan">
      <formula>0</formula>
    </cfRule>
    <cfRule type="cellIs" dxfId="57" priority="4" stopIfTrue="1" operator="lessThan">
      <formula>0</formula>
    </cfRule>
  </conditionalFormatting>
  <conditionalFormatting sqref="K49:K60 K75:K86 K88:K99 K114:K125 K127:K138 K140:K151 K153:K164 K166:K177 K179:K190 K192:K203 K205:K216 K218:K229 K231:K242 K101:K112 K23:K34 K10:K21 K36:K47 K62:K73">
    <cfRule type="top10" dxfId="56" priority="24" percent="1" rank="10"/>
  </conditionalFormatting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2F8B7-769C-4572-9E08-8572DD0FAB64}">
  <dimension ref="A1"/>
  <sheetViews>
    <sheetView topLeftCell="A65" workbookViewId="0">
      <selection activeCell="L82" sqref="L82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143"/>
  <sheetViews>
    <sheetView tabSelected="1" zoomScale="98" zoomScaleNormal="98" workbookViewId="0">
      <pane xSplit="7" ySplit="6" topLeftCell="H20" activePane="bottomRight" state="frozen"/>
      <selection pane="topRight" activeCell="G1" sqref="G1"/>
      <selection pane="bottomLeft" activeCell="A7" sqref="A7"/>
      <selection pane="bottomRight"/>
    </sheetView>
  </sheetViews>
  <sheetFormatPr baseColWidth="10" defaultRowHeight="15"/>
  <cols>
    <col min="1" max="1" width="6.6328125" customWidth="1"/>
    <col min="2" max="2" width="7.36328125" style="212" customWidth="1"/>
    <col min="3" max="3" width="5.453125" customWidth="1"/>
    <col min="4" max="4" width="2.1796875" customWidth="1"/>
    <col min="5" max="5" width="6.1796875" style="212" customWidth="1"/>
    <col min="6" max="6" width="6.6328125" style="212" customWidth="1"/>
    <col min="7" max="7" width="6.54296875" style="212" customWidth="1"/>
    <col min="8" max="8" width="7" customWidth="1"/>
    <col min="9" max="9" width="4.36328125" customWidth="1"/>
    <col min="10" max="10" width="5" style="9" customWidth="1"/>
    <col min="11" max="11" width="1.1796875" style="9" customWidth="1"/>
    <col min="12" max="12" width="7.90625" customWidth="1"/>
    <col min="13" max="13" width="5" customWidth="1"/>
    <col min="14" max="14" width="6.81640625" customWidth="1"/>
    <col min="15" max="15" width="10.453125" style="9" customWidth="1"/>
    <col min="16" max="16" width="7.81640625" style="212" customWidth="1"/>
    <col min="17" max="17" width="9" customWidth="1"/>
    <col min="18" max="18" width="8.54296875" style="212" customWidth="1"/>
    <col min="19" max="19" width="5.6328125" customWidth="1"/>
    <col min="20" max="20" width="1.6328125" customWidth="1"/>
    <col min="21" max="21" width="6" customWidth="1"/>
    <col min="22" max="22" width="6.54296875" customWidth="1"/>
    <col min="23" max="23" width="7" style="94" customWidth="1"/>
    <col min="24" max="24" width="6.81640625" customWidth="1"/>
    <col min="25" max="25" width="6.6328125" customWidth="1"/>
    <col min="26" max="27" width="5.6328125" customWidth="1"/>
    <col min="28" max="28" width="8.1796875" customWidth="1"/>
    <col min="29" max="29" width="6.36328125" style="94" customWidth="1"/>
    <col min="30" max="30" width="8.90625" customWidth="1"/>
    <col min="31" max="31" width="5.36328125" customWidth="1"/>
    <col min="32" max="32" width="10.36328125" customWidth="1"/>
    <col min="33" max="33" width="9" customWidth="1"/>
    <col min="34" max="34" width="7.6328125" customWidth="1"/>
    <col min="35" max="35" width="10.08984375" customWidth="1"/>
    <col min="36" max="36" width="10.6328125" customWidth="1"/>
    <col min="37" max="37" width="8.54296875" customWidth="1"/>
    <col min="38" max="38" width="9.36328125" customWidth="1"/>
    <col min="39" max="39" width="9" customWidth="1"/>
    <col min="40" max="40" width="8.90625" customWidth="1"/>
    <col min="41" max="41" width="9.08984375" customWidth="1"/>
    <col min="42" max="42" width="8.453125" customWidth="1"/>
    <col min="43" max="43" width="9.08984375" customWidth="1"/>
    <col min="44" max="44" width="10" customWidth="1"/>
    <col min="45" max="45" width="10.54296875" customWidth="1"/>
    <col min="46" max="46" width="8.08984375" customWidth="1"/>
    <col min="47" max="47" width="8.36328125" customWidth="1"/>
    <col min="48" max="48" width="7.54296875" customWidth="1"/>
    <col min="49" max="49" width="8.08984375" customWidth="1"/>
    <col min="50" max="50" width="11.08984375" customWidth="1"/>
  </cols>
  <sheetData>
    <row r="1" spans="1:39" ht="15.6">
      <c r="A1" s="28"/>
      <c r="B1" s="206"/>
      <c r="C1" s="28"/>
      <c r="D1" s="28"/>
      <c r="E1" s="206"/>
      <c r="F1" s="206"/>
      <c r="G1" s="206"/>
      <c r="H1" s="28"/>
      <c r="I1" s="28"/>
      <c r="J1" s="70"/>
      <c r="K1" s="70"/>
      <c r="L1" s="28"/>
      <c r="M1" s="28"/>
      <c r="N1" s="28"/>
      <c r="O1" s="70"/>
      <c r="P1" s="206"/>
      <c r="Q1" s="28"/>
      <c r="R1" s="206"/>
      <c r="S1" s="28"/>
      <c r="T1" s="6"/>
      <c r="U1" s="34" t="s">
        <v>478</v>
      </c>
      <c r="V1" s="28"/>
      <c r="W1" s="28"/>
      <c r="X1" s="28"/>
      <c r="Y1" s="28"/>
      <c r="AC1"/>
      <c r="AE1" s="4"/>
      <c r="AF1" s="4"/>
    </row>
    <row r="2" spans="1:39" ht="29.4">
      <c r="A2" s="28"/>
      <c r="B2" s="207" t="s">
        <v>551</v>
      </c>
      <c r="C2" s="114"/>
      <c r="D2" s="114"/>
      <c r="E2" s="215"/>
      <c r="F2" s="215"/>
      <c r="G2" s="215"/>
      <c r="H2" s="114"/>
      <c r="I2" s="114"/>
      <c r="J2" s="282">
        <v>2024</v>
      </c>
      <c r="K2" s="282"/>
      <c r="L2" s="283"/>
      <c r="M2" s="114"/>
      <c r="N2" s="115"/>
      <c r="O2" s="184" t="s">
        <v>61</v>
      </c>
      <c r="P2" s="215"/>
      <c r="Q2" s="116">
        <v>52</v>
      </c>
      <c r="R2" s="218"/>
      <c r="S2" s="28"/>
      <c r="T2" s="6"/>
      <c r="U2" s="284">
        <v>45667</v>
      </c>
      <c r="V2" s="285"/>
      <c r="W2" s="285"/>
      <c r="X2" s="283"/>
      <c r="Y2" s="28"/>
      <c r="AC2"/>
      <c r="AE2" s="4"/>
      <c r="AF2" s="4"/>
      <c r="AG2" s="4"/>
      <c r="AH2" s="4"/>
      <c r="AI2" s="4"/>
      <c r="AJ2" s="4"/>
      <c r="AK2" s="4"/>
      <c r="AL2" s="4"/>
    </row>
    <row r="3" spans="1:39" ht="22.8">
      <c r="A3" s="10"/>
      <c r="B3" s="208"/>
      <c r="C3" s="10"/>
      <c r="D3" s="10"/>
      <c r="E3" s="208"/>
      <c r="F3" s="208"/>
      <c r="G3" s="208"/>
      <c r="H3" s="26"/>
      <c r="I3" s="10"/>
      <c r="J3" s="179"/>
      <c r="K3" s="179"/>
      <c r="L3" s="6"/>
      <c r="M3" s="10"/>
      <c r="N3" s="6"/>
      <c r="O3" s="179"/>
      <c r="P3" s="211"/>
      <c r="Q3" s="102"/>
      <c r="R3" s="211"/>
      <c r="S3" s="10"/>
      <c r="T3" s="6"/>
      <c r="U3" s="7"/>
      <c r="V3" s="28"/>
      <c r="W3" s="28"/>
      <c r="X3" s="28"/>
      <c r="Y3" s="28"/>
      <c r="AC3"/>
      <c r="AE3" s="4"/>
      <c r="AF3" s="4"/>
      <c r="AG3" s="4"/>
      <c r="AH3" s="4"/>
      <c r="AI3" s="4"/>
      <c r="AJ3" s="4"/>
      <c r="AK3" s="4"/>
    </row>
    <row r="4" spans="1:39" ht="17.399999999999999">
      <c r="A4" s="10"/>
      <c r="B4" s="209" t="s">
        <v>3</v>
      </c>
      <c r="C4" s="8"/>
      <c r="D4" s="8"/>
      <c r="E4" s="209"/>
      <c r="F4" s="209" t="s">
        <v>3</v>
      </c>
      <c r="G4" s="209"/>
      <c r="H4" s="8" t="s">
        <v>15</v>
      </c>
      <c r="I4" s="8"/>
      <c r="J4" s="185" t="s">
        <v>392</v>
      </c>
      <c r="K4" s="185"/>
      <c r="L4" s="8" t="s">
        <v>15</v>
      </c>
      <c r="M4" s="8"/>
      <c r="N4" s="8"/>
      <c r="O4" s="185" t="s">
        <v>49</v>
      </c>
      <c r="P4" s="209" t="s">
        <v>3</v>
      </c>
      <c r="Q4" s="102" t="s">
        <v>3</v>
      </c>
      <c r="R4" s="209" t="s">
        <v>448</v>
      </c>
      <c r="S4" s="8"/>
      <c r="T4" s="6"/>
      <c r="AC4"/>
      <c r="AH4" s="4"/>
      <c r="AI4" s="4"/>
      <c r="AJ4" s="21"/>
      <c r="AK4" s="4"/>
      <c r="AL4" s="21"/>
    </row>
    <row r="5" spans="1:39">
      <c r="A5" s="6"/>
      <c r="B5" s="209" t="s">
        <v>8</v>
      </c>
      <c r="C5" s="8" t="s">
        <v>360</v>
      </c>
      <c r="D5" s="8"/>
      <c r="E5" s="217" t="s">
        <v>443</v>
      </c>
      <c r="F5" s="209" t="s">
        <v>390</v>
      </c>
      <c r="G5" s="209"/>
      <c r="H5" s="8" t="s">
        <v>1</v>
      </c>
      <c r="I5" s="8"/>
      <c r="J5" s="185" t="s">
        <v>28</v>
      </c>
      <c r="K5" s="185"/>
      <c r="L5" s="8" t="s">
        <v>395</v>
      </c>
      <c r="M5" s="8"/>
      <c r="N5" s="8" t="s">
        <v>392</v>
      </c>
      <c r="O5" s="185" t="s">
        <v>394</v>
      </c>
      <c r="P5" s="209" t="s">
        <v>437</v>
      </c>
      <c r="Q5" s="102" t="s">
        <v>370</v>
      </c>
      <c r="R5" s="209" t="s">
        <v>449</v>
      </c>
      <c r="S5" s="111"/>
      <c r="T5" s="6"/>
      <c r="AC5"/>
      <c r="AE5" s="4"/>
      <c r="AF5" s="4"/>
      <c r="AG5" s="4"/>
      <c r="AH5" s="4"/>
      <c r="AI5" s="4"/>
    </row>
    <row r="6" spans="1:39">
      <c r="A6" s="6"/>
      <c r="B6" s="209" t="s">
        <v>389</v>
      </c>
      <c r="C6" s="111" t="s">
        <v>443</v>
      </c>
      <c r="D6" s="111"/>
      <c r="E6" s="217" t="s">
        <v>464</v>
      </c>
      <c r="F6" s="209" t="s">
        <v>394</v>
      </c>
      <c r="G6" s="217" t="s">
        <v>443</v>
      </c>
      <c r="H6" s="8" t="s">
        <v>388</v>
      </c>
      <c r="I6" s="111" t="s">
        <v>443</v>
      </c>
      <c r="J6" s="185" t="s">
        <v>393</v>
      </c>
      <c r="K6" s="185"/>
      <c r="L6" s="8" t="s">
        <v>394</v>
      </c>
      <c r="M6" s="111" t="s">
        <v>443</v>
      </c>
      <c r="N6" s="8" t="s">
        <v>394</v>
      </c>
      <c r="O6" s="186" t="s">
        <v>496</v>
      </c>
      <c r="P6" s="209" t="s">
        <v>416</v>
      </c>
      <c r="Q6" s="102" t="s">
        <v>451</v>
      </c>
      <c r="R6" s="209" t="s">
        <v>397</v>
      </c>
      <c r="S6" s="111" t="s">
        <v>443</v>
      </c>
      <c r="T6" s="6"/>
      <c r="AC6"/>
      <c r="AE6" s="4"/>
      <c r="AF6" s="4"/>
      <c r="AG6" s="4"/>
      <c r="AH6" s="4"/>
      <c r="AI6" s="4"/>
    </row>
    <row r="7" spans="1:39" ht="15.6">
      <c r="A7" s="7">
        <v>1996</v>
      </c>
      <c r="B7" s="210">
        <f>+'Ark1'!R2</f>
        <v>19562.5</v>
      </c>
      <c r="C7" s="8"/>
      <c r="D7" s="111"/>
      <c r="E7" s="209"/>
      <c r="F7" s="216">
        <f>+'Ark1'!S2</f>
        <v>14927</v>
      </c>
      <c r="G7" s="216"/>
      <c r="H7" s="97">
        <f>+'Ark1'!Y2</f>
        <v>126.53801916932861</v>
      </c>
      <c r="I7" s="16"/>
      <c r="J7" s="69">
        <f>+'Ark1'!AA2</f>
        <v>27.872795505497145</v>
      </c>
      <c r="K7" s="185"/>
      <c r="L7" s="106">
        <f>+'Ark1'!W2</f>
        <v>55.135526227641193</v>
      </c>
      <c r="M7" s="16"/>
      <c r="N7" s="105">
        <f>+'Ark1'!AB2</f>
        <v>4.4197573921811699</v>
      </c>
      <c r="O7" s="187">
        <f>+'Ark1'!AC2</f>
        <v>-41.459301421536779</v>
      </c>
      <c r="P7" s="216">
        <f>+'Ark1'!Q2</f>
        <v>3246</v>
      </c>
      <c r="Q7" s="97">
        <f>+B7/P7</f>
        <v>6.0266481823783113</v>
      </c>
      <c r="R7" s="219">
        <f>+B7*H7/1000</f>
        <v>2475.3999999999905</v>
      </c>
      <c r="S7" s="8"/>
      <c r="T7" s="6"/>
      <c r="W7"/>
      <c r="AB7" s="94"/>
      <c r="AC7" s="212">
        <f>+B35</f>
        <v>17698</v>
      </c>
      <c r="AD7" s="1">
        <f>+L35</f>
        <v>59.975423296902413</v>
      </c>
      <c r="AE7" s="94">
        <f>+H35</f>
        <v>138.43822465815353</v>
      </c>
      <c r="AI7" s="22"/>
      <c r="AJ7" s="22"/>
      <c r="AK7" s="23"/>
      <c r="AL7" s="24"/>
      <c r="AM7" s="24"/>
    </row>
    <row r="8" spans="1:39" ht="15.6">
      <c r="A8" s="7">
        <v>1997</v>
      </c>
      <c r="B8" s="210">
        <f>+'Ark1'!R3</f>
        <v>18486.5</v>
      </c>
      <c r="C8" s="15">
        <f t="shared" ref="C8:C25" si="0">100*B8/B7</f>
        <v>94.499680511182106</v>
      </c>
      <c r="D8" s="111"/>
      <c r="E8" s="210">
        <f t="shared" ref="E8:E26" si="1">+B8-B7</f>
        <v>-1076</v>
      </c>
      <c r="F8" s="216">
        <f>+'Ark1'!S3</f>
        <v>14615.5</v>
      </c>
      <c r="G8" s="216">
        <f t="shared" ref="G8:I26" si="2">+F8-F7</f>
        <v>-311.5</v>
      </c>
      <c r="H8" s="97">
        <f>+'Ark1'!Y3</f>
        <v>126.78681740729722</v>
      </c>
      <c r="I8" s="172">
        <f t="shared" si="2"/>
        <v>0.24879823796861444</v>
      </c>
      <c r="J8" s="69">
        <f>+'Ark1'!AA3</f>
        <v>28.043796703308296</v>
      </c>
      <c r="K8" s="185"/>
      <c r="L8" s="106">
        <f>+'Ark1'!W3</f>
        <v>54.994013205158915</v>
      </c>
      <c r="M8" s="176">
        <f t="shared" ref="M8:M26" si="3">+L8-L7</f>
        <v>-0.14151302248227893</v>
      </c>
      <c r="N8" s="105">
        <f>+'Ark1'!AB3</f>
        <v>4.2155495575645903</v>
      </c>
      <c r="O8" s="187">
        <f>+'Ark1'!AC3</f>
        <v>-43.087767976415755</v>
      </c>
      <c r="P8" s="216">
        <f>+'Ark1'!Q3</f>
        <v>3020</v>
      </c>
      <c r="Q8" s="97">
        <f t="shared" ref="Q8:Q26" si="4">+B8/P8</f>
        <v>6.1213576158940395</v>
      </c>
      <c r="R8" s="219">
        <f t="shared" ref="R8:R26" si="5">+B8*H8/1000</f>
        <v>2343.8445000000002</v>
      </c>
      <c r="S8" s="15">
        <f t="shared" ref="S8:S25" si="6">100*R8/R7</f>
        <v>94.685485174113637</v>
      </c>
      <c r="T8" s="6"/>
      <c r="W8"/>
      <c r="AB8" s="94"/>
      <c r="AC8" s="212">
        <f>+AC7</f>
        <v>17698</v>
      </c>
      <c r="AD8" s="1">
        <f>+AD7</f>
        <v>59.975423296902413</v>
      </c>
      <c r="AE8" s="94">
        <f>+AE7</f>
        <v>138.43822465815353</v>
      </c>
      <c r="AI8" s="22"/>
      <c r="AJ8" s="22"/>
      <c r="AK8" s="23"/>
      <c r="AL8" s="24"/>
      <c r="AM8" s="24"/>
    </row>
    <row r="9" spans="1:39" ht="15.6">
      <c r="A9" s="7">
        <v>1998</v>
      </c>
      <c r="B9" s="210">
        <f>+'Ark1'!R4</f>
        <v>17452.5</v>
      </c>
      <c r="C9" s="15">
        <f t="shared" si="0"/>
        <v>94.406729234847049</v>
      </c>
      <c r="D9" s="111"/>
      <c r="E9" s="210">
        <f t="shared" si="1"/>
        <v>-1034</v>
      </c>
      <c r="F9" s="216">
        <f>+'Ark1'!S4</f>
        <v>13130.5</v>
      </c>
      <c r="G9" s="216">
        <f t="shared" si="2"/>
        <v>-1485</v>
      </c>
      <c r="H9" s="97">
        <f>+'Ark1'!Y4</f>
        <v>126.52741441054228</v>
      </c>
      <c r="I9" s="172">
        <f t="shared" si="2"/>
        <v>-0.25940299675494316</v>
      </c>
      <c r="J9" s="69">
        <f>+'Ark1'!AA4</f>
        <v>28.271400920076804</v>
      </c>
      <c r="K9" s="185"/>
      <c r="L9" s="106">
        <f>+'Ark1'!W4</f>
        <v>54.880926088115473</v>
      </c>
      <c r="M9" s="176">
        <f t="shared" si="3"/>
        <v>-0.11308711704344176</v>
      </c>
      <c r="N9" s="105">
        <f>+'Ark1'!AB4</f>
        <v>4.1587287920398532</v>
      </c>
      <c r="O9" s="187">
        <f>+'Ark1'!AC4</f>
        <v>-43.249738397755472</v>
      </c>
      <c r="P9" s="216">
        <f>+'Ark1'!Q4</f>
        <v>2711</v>
      </c>
      <c r="Q9" s="97">
        <f t="shared" si="4"/>
        <v>6.4376613795647364</v>
      </c>
      <c r="R9" s="219">
        <f t="shared" si="5"/>
        <v>2208.2196999999892</v>
      </c>
      <c r="S9" s="15">
        <f t="shared" si="6"/>
        <v>94.213575175315128</v>
      </c>
      <c r="T9" s="6"/>
      <c r="W9"/>
      <c r="AB9" s="94"/>
      <c r="AC9" s="212">
        <f t="shared" ref="AC9:AC35" si="7">+AC8</f>
        <v>17698</v>
      </c>
      <c r="AD9" s="1">
        <f t="shared" ref="AD9:AD35" si="8">+AD8</f>
        <v>59.975423296902413</v>
      </c>
      <c r="AE9" s="94">
        <f t="shared" ref="AE9:AE35" si="9">+AE8</f>
        <v>138.43822465815353</v>
      </c>
      <c r="AI9" s="22"/>
      <c r="AJ9" s="22"/>
      <c r="AK9" s="23"/>
      <c r="AL9" s="24"/>
      <c r="AM9" s="24"/>
    </row>
    <row r="10" spans="1:39" ht="15.6">
      <c r="A10" s="7">
        <v>1999</v>
      </c>
      <c r="B10" s="210">
        <f>+'Ark1'!R5</f>
        <v>22605.75</v>
      </c>
      <c r="C10" s="15">
        <f t="shared" si="0"/>
        <v>129.527288354104</v>
      </c>
      <c r="D10" s="111"/>
      <c r="E10" s="210">
        <f t="shared" si="1"/>
        <v>5153.25</v>
      </c>
      <c r="F10" s="216">
        <f>+'Ark1'!S5</f>
        <v>18212</v>
      </c>
      <c r="G10" s="216">
        <f t="shared" si="2"/>
        <v>5081.5</v>
      </c>
      <c r="H10" s="97">
        <f>+'Ark1'!Y5</f>
        <v>129.11025292237639</v>
      </c>
      <c r="I10" s="172">
        <f t="shared" si="2"/>
        <v>2.5828385118341117</v>
      </c>
      <c r="J10" s="69">
        <f>+'Ark1'!AA5</f>
        <v>28.407212063670048</v>
      </c>
      <c r="K10" s="185"/>
      <c r="L10" s="106">
        <f>+'Ark1'!W5</f>
        <v>55.176257412694923</v>
      </c>
      <c r="M10" s="176">
        <f t="shared" si="3"/>
        <v>0.29533132457945044</v>
      </c>
      <c r="N10" s="105">
        <f>+'Ark1'!AB5</f>
        <v>4.2080947436947929</v>
      </c>
      <c r="O10" s="187">
        <f>+'Ark1'!AC5</f>
        <v>-46.200327969968995</v>
      </c>
      <c r="P10" s="216">
        <f>+'Ark1'!Q5</f>
        <v>3379</v>
      </c>
      <c r="Q10" s="97">
        <f t="shared" si="4"/>
        <v>6.6900710269310446</v>
      </c>
      <c r="R10" s="219">
        <f t="shared" si="5"/>
        <v>2918.6341000000098</v>
      </c>
      <c r="S10" s="15">
        <f t="shared" si="6"/>
        <v>132.17136410838214</v>
      </c>
      <c r="T10" s="6"/>
      <c r="W10"/>
      <c r="AB10" s="94"/>
      <c r="AC10" s="212">
        <f t="shared" si="7"/>
        <v>17698</v>
      </c>
      <c r="AD10" s="1">
        <f t="shared" si="8"/>
        <v>59.975423296902413</v>
      </c>
      <c r="AE10" s="94">
        <f t="shared" si="9"/>
        <v>138.43822465815353</v>
      </c>
      <c r="AI10" s="22"/>
      <c r="AJ10" s="22"/>
      <c r="AK10" s="23"/>
      <c r="AL10" s="24"/>
      <c r="AM10" s="24"/>
    </row>
    <row r="11" spans="1:39" ht="15.6">
      <c r="A11" s="7">
        <v>2000</v>
      </c>
      <c r="B11" s="210">
        <f>+'Ark1'!R6</f>
        <v>20033.75</v>
      </c>
      <c r="C11" s="15">
        <f t="shared" si="0"/>
        <v>88.622363779126985</v>
      </c>
      <c r="D11" s="111"/>
      <c r="E11" s="210">
        <f t="shared" si="1"/>
        <v>-2572</v>
      </c>
      <c r="F11" s="216">
        <f>+'Ark1'!S6</f>
        <v>19637.5</v>
      </c>
      <c r="G11" s="216">
        <f t="shared" si="2"/>
        <v>1425.5</v>
      </c>
      <c r="H11" s="97">
        <f>+'Ark1'!Y6</f>
        <v>127.47068821364024</v>
      </c>
      <c r="I11" s="172">
        <f t="shared" si="2"/>
        <v>-1.6395647087361453</v>
      </c>
      <c r="J11" s="69">
        <f>+'Ark1'!AA6</f>
        <v>28.361719294882899</v>
      </c>
      <c r="K11" s="185"/>
      <c r="L11" s="106">
        <f>+'Ark1'!W6</f>
        <v>55.564863144493934</v>
      </c>
      <c r="M11" s="176">
        <f t="shared" si="3"/>
        <v>0.38860573179901081</v>
      </c>
      <c r="N11" s="105">
        <f>+'Ark1'!AB6</f>
        <v>3.7991573696040808</v>
      </c>
      <c r="O11" s="187">
        <f>+'Ark1'!AC6</f>
        <v>-51.45201964464988</v>
      </c>
      <c r="P11" s="216">
        <f>+'Ark1'!Q6</f>
        <v>2382</v>
      </c>
      <c r="Q11" s="97">
        <f t="shared" si="4"/>
        <v>8.4104743912678419</v>
      </c>
      <c r="R11" s="219">
        <f t="shared" si="5"/>
        <v>2553.7159000000152</v>
      </c>
      <c r="S11" s="15">
        <f t="shared" si="6"/>
        <v>87.496952769790724</v>
      </c>
      <c r="T11" s="6"/>
      <c r="W11"/>
      <c r="AB11" s="94"/>
      <c r="AC11" s="212">
        <f t="shared" si="7"/>
        <v>17698</v>
      </c>
      <c r="AD11" s="1">
        <f t="shared" si="8"/>
        <v>59.975423296902413</v>
      </c>
      <c r="AE11" s="94">
        <f t="shared" si="9"/>
        <v>138.43822465815353</v>
      </c>
      <c r="AI11" s="22"/>
      <c r="AJ11" s="22"/>
      <c r="AK11" s="23"/>
      <c r="AL11" s="24"/>
      <c r="AM11" s="24"/>
    </row>
    <row r="12" spans="1:39" ht="15.6">
      <c r="A12" s="7">
        <v>2001</v>
      </c>
      <c r="B12" s="210">
        <f>+'Ark1'!R7</f>
        <v>21298</v>
      </c>
      <c r="C12" s="15">
        <f t="shared" si="0"/>
        <v>106.31060086104698</v>
      </c>
      <c r="D12" s="111"/>
      <c r="E12" s="210">
        <f t="shared" si="1"/>
        <v>1264.25</v>
      </c>
      <c r="F12" s="216">
        <f>+'Ark1'!S7</f>
        <v>20936</v>
      </c>
      <c r="G12" s="216">
        <f t="shared" si="2"/>
        <v>1298.5</v>
      </c>
      <c r="H12" s="97">
        <f>+'Ark1'!Y7</f>
        <v>128.54874166588431</v>
      </c>
      <c r="I12" s="172">
        <f t="shared" si="2"/>
        <v>1.0780534522440632</v>
      </c>
      <c r="J12" s="69">
        <f>+'Ark1'!AA7</f>
        <v>28.428801796871287</v>
      </c>
      <c r="K12" s="185"/>
      <c r="L12" s="106">
        <f>+'Ark1'!W7</f>
        <v>56.063765762323264</v>
      </c>
      <c r="M12" s="176">
        <f t="shared" si="3"/>
        <v>0.4989026178293301</v>
      </c>
      <c r="N12" s="105">
        <f>+'Ark1'!AB7</f>
        <v>3.948499862103136</v>
      </c>
      <c r="O12" s="187">
        <f>+'Ark1'!AC7</f>
        <v>-55.935292687242978</v>
      </c>
      <c r="P12" s="216">
        <f>+'Ark1'!Q7</f>
        <v>1883</v>
      </c>
      <c r="Q12" s="97">
        <f t="shared" si="4"/>
        <v>11.310674455655869</v>
      </c>
      <c r="R12" s="219">
        <f t="shared" si="5"/>
        <v>2737.831100000004</v>
      </c>
      <c r="S12" s="15">
        <f t="shared" si="6"/>
        <v>107.20969783678709</v>
      </c>
      <c r="T12" s="6"/>
      <c r="W12"/>
      <c r="AB12" s="94"/>
      <c r="AC12" s="212">
        <f t="shared" si="7"/>
        <v>17698</v>
      </c>
      <c r="AD12" s="1">
        <f t="shared" si="8"/>
        <v>59.975423296902413</v>
      </c>
      <c r="AE12" s="94">
        <f t="shared" si="9"/>
        <v>138.43822465815353</v>
      </c>
      <c r="AI12" s="22"/>
      <c r="AJ12" s="22"/>
      <c r="AK12" s="23"/>
      <c r="AL12" s="24"/>
      <c r="AM12" s="24"/>
    </row>
    <row r="13" spans="1:39" ht="15.6">
      <c r="A13" s="7">
        <v>2002</v>
      </c>
      <c r="B13" s="210">
        <f>+'Ark1'!R8</f>
        <v>24977</v>
      </c>
      <c r="C13" s="15">
        <f t="shared" si="0"/>
        <v>117.27392243403136</v>
      </c>
      <c r="D13" s="111"/>
      <c r="E13" s="210">
        <f t="shared" si="1"/>
        <v>3679</v>
      </c>
      <c r="F13" s="216">
        <f>+'Ark1'!S8</f>
        <v>24592</v>
      </c>
      <c r="G13" s="216">
        <f t="shared" si="2"/>
        <v>3656</v>
      </c>
      <c r="H13" s="97">
        <f>+'Ark1'!Y8</f>
        <v>132.19966769427879</v>
      </c>
      <c r="I13" s="172">
        <f t="shared" si="2"/>
        <v>3.6509260283944798</v>
      </c>
      <c r="J13" s="69">
        <f>+'Ark1'!AA8</f>
        <v>29.059167102975369</v>
      </c>
      <c r="K13" s="185"/>
      <c r="L13" s="106">
        <f>+'Ark1'!W8</f>
        <v>55.927903383214051</v>
      </c>
      <c r="M13" s="176">
        <f t="shared" si="3"/>
        <v>-0.13586237910921284</v>
      </c>
      <c r="N13" s="105">
        <f>+'Ark1'!AB8</f>
        <v>4.0217021302549654</v>
      </c>
      <c r="O13" s="187">
        <f>+'Ark1'!AC8</f>
        <v>-57.931094281410942</v>
      </c>
      <c r="P13" s="216">
        <f>+'Ark1'!Q8</f>
        <v>1846</v>
      </c>
      <c r="Q13" s="97">
        <f t="shared" si="4"/>
        <v>13.530335861321777</v>
      </c>
      <c r="R13" s="219">
        <f t="shared" si="5"/>
        <v>3301.9511000000016</v>
      </c>
      <c r="S13" s="15">
        <f t="shared" si="6"/>
        <v>120.6046311622363</v>
      </c>
      <c r="T13" s="6"/>
      <c r="W13"/>
      <c r="AB13" s="94"/>
      <c r="AC13" s="212">
        <f t="shared" si="7"/>
        <v>17698</v>
      </c>
      <c r="AD13" s="1">
        <f t="shared" si="8"/>
        <v>59.975423296902413</v>
      </c>
      <c r="AE13" s="94">
        <f t="shared" si="9"/>
        <v>138.43822465815353</v>
      </c>
      <c r="AI13" s="22"/>
      <c r="AJ13" s="22"/>
      <c r="AK13" s="23"/>
      <c r="AL13" s="24"/>
      <c r="AM13" s="24"/>
    </row>
    <row r="14" spans="1:39" ht="15.6">
      <c r="A14" s="7">
        <v>2003</v>
      </c>
      <c r="B14" s="210">
        <f>+'Ark1'!R9</f>
        <v>23589</v>
      </c>
      <c r="C14" s="15">
        <f t="shared" si="0"/>
        <v>94.442887456459943</v>
      </c>
      <c r="D14" s="111"/>
      <c r="E14" s="210">
        <f t="shared" si="1"/>
        <v>-1388</v>
      </c>
      <c r="F14" s="216">
        <f>+'Ark1'!S9</f>
        <v>23272</v>
      </c>
      <c r="G14" s="216">
        <f t="shared" si="2"/>
        <v>-1320</v>
      </c>
      <c r="H14" s="97">
        <f>+'Ark1'!Y9</f>
        <v>134.10006358896203</v>
      </c>
      <c r="I14" s="172">
        <f t="shared" si="2"/>
        <v>1.9003958946832427</v>
      </c>
      <c r="J14" s="69">
        <f>+'Ark1'!AA9</f>
        <v>29.758506818489259</v>
      </c>
      <c r="K14" s="185"/>
      <c r="L14" s="106">
        <f>+'Ark1'!W9</f>
        <v>56.251246132691648</v>
      </c>
      <c r="M14" s="176">
        <f t="shared" si="3"/>
        <v>0.32334274947759667</v>
      </c>
      <c r="N14" s="105">
        <f>+'Ark1'!AB9</f>
        <v>4.0147971185757028</v>
      </c>
      <c r="O14" s="187">
        <f>+'Ark1'!AC9</f>
        <v>-57.797358387114002</v>
      </c>
      <c r="P14" s="216">
        <f>+'Ark1'!Q9</f>
        <v>1776</v>
      </c>
      <c r="Q14" s="97">
        <f t="shared" si="4"/>
        <v>13.282094594594595</v>
      </c>
      <c r="R14" s="219">
        <f t="shared" si="5"/>
        <v>3163.2864000000254</v>
      </c>
      <c r="S14" s="15">
        <f t="shared" si="6"/>
        <v>95.800522303314054</v>
      </c>
      <c r="T14" s="6"/>
      <c r="W14"/>
      <c r="AB14" s="94"/>
      <c r="AC14" s="212">
        <f t="shared" si="7"/>
        <v>17698</v>
      </c>
      <c r="AD14" s="1">
        <f t="shared" si="8"/>
        <v>59.975423296902413</v>
      </c>
      <c r="AE14" s="94">
        <f t="shared" si="9"/>
        <v>138.43822465815353</v>
      </c>
      <c r="AI14" s="22"/>
      <c r="AJ14" s="22"/>
      <c r="AK14" s="23"/>
      <c r="AL14" s="24"/>
      <c r="AM14" s="24"/>
    </row>
    <row r="15" spans="1:39" ht="15.6">
      <c r="A15" s="7">
        <v>2004</v>
      </c>
      <c r="B15" s="210">
        <f>+'Ark1'!R10</f>
        <v>24466</v>
      </c>
      <c r="C15" s="15">
        <f t="shared" si="0"/>
        <v>103.71783458391623</v>
      </c>
      <c r="D15" s="111"/>
      <c r="E15" s="210">
        <f t="shared" si="1"/>
        <v>877</v>
      </c>
      <c r="F15" s="216">
        <f>+'Ark1'!S10</f>
        <v>24080</v>
      </c>
      <c r="G15" s="216">
        <f t="shared" si="2"/>
        <v>808</v>
      </c>
      <c r="H15" s="97">
        <f>+'Ark1'!Y10</f>
        <v>134.66595275075616</v>
      </c>
      <c r="I15" s="172">
        <f t="shared" si="2"/>
        <v>0.56588916179413218</v>
      </c>
      <c r="J15" s="69">
        <f>+'Ark1'!AA10</f>
        <v>29.608689640932472</v>
      </c>
      <c r="K15" s="185"/>
      <c r="L15" s="106">
        <f>+'Ark1'!W10</f>
        <v>56.197591362126246</v>
      </c>
      <c r="M15" s="176">
        <f t="shared" si="3"/>
        <v>-5.3654770565401577E-2</v>
      </c>
      <c r="N15" s="105">
        <f>+'Ark1'!AB10</f>
        <v>4.0701278901672788</v>
      </c>
      <c r="O15" s="187">
        <f>+'Ark1'!AC10</f>
        <v>-56.851711512234864</v>
      </c>
      <c r="P15" s="216">
        <f>+'Ark1'!Q10</f>
        <v>1688</v>
      </c>
      <c r="Q15" s="97">
        <f t="shared" si="4"/>
        <v>14.494075829383887</v>
      </c>
      <c r="R15" s="219">
        <f t="shared" si="5"/>
        <v>3294.7372</v>
      </c>
      <c r="S15" s="15">
        <f t="shared" si="6"/>
        <v>104.15551370878002</v>
      </c>
      <c r="T15" s="6"/>
      <c r="W15"/>
      <c r="AB15" s="94"/>
      <c r="AC15" s="212">
        <f t="shared" si="7"/>
        <v>17698</v>
      </c>
      <c r="AD15" s="1">
        <f t="shared" si="8"/>
        <v>59.975423296902413</v>
      </c>
      <c r="AE15" s="94">
        <f t="shared" si="9"/>
        <v>138.43822465815353</v>
      </c>
      <c r="AI15" s="22"/>
      <c r="AJ15" s="22"/>
      <c r="AK15" s="23"/>
      <c r="AL15" s="24"/>
      <c r="AM15" s="24"/>
    </row>
    <row r="16" spans="1:39" ht="15.6">
      <c r="A16" s="7">
        <v>2005</v>
      </c>
      <c r="B16" s="210">
        <f>+'Ark1'!R11</f>
        <v>25102</v>
      </c>
      <c r="C16" s="15">
        <f t="shared" si="0"/>
        <v>102.59952587263957</v>
      </c>
      <c r="D16" s="111"/>
      <c r="E16" s="210">
        <f t="shared" si="1"/>
        <v>636</v>
      </c>
      <c r="F16" s="216">
        <f>+'Ark1'!S11</f>
        <v>24748</v>
      </c>
      <c r="G16" s="216">
        <f t="shared" si="2"/>
        <v>668</v>
      </c>
      <c r="H16" s="97">
        <f>+'Ark1'!Y11</f>
        <v>135.50486415425027</v>
      </c>
      <c r="I16" s="172">
        <f t="shared" si="2"/>
        <v>0.83891140349410875</v>
      </c>
      <c r="J16" s="69">
        <f>+'Ark1'!AA11</f>
        <v>29.753499466325099</v>
      </c>
      <c r="K16" s="185"/>
      <c r="L16" s="106">
        <f>+'Ark1'!W11</f>
        <v>55.830289316308402</v>
      </c>
      <c r="M16" s="176">
        <f t="shared" si="3"/>
        <v>-0.3673020458178442</v>
      </c>
      <c r="N16" s="105">
        <f>+'Ark1'!AB11</f>
        <v>4.2500022111275788</v>
      </c>
      <c r="O16" s="187">
        <f>+'Ark1'!AC11</f>
        <v>-53.425183296996707</v>
      </c>
      <c r="P16" s="216">
        <f>+'Ark1'!Q11</f>
        <v>1572</v>
      </c>
      <c r="Q16" s="97">
        <f t="shared" si="4"/>
        <v>15.968193384223918</v>
      </c>
      <c r="R16" s="219">
        <f t="shared" si="5"/>
        <v>3401.4430999999904</v>
      </c>
      <c r="S16" s="15">
        <f t="shared" si="6"/>
        <v>103.23867712423286</v>
      </c>
      <c r="T16" s="6"/>
      <c r="W16"/>
      <c r="AB16" s="94"/>
      <c r="AC16" s="212">
        <f t="shared" si="7"/>
        <v>17698</v>
      </c>
      <c r="AD16" s="1">
        <f t="shared" si="8"/>
        <v>59.975423296902413</v>
      </c>
      <c r="AE16" s="94">
        <f t="shared" si="9"/>
        <v>138.43822465815353</v>
      </c>
      <c r="AI16" s="22"/>
      <c r="AJ16" s="22"/>
      <c r="AK16" s="23"/>
      <c r="AL16" s="24"/>
      <c r="AM16" s="24"/>
    </row>
    <row r="17" spans="1:39" ht="15.6">
      <c r="A17" s="7">
        <v>2006</v>
      </c>
      <c r="B17" s="210">
        <f>+'Ark1'!R12</f>
        <v>21255</v>
      </c>
      <c r="C17" s="15">
        <f t="shared" si="0"/>
        <v>84.674527926061671</v>
      </c>
      <c r="D17" s="111"/>
      <c r="E17" s="210">
        <f t="shared" si="1"/>
        <v>-3847</v>
      </c>
      <c r="F17" s="216">
        <f>+'Ark1'!S12</f>
        <v>20864</v>
      </c>
      <c r="G17" s="216">
        <f t="shared" si="2"/>
        <v>-3884</v>
      </c>
      <c r="H17" s="97">
        <f>+'Ark1'!Y12</f>
        <v>136.0340390496344</v>
      </c>
      <c r="I17" s="172">
        <f t="shared" si="2"/>
        <v>0.52917489538413065</v>
      </c>
      <c r="J17" s="69">
        <f>+'Ark1'!AA12</f>
        <v>30.262158709950665</v>
      </c>
      <c r="K17" s="185"/>
      <c r="L17" s="106">
        <f>+'Ark1'!W12</f>
        <v>55.703891871165638</v>
      </c>
      <c r="M17" s="176">
        <f t="shared" si="3"/>
        <v>-0.1263974451427643</v>
      </c>
      <c r="N17" s="105">
        <f>+'Ark1'!AB12</f>
        <v>4.2920747740002012</v>
      </c>
      <c r="O17" s="187">
        <f>+'Ark1'!AC12</f>
        <v>-50.550447953990066</v>
      </c>
      <c r="P17" s="216">
        <f>+'Ark1'!Q12</f>
        <v>1311</v>
      </c>
      <c r="Q17" s="97">
        <f t="shared" si="4"/>
        <v>16.212814645308924</v>
      </c>
      <c r="R17" s="219">
        <f t="shared" si="5"/>
        <v>2891.403499999979</v>
      </c>
      <c r="S17" s="15">
        <f t="shared" si="6"/>
        <v>85.005199704795501</v>
      </c>
      <c r="T17" s="6"/>
      <c r="W17"/>
      <c r="AB17" s="94"/>
      <c r="AC17" s="212">
        <f t="shared" si="7"/>
        <v>17698</v>
      </c>
      <c r="AD17" s="1">
        <f t="shared" si="8"/>
        <v>59.975423296902413</v>
      </c>
      <c r="AE17" s="94">
        <f t="shared" si="9"/>
        <v>138.43822465815353</v>
      </c>
      <c r="AI17" s="22"/>
      <c r="AJ17" s="22"/>
      <c r="AK17" s="23"/>
      <c r="AL17" s="24"/>
      <c r="AM17" s="24"/>
    </row>
    <row r="18" spans="1:39" ht="15.6">
      <c r="A18" s="7">
        <v>2007</v>
      </c>
      <c r="B18" s="210">
        <f>+'Ark1'!R13</f>
        <v>21882</v>
      </c>
      <c r="C18" s="15">
        <f t="shared" si="0"/>
        <v>102.9498941425547</v>
      </c>
      <c r="D18" s="111"/>
      <c r="E18" s="210">
        <f t="shared" si="1"/>
        <v>627</v>
      </c>
      <c r="F18" s="216">
        <f>+'Ark1'!S13</f>
        <v>21669</v>
      </c>
      <c r="G18" s="216">
        <f t="shared" si="2"/>
        <v>805</v>
      </c>
      <c r="H18" s="97">
        <f>+'Ark1'!Y13</f>
        <v>137.00201078512009</v>
      </c>
      <c r="I18" s="172">
        <f t="shared" si="2"/>
        <v>0.96797173548569049</v>
      </c>
      <c r="J18" s="69">
        <f>+'Ark1'!AA13</f>
        <v>30.511225473241176</v>
      </c>
      <c r="K18" s="185"/>
      <c r="L18" s="106">
        <f>+'Ark1'!W13</f>
        <v>56.126955558632147</v>
      </c>
      <c r="M18" s="176">
        <f t="shared" si="3"/>
        <v>0.42306368746650946</v>
      </c>
      <c r="N18" s="105">
        <f>+'Ark1'!AB13</f>
        <v>4.169500140958899</v>
      </c>
      <c r="O18" s="187">
        <f>+'Ark1'!AC13</f>
        <v>-53.987110917731101</v>
      </c>
      <c r="P18" s="216">
        <f>+'Ark1'!Q13</f>
        <v>1160</v>
      </c>
      <c r="Q18" s="97">
        <f t="shared" si="4"/>
        <v>18.863793103448277</v>
      </c>
      <c r="R18" s="219">
        <f t="shared" si="5"/>
        <v>2997.8779999999979</v>
      </c>
      <c r="S18" s="15">
        <f t="shared" si="6"/>
        <v>103.68245040859983</v>
      </c>
      <c r="T18" s="6"/>
      <c r="W18"/>
      <c r="AB18" s="94"/>
      <c r="AC18" s="212">
        <f t="shared" si="7"/>
        <v>17698</v>
      </c>
      <c r="AD18" s="1">
        <f t="shared" si="8"/>
        <v>59.975423296902413</v>
      </c>
      <c r="AE18" s="94">
        <f t="shared" si="9"/>
        <v>138.43822465815353</v>
      </c>
      <c r="AI18" s="22"/>
      <c r="AJ18" s="22"/>
      <c r="AK18" s="23"/>
      <c r="AL18" s="24"/>
      <c r="AM18" s="24"/>
    </row>
    <row r="19" spans="1:39" ht="15.6">
      <c r="A19" s="7">
        <v>2008</v>
      </c>
      <c r="B19" s="210">
        <f>+'Ark1'!R14</f>
        <v>24562</v>
      </c>
      <c r="C19" s="15">
        <f t="shared" si="0"/>
        <v>112.24750936843067</v>
      </c>
      <c r="D19" s="111"/>
      <c r="E19" s="210">
        <f t="shared" si="1"/>
        <v>2680</v>
      </c>
      <c r="F19" s="216">
        <f>+'Ark1'!S14</f>
        <v>24261</v>
      </c>
      <c r="G19" s="216">
        <f t="shared" si="2"/>
        <v>2592</v>
      </c>
      <c r="H19" s="97">
        <f>+'Ark1'!Y14</f>
        <v>135.79099421871078</v>
      </c>
      <c r="I19" s="172">
        <f t="shared" si="2"/>
        <v>-1.2110165664093131</v>
      </c>
      <c r="J19" s="69">
        <f>+'Ark1'!AA14</f>
        <v>30.369468157709058</v>
      </c>
      <c r="K19" s="185"/>
      <c r="L19" s="106">
        <f>+'Ark1'!W14</f>
        <v>56.356539301760009</v>
      </c>
      <c r="M19" s="176">
        <f t="shared" si="3"/>
        <v>0.22958374312786134</v>
      </c>
      <c r="N19" s="105">
        <f>+'Ark1'!AB14</f>
        <v>3.8207860829376945</v>
      </c>
      <c r="O19" s="187">
        <f>+'Ark1'!AC14</f>
        <v>-52.829481125535594</v>
      </c>
      <c r="P19" s="216">
        <f>+'Ark1'!Q14</f>
        <v>1072</v>
      </c>
      <c r="Q19" s="97">
        <f t="shared" si="4"/>
        <v>22.91231343283582</v>
      </c>
      <c r="R19" s="219">
        <f t="shared" si="5"/>
        <v>3335.2983999999742</v>
      </c>
      <c r="S19" s="15">
        <f t="shared" si="6"/>
        <v>111.25530792113543</v>
      </c>
      <c r="T19" s="6"/>
      <c r="W19"/>
      <c r="AB19" s="94"/>
      <c r="AC19" s="212">
        <f t="shared" si="7"/>
        <v>17698</v>
      </c>
      <c r="AD19" s="1">
        <f t="shared" si="8"/>
        <v>59.975423296902413</v>
      </c>
      <c r="AE19" s="94">
        <f t="shared" si="9"/>
        <v>138.43822465815353</v>
      </c>
      <c r="AI19" s="22"/>
      <c r="AJ19" s="22"/>
      <c r="AK19" s="23"/>
      <c r="AL19" s="24"/>
      <c r="AM19" s="24"/>
    </row>
    <row r="20" spans="1:39" ht="15.6">
      <c r="A20" s="7">
        <v>2009</v>
      </c>
      <c r="B20" s="210">
        <f>+'Ark1'!R15</f>
        <v>22265.07</v>
      </c>
      <c r="C20" s="15">
        <f t="shared" si="0"/>
        <v>90.648440680726324</v>
      </c>
      <c r="D20" s="111"/>
      <c r="E20" s="210">
        <f t="shared" si="1"/>
        <v>-2296.9300000000003</v>
      </c>
      <c r="F20" s="216">
        <f>+'Ark1'!S15</f>
        <v>22061.07</v>
      </c>
      <c r="G20" s="216">
        <f t="shared" si="2"/>
        <v>-2199.9300000000003</v>
      </c>
      <c r="H20" s="97">
        <f>+'Ark1'!Y15</f>
        <v>135.81036574329195</v>
      </c>
      <c r="I20" s="172">
        <f t="shared" si="2"/>
        <v>1.9371524581174526E-2</v>
      </c>
      <c r="J20" s="69">
        <f>+'Ark1'!AA15</f>
        <v>30.968240471722311</v>
      </c>
      <c r="K20" s="185"/>
      <c r="L20" s="106">
        <f>+'Ark1'!W15</f>
        <v>57.452063748494517</v>
      </c>
      <c r="M20" s="176">
        <f t="shared" si="3"/>
        <v>1.0955244467345082</v>
      </c>
      <c r="N20" s="105">
        <f>+'Ark1'!AB15</f>
        <v>10.743404423199483</v>
      </c>
      <c r="O20" s="187">
        <f>+'Ark1'!AC15</f>
        <v>-14.238573561174144</v>
      </c>
      <c r="P20" s="216">
        <f>+'Ark1'!Q15</f>
        <v>939</v>
      </c>
      <c r="Q20" s="97">
        <f t="shared" si="4"/>
        <v>23.7114696485623</v>
      </c>
      <c r="R20" s="219">
        <f t="shared" si="5"/>
        <v>3023.8272999999976</v>
      </c>
      <c r="S20" s="15">
        <f t="shared" si="6"/>
        <v>90.661372307797734</v>
      </c>
      <c r="T20" s="6"/>
      <c r="W20"/>
      <c r="AB20" s="94"/>
      <c r="AC20" s="212">
        <f t="shared" si="7"/>
        <v>17698</v>
      </c>
      <c r="AD20" s="1">
        <f t="shared" si="8"/>
        <v>59.975423296902413</v>
      </c>
      <c r="AE20" s="94">
        <f t="shared" si="9"/>
        <v>138.43822465815353</v>
      </c>
      <c r="AI20" s="22"/>
      <c r="AJ20" s="22"/>
      <c r="AK20" s="23"/>
      <c r="AL20" s="24"/>
      <c r="AM20" s="24"/>
    </row>
    <row r="21" spans="1:39" ht="15.6">
      <c r="A21" s="7">
        <v>2010</v>
      </c>
      <c r="B21" s="210">
        <f>+'Ark1'!R16</f>
        <v>25699</v>
      </c>
      <c r="C21" s="15">
        <f t="shared" si="0"/>
        <v>115.42294724427096</v>
      </c>
      <c r="D21" s="111"/>
      <c r="E21" s="210">
        <f t="shared" si="1"/>
        <v>3433.9300000000003</v>
      </c>
      <c r="F21" s="216">
        <f>+'Ark1'!S16</f>
        <v>25526</v>
      </c>
      <c r="G21" s="216">
        <f t="shared" si="2"/>
        <v>3464.9300000000003</v>
      </c>
      <c r="H21" s="97">
        <f>+'Ark1'!Y16</f>
        <v>134.58204599400727</v>
      </c>
      <c r="I21" s="172">
        <f t="shared" si="2"/>
        <v>-1.2283197492846796</v>
      </c>
      <c r="J21" s="69">
        <f>+'Ark1'!AA16</f>
        <v>29.58504981222514</v>
      </c>
      <c r="K21" s="185"/>
      <c r="L21" s="106">
        <f>+'Ark1'!W16</f>
        <v>58.363864295228389</v>
      </c>
      <c r="M21" s="176">
        <f t="shared" si="3"/>
        <v>0.9118005467338719</v>
      </c>
      <c r="N21" s="105">
        <f>+'Ark1'!AB16</f>
        <v>3.7170734636029623</v>
      </c>
      <c r="O21" s="187">
        <f>+'Ark1'!AC16</f>
        <v>-54.362131912976061</v>
      </c>
      <c r="P21" s="216">
        <f>+'Ark1'!Q16</f>
        <v>825</v>
      </c>
      <c r="Q21" s="97">
        <f t="shared" si="4"/>
        <v>31.150303030303029</v>
      </c>
      <c r="R21" s="219">
        <f t="shared" si="5"/>
        <v>3458.623999999993</v>
      </c>
      <c r="S21" s="15">
        <f t="shared" si="6"/>
        <v>114.37901893405076</v>
      </c>
      <c r="T21" s="6"/>
      <c r="W21"/>
      <c r="AB21" s="94"/>
      <c r="AC21" s="212">
        <f t="shared" si="7"/>
        <v>17698</v>
      </c>
      <c r="AD21" s="1">
        <f t="shared" si="8"/>
        <v>59.975423296902413</v>
      </c>
      <c r="AE21" s="94">
        <f t="shared" si="9"/>
        <v>138.43822465815353</v>
      </c>
      <c r="AI21" s="22"/>
      <c r="AJ21" s="22"/>
      <c r="AK21" s="23"/>
      <c r="AL21" s="24"/>
      <c r="AM21" s="24"/>
    </row>
    <row r="22" spans="1:39" ht="15.6">
      <c r="A22" s="7">
        <v>2011</v>
      </c>
      <c r="B22" s="210">
        <f>+'Ark1'!R17</f>
        <v>27165</v>
      </c>
      <c r="C22" s="15">
        <f t="shared" si="0"/>
        <v>105.70450212070509</v>
      </c>
      <c r="D22" s="111"/>
      <c r="E22" s="210">
        <f t="shared" si="1"/>
        <v>1466</v>
      </c>
      <c r="F22" s="216">
        <f>+'Ark1'!S17</f>
        <v>27034</v>
      </c>
      <c r="G22" s="216">
        <f t="shared" si="2"/>
        <v>1508</v>
      </c>
      <c r="H22" s="97">
        <f>+'Ark1'!Y17</f>
        <v>135.24475243880008</v>
      </c>
      <c r="I22" s="172">
        <f t="shared" si="2"/>
        <v>0.6627064447928035</v>
      </c>
      <c r="J22" s="69">
        <f>+'Ark1'!AA17</f>
        <v>29.72636939551052</v>
      </c>
      <c r="K22" s="185"/>
      <c r="L22" s="106">
        <f>+'Ark1'!W17</f>
        <v>58.819967448398309</v>
      </c>
      <c r="M22" s="176">
        <f t="shared" si="3"/>
        <v>0.45610315316992001</v>
      </c>
      <c r="N22" s="105">
        <f>+'Ark1'!AB17</f>
        <v>3.9985329741701214</v>
      </c>
      <c r="O22" s="187">
        <f>+'Ark1'!AC17</f>
        <v>-54.862532353255851</v>
      </c>
      <c r="P22" s="216">
        <f>+'Ark1'!Q17</f>
        <v>721</v>
      </c>
      <c r="Q22" s="97">
        <f t="shared" si="4"/>
        <v>37.676837725381418</v>
      </c>
      <c r="R22" s="219">
        <f t="shared" si="5"/>
        <v>3673.9237000000039</v>
      </c>
      <c r="S22" s="15">
        <f t="shared" si="6"/>
        <v>106.22501029311111</v>
      </c>
      <c r="T22" s="6"/>
      <c r="W22"/>
      <c r="AB22" s="94"/>
      <c r="AC22" s="212">
        <f t="shared" si="7"/>
        <v>17698</v>
      </c>
      <c r="AD22" s="1">
        <f t="shared" si="8"/>
        <v>59.975423296902413</v>
      </c>
      <c r="AE22" s="94">
        <f t="shared" si="9"/>
        <v>138.43822465815353</v>
      </c>
      <c r="AI22" s="22"/>
      <c r="AJ22" s="22"/>
      <c r="AK22" s="23"/>
      <c r="AL22" s="24"/>
      <c r="AM22" s="24"/>
    </row>
    <row r="23" spans="1:39" ht="15.6">
      <c r="A23" s="7">
        <v>2012</v>
      </c>
      <c r="B23" s="210">
        <f>+'Ark1'!R18</f>
        <v>27887</v>
      </c>
      <c r="C23" s="15">
        <f t="shared" si="0"/>
        <v>102.65783176882017</v>
      </c>
      <c r="D23" s="111"/>
      <c r="E23" s="210">
        <f t="shared" si="1"/>
        <v>722</v>
      </c>
      <c r="F23" s="216">
        <f>+'Ark1'!S18</f>
        <v>27730</v>
      </c>
      <c r="G23" s="216">
        <f t="shared" si="2"/>
        <v>696</v>
      </c>
      <c r="H23" s="97">
        <f>+'Ark1'!Y18</f>
        <v>134.57175386380857</v>
      </c>
      <c r="I23" s="172">
        <f t="shared" si="2"/>
        <v>-0.67299857499151017</v>
      </c>
      <c r="J23" s="69">
        <f>+'Ark1'!AA18</f>
        <v>29.047254813283317</v>
      </c>
      <c r="K23" s="185"/>
      <c r="L23" s="106">
        <f>+'Ark1'!W18</f>
        <v>58.956004327443218</v>
      </c>
      <c r="M23" s="176">
        <f t="shared" si="3"/>
        <v>0.13603687904490869</v>
      </c>
      <c r="N23" s="105">
        <f>+'Ark1'!AB18</f>
        <v>3.82815751357928</v>
      </c>
      <c r="O23" s="187">
        <f>+'Ark1'!AC18</f>
        <v>-49.658487355097314</v>
      </c>
      <c r="P23" s="216">
        <f>+'Ark1'!Q18</f>
        <v>738</v>
      </c>
      <c r="Q23" s="97">
        <f t="shared" si="4"/>
        <v>37.787262872628723</v>
      </c>
      <c r="R23" s="219">
        <f t="shared" si="5"/>
        <v>3752.8025000000293</v>
      </c>
      <c r="S23" s="15">
        <f t="shared" si="6"/>
        <v>102.14699069553419</v>
      </c>
      <c r="T23" s="6"/>
      <c r="W23"/>
      <c r="AB23" s="94"/>
      <c r="AC23" s="212">
        <f t="shared" si="7"/>
        <v>17698</v>
      </c>
      <c r="AD23" s="1">
        <f t="shared" si="8"/>
        <v>59.975423296902413</v>
      </c>
      <c r="AE23" s="94">
        <f t="shared" si="9"/>
        <v>138.43822465815353</v>
      </c>
      <c r="AI23" s="22"/>
      <c r="AJ23" s="22"/>
      <c r="AK23" s="23"/>
      <c r="AL23" s="24"/>
      <c r="AM23" s="24"/>
    </row>
    <row r="24" spans="1:39" ht="15.6">
      <c r="A24" s="7">
        <v>2013</v>
      </c>
      <c r="B24" s="210">
        <f>+'Ark1'!R19</f>
        <v>27944</v>
      </c>
      <c r="C24" s="15">
        <f t="shared" si="0"/>
        <v>100.20439631369456</v>
      </c>
      <c r="D24" s="111"/>
      <c r="E24" s="210">
        <f t="shared" si="1"/>
        <v>57</v>
      </c>
      <c r="F24" s="216">
        <f>+'Ark1'!S19</f>
        <v>27804</v>
      </c>
      <c r="G24" s="216">
        <f t="shared" si="2"/>
        <v>74</v>
      </c>
      <c r="H24" s="97">
        <f>+'Ark1'!Y19</f>
        <v>135.45790151732109</v>
      </c>
      <c r="I24" s="172">
        <f t="shared" si="2"/>
        <v>0.88614765351252345</v>
      </c>
      <c r="J24" s="69">
        <f>+'Ark1'!AA19</f>
        <v>28.779112783235245</v>
      </c>
      <c r="K24" s="185"/>
      <c r="L24" s="106">
        <f>+'Ark1'!W19</f>
        <v>59.079520932239959</v>
      </c>
      <c r="M24" s="176">
        <f t="shared" si="3"/>
        <v>0.12351660479674109</v>
      </c>
      <c r="N24" s="105">
        <f>+'Ark1'!AB19</f>
        <v>3.7333439588070321</v>
      </c>
      <c r="O24" s="187">
        <f>+'Ark1'!AC19</f>
        <v>-55.224760046133888</v>
      </c>
      <c r="P24" s="216">
        <f>+'Ark1'!Q19</f>
        <v>572</v>
      </c>
      <c r="Q24" s="97">
        <f t="shared" si="4"/>
        <v>48.853146853146853</v>
      </c>
      <c r="R24" s="219">
        <f t="shared" si="5"/>
        <v>3785.2356000000204</v>
      </c>
      <c r="S24" s="15">
        <f t="shared" si="6"/>
        <v>100.86423679370259</v>
      </c>
      <c r="T24" s="6"/>
      <c r="W24"/>
      <c r="AB24" s="94"/>
      <c r="AC24" s="212">
        <f t="shared" si="7"/>
        <v>17698</v>
      </c>
      <c r="AD24" s="1">
        <f t="shared" si="8"/>
        <v>59.975423296902413</v>
      </c>
      <c r="AE24" s="94">
        <f t="shared" si="9"/>
        <v>138.43822465815353</v>
      </c>
      <c r="AI24" s="22"/>
      <c r="AJ24" s="22"/>
      <c r="AK24" s="23"/>
      <c r="AL24" s="24"/>
      <c r="AM24" s="24"/>
    </row>
    <row r="25" spans="1:39" ht="15.6">
      <c r="A25" s="7">
        <v>2014</v>
      </c>
      <c r="B25" s="210">
        <f>+'Ark1'!R20</f>
        <v>27453</v>
      </c>
      <c r="C25" s="15">
        <f t="shared" si="0"/>
        <v>98.242914400229026</v>
      </c>
      <c r="D25" s="111"/>
      <c r="E25" s="210">
        <f t="shared" si="1"/>
        <v>-491</v>
      </c>
      <c r="F25" s="216">
        <f>+'Ark1'!S20</f>
        <v>27165</v>
      </c>
      <c r="G25" s="216">
        <f t="shared" si="2"/>
        <v>-639</v>
      </c>
      <c r="H25" s="97">
        <f>+'Ark1'!Y20</f>
        <v>135.17864349979905</v>
      </c>
      <c r="I25" s="172">
        <f t="shared" si="2"/>
        <v>-0.27925801752203938</v>
      </c>
      <c r="J25" s="69">
        <f>+'Ark1'!AA20</f>
        <v>29.288627966635403</v>
      </c>
      <c r="K25" s="185"/>
      <c r="L25" s="106">
        <f>+'Ark1'!W20</f>
        <v>58.963629670531944</v>
      </c>
      <c r="M25" s="176">
        <f t="shared" si="3"/>
        <v>-0.11589126170801478</v>
      </c>
      <c r="N25" s="105">
        <f>+'Ark1'!AB20</f>
        <v>4.2710832652798327</v>
      </c>
      <c r="O25" s="187">
        <f>+'Ark1'!AC20</f>
        <v>-50.677216375388888</v>
      </c>
      <c r="P25" s="216">
        <f>+'Ark1'!Q20</f>
        <v>542</v>
      </c>
      <c r="Q25" s="97">
        <f t="shared" si="4"/>
        <v>50.65129151291513</v>
      </c>
      <c r="R25" s="219">
        <f t="shared" si="5"/>
        <v>3711.0592999999835</v>
      </c>
      <c r="S25" s="15">
        <f t="shared" si="6"/>
        <v>98.040378252808452</v>
      </c>
      <c r="T25" s="6"/>
      <c r="W25"/>
      <c r="AB25" s="94"/>
      <c r="AC25" s="212">
        <f t="shared" si="7"/>
        <v>17698</v>
      </c>
      <c r="AD25" s="1">
        <f t="shared" si="8"/>
        <v>59.975423296902413</v>
      </c>
      <c r="AE25" s="94">
        <f t="shared" si="9"/>
        <v>138.43822465815353</v>
      </c>
      <c r="AI25" s="22"/>
      <c r="AJ25" s="22"/>
      <c r="AK25" s="23"/>
      <c r="AL25" s="24"/>
      <c r="AM25" s="24"/>
    </row>
    <row r="26" spans="1:39" ht="15.6">
      <c r="A26" s="7">
        <v>2015</v>
      </c>
      <c r="B26" s="210">
        <f>+'Ark1'!R21</f>
        <v>27270</v>
      </c>
      <c r="C26" s="15">
        <f>100*B26/B25</f>
        <v>99.333406185116374</v>
      </c>
      <c r="D26" s="111"/>
      <c r="E26" s="210">
        <f t="shared" si="1"/>
        <v>-183</v>
      </c>
      <c r="F26" s="216">
        <f>+'Ark1'!S21</f>
        <v>27153</v>
      </c>
      <c r="G26" s="216">
        <f t="shared" si="2"/>
        <v>-12</v>
      </c>
      <c r="H26" s="97">
        <f>+'Ark1'!Y21</f>
        <v>135.04377704437155</v>
      </c>
      <c r="I26" s="172">
        <f t="shared" si="2"/>
        <v>-0.13486645542749898</v>
      </c>
      <c r="J26" s="69">
        <f>+'Ark1'!AA21</f>
        <v>28.597502241620319</v>
      </c>
      <c r="K26" s="185"/>
      <c r="L26" s="106">
        <f>+'Ark1'!W21</f>
        <v>58.959194195853122</v>
      </c>
      <c r="M26" s="176">
        <f t="shared" si="3"/>
        <v>-4.4354746788215493E-3</v>
      </c>
      <c r="N26" s="105">
        <f>+'Ark1'!AB21</f>
        <v>4.1919903842816382</v>
      </c>
      <c r="O26" s="187">
        <f>+'Ark1'!AC21</f>
        <v>-50.224897886041248</v>
      </c>
      <c r="P26" s="216">
        <f>+'Ark1'!Q21</f>
        <v>511</v>
      </c>
      <c r="Q26" s="97">
        <f t="shared" si="4"/>
        <v>53.365949119373774</v>
      </c>
      <c r="R26" s="219">
        <f t="shared" si="5"/>
        <v>3682.6438000000126</v>
      </c>
      <c r="S26" s="15">
        <f>100*R26/R25</f>
        <v>99.234302184285468</v>
      </c>
      <c r="T26" s="6"/>
      <c r="W26"/>
      <c r="AB26" s="94"/>
      <c r="AC26" s="212">
        <f t="shared" si="7"/>
        <v>17698</v>
      </c>
      <c r="AD26" s="1">
        <f t="shared" si="8"/>
        <v>59.975423296902413</v>
      </c>
      <c r="AE26" s="94">
        <f t="shared" si="9"/>
        <v>138.43822465815353</v>
      </c>
      <c r="AI26" s="22"/>
      <c r="AJ26" s="22"/>
      <c r="AK26" s="23"/>
      <c r="AL26" s="24"/>
      <c r="AM26" s="24"/>
    </row>
    <row r="27" spans="1:39" ht="15.6">
      <c r="A27" s="7">
        <v>2016</v>
      </c>
      <c r="B27" s="210">
        <f>+'Ark1'!R22</f>
        <v>26728</v>
      </c>
      <c r="C27" s="15">
        <f>100*B27/B26</f>
        <v>98.012467913458011</v>
      </c>
      <c r="D27" s="111"/>
      <c r="E27" s="210">
        <f>+B27-B26</f>
        <v>-542</v>
      </c>
      <c r="F27" s="216">
        <f>+'Ark1'!S22</f>
        <v>26637</v>
      </c>
      <c r="G27" s="216">
        <f>+F27-F26</f>
        <v>-516</v>
      </c>
      <c r="H27" s="97">
        <f>+'Ark1'!Y22</f>
        <v>137.3723735408561</v>
      </c>
      <c r="I27" s="172">
        <f>+H27-H26</f>
        <v>2.3285964964845505</v>
      </c>
      <c r="J27" s="69">
        <f>+'Ark1'!AA22</f>
        <v>27.543251182409339</v>
      </c>
      <c r="K27" s="185"/>
      <c r="L27" s="106">
        <f>+'Ark1'!W22</f>
        <v>58.828847092390291</v>
      </c>
      <c r="M27" s="176">
        <f>+L27-L26</f>
        <v>-0.13034710346283163</v>
      </c>
      <c r="N27" s="105">
        <f>+'Ark1'!AB22</f>
        <v>3.7293799386313591</v>
      </c>
      <c r="O27" s="187">
        <f>+'Ark1'!AC22</f>
        <v>-53.753173459190606</v>
      </c>
      <c r="P27" s="216">
        <f>+'Ark1'!Q22</f>
        <v>488</v>
      </c>
      <c r="Q27" s="97">
        <f>+B27/P27</f>
        <v>54.770491803278688</v>
      </c>
      <c r="R27" s="219">
        <f>+B27*H27/1000</f>
        <v>3671.6888000000022</v>
      </c>
      <c r="S27" s="15">
        <f>100*R27/R26</f>
        <v>99.702523496841863</v>
      </c>
      <c r="T27" s="6"/>
      <c r="W27"/>
      <c r="AB27" s="94"/>
      <c r="AC27" s="212">
        <f t="shared" si="7"/>
        <v>17698</v>
      </c>
      <c r="AD27" s="1">
        <f t="shared" si="8"/>
        <v>59.975423296902413</v>
      </c>
      <c r="AE27" s="94">
        <f t="shared" si="9"/>
        <v>138.43822465815353</v>
      </c>
      <c r="AI27" s="22"/>
      <c r="AJ27" s="22"/>
      <c r="AK27" s="23"/>
      <c r="AL27" s="24"/>
      <c r="AM27" s="24"/>
    </row>
    <row r="28" spans="1:39" ht="15.6">
      <c r="A28" s="7">
        <v>2017</v>
      </c>
      <c r="B28" s="210">
        <f>+'Ark1'!R23</f>
        <v>26455</v>
      </c>
      <c r="C28" s="15">
        <f>100*B28/B27</f>
        <v>98.978599221789878</v>
      </c>
      <c r="D28" s="111"/>
      <c r="E28" s="210">
        <f>+B28-B27</f>
        <v>-273</v>
      </c>
      <c r="F28" s="216">
        <f>+'Ark1'!S23</f>
        <v>26335</v>
      </c>
      <c r="G28" s="216">
        <f>+F28-F27</f>
        <v>-302</v>
      </c>
      <c r="H28" s="97">
        <f>+'Ark1'!Y23</f>
        <v>138.09711963711973</v>
      </c>
      <c r="I28" s="172">
        <f>+H28-H27</f>
        <v>0.72474609626362962</v>
      </c>
      <c r="J28" s="69">
        <f>+'Ark1'!AA23</f>
        <v>28.060943537829377</v>
      </c>
      <c r="K28" s="185"/>
      <c r="L28" s="106">
        <f>+'Ark1'!W23</f>
        <v>58.556597683690896</v>
      </c>
      <c r="M28" s="176">
        <f>+L28-L27</f>
        <v>-0.27224940869939473</v>
      </c>
      <c r="N28" s="105">
        <f>+'Ark1'!AB23</f>
        <v>3.8903784239413568</v>
      </c>
      <c r="O28" s="187">
        <f>+'Ark1'!AC23</f>
        <v>-54.184084893957809</v>
      </c>
      <c r="P28" s="216">
        <f>+'Ark1'!Q23</f>
        <v>458</v>
      </c>
      <c r="Q28" s="97">
        <f>+B28/P28</f>
        <v>57.762008733624455</v>
      </c>
      <c r="R28" s="219">
        <f>+B28*H28/1000</f>
        <v>3653.3593000000028</v>
      </c>
      <c r="S28" s="15">
        <f>100*R28/R27</f>
        <v>99.500788302102308</v>
      </c>
      <c r="T28" s="6"/>
      <c r="W28"/>
      <c r="AB28" s="94"/>
      <c r="AC28" s="212">
        <f t="shared" si="7"/>
        <v>17698</v>
      </c>
      <c r="AD28" s="1">
        <f t="shared" si="8"/>
        <v>59.975423296902413</v>
      </c>
      <c r="AE28" s="94">
        <f t="shared" si="9"/>
        <v>138.43822465815353</v>
      </c>
      <c r="AI28" s="22"/>
      <c r="AJ28" s="22"/>
      <c r="AK28" s="23"/>
      <c r="AL28" s="24"/>
      <c r="AM28" s="24"/>
    </row>
    <row r="29" spans="1:39" ht="15.6">
      <c r="A29" s="7">
        <v>2018</v>
      </c>
      <c r="B29" s="210">
        <f>+'Ark1'!R24</f>
        <v>28609</v>
      </c>
      <c r="C29" s="15">
        <f>100*B29/B28</f>
        <v>108.14212814212814</v>
      </c>
      <c r="D29" s="111"/>
      <c r="E29" s="210">
        <f>+B29-B28</f>
        <v>2154</v>
      </c>
      <c r="F29" s="216">
        <f>+'Ark1'!S24</f>
        <v>28550</v>
      </c>
      <c r="G29" s="216">
        <f>+F29-F28</f>
        <v>2215</v>
      </c>
      <c r="H29" s="97">
        <f>+'Ark1'!Y24</f>
        <v>135.9426823726794</v>
      </c>
      <c r="I29" s="172">
        <f>+H29-H28</f>
        <v>-2.1544372644403325</v>
      </c>
      <c r="J29" s="69">
        <f>+'Ark1'!AA24</f>
        <v>28.634120689773752</v>
      </c>
      <c r="K29" s="185"/>
      <c r="L29" s="106">
        <f>+'Ark1'!W24</f>
        <v>58.595341506129614</v>
      </c>
      <c r="M29" s="176">
        <f>+L29-L28</f>
        <v>3.8743822438718212E-2</v>
      </c>
      <c r="N29" s="105">
        <f>+'Ark1'!AB24</f>
        <v>3.9085786489466954</v>
      </c>
      <c r="O29" s="187">
        <f>+'Ark1'!AC24</f>
        <v>-52.390739508923517</v>
      </c>
      <c r="P29" s="216">
        <f>+'Ark1'!Q24</f>
        <v>457</v>
      </c>
      <c r="Q29" s="97">
        <f>+B29/P29</f>
        <v>62.601750547045953</v>
      </c>
      <c r="R29" s="219">
        <f>+B29*H29/1000</f>
        <v>3889.1841999999847</v>
      </c>
      <c r="S29" s="15">
        <f>100*R29/R28</f>
        <v>106.45501525130533</v>
      </c>
      <c r="T29" s="6"/>
      <c r="W29"/>
      <c r="AB29" s="94"/>
      <c r="AC29" s="212">
        <f t="shared" si="7"/>
        <v>17698</v>
      </c>
      <c r="AD29" s="1">
        <f t="shared" si="8"/>
        <v>59.975423296902413</v>
      </c>
      <c r="AE29" s="94">
        <f t="shared" si="9"/>
        <v>138.43822465815353</v>
      </c>
      <c r="AI29" s="22"/>
      <c r="AJ29" s="22"/>
      <c r="AK29" s="23"/>
      <c r="AL29" s="24"/>
      <c r="AM29" s="24"/>
    </row>
    <row r="30" spans="1:39" ht="15.6">
      <c r="A30" s="7">
        <v>2019</v>
      </c>
      <c r="B30" s="210">
        <f>+'Ark1'!R25</f>
        <v>23700</v>
      </c>
      <c r="C30" s="15">
        <f t="shared" ref="C30" si="10">100*B30/B29</f>
        <v>82.841064000838898</v>
      </c>
      <c r="D30" s="111"/>
      <c r="E30" s="210">
        <f t="shared" ref="E30" si="11">+B30-B29</f>
        <v>-4909</v>
      </c>
      <c r="F30" s="216">
        <f>+'Ark1'!S25</f>
        <v>23661</v>
      </c>
      <c r="G30" s="216">
        <f t="shared" ref="G30" si="12">+F30-F29</f>
        <v>-4889</v>
      </c>
      <c r="H30" s="97">
        <f>+'Ark1'!Y25</f>
        <v>134.5787987341775</v>
      </c>
      <c r="I30" s="172">
        <f t="shared" ref="I30" si="13">+H30-H29</f>
        <v>-1.3638836385019033</v>
      </c>
      <c r="J30" s="69">
        <f>+'Ark1'!AA25</f>
        <v>28.186737513988255</v>
      </c>
      <c r="K30" s="185"/>
      <c r="L30" s="106">
        <f>+'Ark1'!W25</f>
        <v>58.132327458687293</v>
      </c>
      <c r="M30" s="176">
        <f t="shared" ref="M30" si="14">+L30-L29</f>
        <v>-0.46301404744232144</v>
      </c>
      <c r="N30" s="105">
        <f>+'Ark1'!AB25</f>
        <v>3.7773203981691794</v>
      </c>
      <c r="O30" s="187">
        <f>+'Ark1'!AC25</f>
        <v>-57.639971646766867</v>
      </c>
      <c r="P30" s="216">
        <f>+'Ark1'!Q25</f>
        <v>418</v>
      </c>
      <c r="Q30" s="97">
        <f t="shared" ref="Q30" si="15">+B30/P30</f>
        <v>56.698564593301434</v>
      </c>
      <c r="R30" s="219">
        <f t="shared" ref="R30" si="16">+B30*H30/1000</f>
        <v>3189.5175300000069</v>
      </c>
      <c r="S30" s="15">
        <f t="shared" ref="S30" si="17">100*R30/R29</f>
        <v>82.009937456806995</v>
      </c>
      <c r="T30" s="6"/>
      <c r="W30"/>
      <c r="AB30" s="94"/>
      <c r="AC30" s="212">
        <f t="shared" si="7"/>
        <v>17698</v>
      </c>
      <c r="AD30" s="1">
        <f t="shared" si="8"/>
        <v>59.975423296902413</v>
      </c>
      <c r="AE30" s="94">
        <f t="shared" si="9"/>
        <v>138.43822465815353</v>
      </c>
      <c r="AI30" s="22"/>
      <c r="AJ30" s="22"/>
      <c r="AK30" s="23"/>
      <c r="AL30" s="24"/>
      <c r="AM30" s="24"/>
    </row>
    <row r="31" spans="1:39" ht="15.6">
      <c r="A31" s="7">
        <v>2020</v>
      </c>
      <c r="B31" s="210">
        <f>+'Ark1'!R26</f>
        <v>20015</v>
      </c>
      <c r="C31" s="15">
        <f t="shared" ref="C31" si="18">100*B31/B30</f>
        <v>84.451476793248943</v>
      </c>
      <c r="D31" s="111"/>
      <c r="E31" s="210">
        <f t="shared" ref="E31" si="19">+B31-B30</f>
        <v>-3685</v>
      </c>
      <c r="F31" s="216">
        <f>+'Ark1'!S26</f>
        <v>19993</v>
      </c>
      <c r="G31" s="216">
        <f t="shared" ref="G31" si="20">+F31-F30</f>
        <v>-3668</v>
      </c>
      <c r="H31" s="97">
        <f>+'Ark1'!Y26</f>
        <v>134.22372370721993</v>
      </c>
      <c r="I31" s="172">
        <f t="shared" ref="I31" si="21">+H31-H30</f>
        <v>-0.35507502695756443</v>
      </c>
      <c r="J31" s="69">
        <f>+'Ark1'!AA26</f>
        <v>28.274144150297239</v>
      </c>
      <c r="K31" s="185"/>
      <c r="L31" s="106">
        <f>+'Ark1'!W26</f>
        <v>57.896163657280063</v>
      </c>
      <c r="M31" s="176">
        <f t="shared" ref="M31" si="22">+L31-L30</f>
        <v>-0.23616380140722981</v>
      </c>
      <c r="N31" s="105">
        <f>+'Ark1'!AB26</f>
        <v>3.9536429707403991</v>
      </c>
      <c r="O31" s="187">
        <f>+'Ark1'!AC26</f>
        <v>-55.570106135595559</v>
      </c>
      <c r="P31" s="216">
        <f>+'Ark1'!Q26</f>
        <v>334</v>
      </c>
      <c r="Q31" s="97">
        <f t="shared" ref="Q31" si="23">+B31/P31</f>
        <v>59.925149700598801</v>
      </c>
      <c r="R31" s="219">
        <f t="shared" ref="R31" si="24">+B31*H31/1000</f>
        <v>2686.4878300000069</v>
      </c>
      <c r="S31" s="15">
        <f t="shared" ref="S31" si="25">100*R31/R30</f>
        <v>84.228658558274205</v>
      </c>
      <c r="T31" s="6"/>
      <c r="W31"/>
      <c r="AB31" s="94"/>
      <c r="AC31" s="212">
        <f t="shared" si="7"/>
        <v>17698</v>
      </c>
      <c r="AD31" s="1">
        <f t="shared" si="8"/>
        <v>59.975423296902413</v>
      </c>
      <c r="AE31" s="94">
        <f t="shared" si="9"/>
        <v>138.43822465815353</v>
      </c>
      <c r="AI31" s="22"/>
      <c r="AJ31" s="22"/>
      <c r="AK31" s="23"/>
      <c r="AL31" s="24"/>
      <c r="AM31" s="24"/>
    </row>
    <row r="32" spans="1:39" ht="15.6">
      <c r="A32" s="7">
        <v>2021</v>
      </c>
      <c r="B32" s="210">
        <f>+'Ark1'!R27</f>
        <v>19636.400000000001</v>
      </c>
      <c r="C32" s="15">
        <f t="shared" ref="C32" si="26">100*B32/B31</f>
        <v>98.108418685985527</v>
      </c>
      <c r="D32" s="111"/>
      <c r="E32" s="210">
        <f t="shared" ref="E32" si="27">+B32-B31</f>
        <v>-378.59999999999854</v>
      </c>
      <c r="F32" s="216">
        <f>+'Ark1'!S27</f>
        <v>19617.400000000001</v>
      </c>
      <c r="G32" s="216">
        <f t="shared" ref="G32" si="28">+F32-F31</f>
        <v>-375.59999999999854</v>
      </c>
      <c r="H32" s="97">
        <f>+'Ark1'!Y27</f>
        <v>137.12521490701047</v>
      </c>
      <c r="I32" s="172">
        <f t="shared" ref="I32" si="29">+H32-H31</f>
        <v>2.9014911997905415</v>
      </c>
      <c r="J32" s="69">
        <f>+'Ark1'!AA27</f>
        <v>29.504028355941657</v>
      </c>
      <c r="K32" s="185"/>
      <c r="L32" s="106">
        <f>+'Ark1'!W27</f>
        <v>58.82895796588744</v>
      </c>
      <c r="M32" s="176">
        <f t="shared" ref="M32" si="30">+L32-L31</f>
        <v>0.93279430860737733</v>
      </c>
      <c r="N32" s="105">
        <f>+'Ark1'!AB27</f>
        <v>4.2944582200660149</v>
      </c>
      <c r="O32" s="187">
        <f>+'Ark1'!AC27</f>
        <v>-57.508852702687008</v>
      </c>
      <c r="P32" s="216">
        <f>+'Ark1'!Q27</f>
        <v>334</v>
      </c>
      <c r="Q32" s="97">
        <f t="shared" ref="Q32" si="31">+B32/P32</f>
        <v>58.791616766467072</v>
      </c>
      <c r="R32" s="219">
        <f t="shared" ref="R32" si="32">+B32*H32/1000</f>
        <v>2692.6455700000206</v>
      </c>
      <c r="S32" s="15">
        <f t="shared" ref="S32" si="33">100*R32/R31</f>
        <v>100.22921153527108</v>
      </c>
      <c r="T32" s="6"/>
      <c r="W32"/>
      <c r="AB32" s="94"/>
      <c r="AC32" s="212">
        <f t="shared" si="7"/>
        <v>17698</v>
      </c>
      <c r="AD32" s="1">
        <f t="shared" si="8"/>
        <v>59.975423296902413</v>
      </c>
      <c r="AE32" s="94">
        <f t="shared" si="9"/>
        <v>138.43822465815353</v>
      </c>
      <c r="AI32" s="22"/>
      <c r="AJ32" s="22"/>
      <c r="AK32" s="23"/>
      <c r="AL32" s="24"/>
      <c r="AM32" s="24"/>
    </row>
    <row r="33" spans="1:39" ht="15.6">
      <c r="A33" s="7">
        <v>2022</v>
      </c>
      <c r="B33" s="210">
        <f>+'Ark1'!R28</f>
        <v>18105</v>
      </c>
      <c r="C33" s="15">
        <f t="shared" ref="C33" si="34">100*B33/B32</f>
        <v>92.201218145892312</v>
      </c>
      <c r="D33" s="111"/>
      <c r="E33" s="210">
        <f t="shared" ref="E33" si="35">+B33-B32</f>
        <v>-1531.4000000000015</v>
      </c>
      <c r="F33" s="216">
        <f>+'Ark1'!S28</f>
        <v>18044</v>
      </c>
      <c r="G33" s="216">
        <f t="shared" ref="G33" si="36">+F33-F32</f>
        <v>-1573.4000000000015</v>
      </c>
      <c r="H33" s="97">
        <f>+'Ark1'!Y28</f>
        <v>138.3260237503456</v>
      </c>
      <c r="I33" s="172">
        <f t="shared" ref="I33" si="37">+H33-H32</f>
        <v>1.2008088433351247</v>
      </c>
      <c r="J33" s="69">
        <f>+'Ark1'!AA28</f>
        <v>29.597855264164838</v>
      </c>
      <c r="K33" s="185"/>
      <c r="L33" s="106">
        <f>+'Ark1'!W28</f>
        <v>59.712646863223249</v>
      </c>
      <c r="M33" s="176">
        <f t="shared" ref="M33" si="38">+L33-L32</f>
        <v>0.88368889733580858</v>
      </c>
      <c r="N33" s="105">
        <f>+'Ark1'!AB28</f>
        <v>4.220697975218787</v>
      </c>
      <c r="O33" s="187">
        <f>+'Ark1'!AC28</f>
        <v>-56.728103336829001</v>
      </c>
      <c r="P33" s="216">
        <f>+'Ark1'!Q28</f>
        <v>309</v>
      </c>
      <c r="Q33" s="97">
        <f t="shared" ref="Q33" si="39">+B33/P33</f>
        <v>58.592233009708735</v>
      </c>
      <c r="R33" s="219">
        <f t="shared" ref="R33" si="40">+B33*H33/1000</f>
        <v>2504.3926600000073</v>
      </c>
      <c r="S33" s="15">
        <f t="shared" ref="S33" si="41">100*R33/R32</f>
        <v>93.008626456544306</v>
      </c>
      <c r="T33" s="6"/>
      <c r="W33"/>
      <c r="AB33" s="94"/>
      <c r="AC33" s="212">
        <f t="shared" si="7"/>
        <v>17698</v>
      </c>
      <c r="AD33" s="1">
        <f t="shared" si="8"/>
        <v>59.975423296902413</v>
      </c>
      <c r="AE33" s="94">
        <f t="shared" si="9"/>
        <v>138.43822465815353</v>
      </c>
      <c r="AI33" s="22"/>
      <c r="AJ33" s="22"/>
      <c r="AK33" s="23"/>
      <c r="AL33" s="24"/>
      <c r="AM33" s="24"/>
    </row>
    <row r="34" spans="1:39" s="271" customFormat="1" ht="15.6">
      <c r="A34" s="7">
        <v>2023</v>
      </c>
      <c r="B34" s="210">
        <f>+'Ark1'!R29</f>
        <v>18063</v>
      </c>
      <c r="C34" s="15">
        <f t="shared" ref="C34:C35" si="42">100*B34/B33</f>
        <v>99.768019884009945</v>
      </c>
      <c r="D34" s="111"/>
      <c r="E34" s="210">
        <f t="shared" ref="E34:E35" si="43">+B34-B33</f>
        <v>-42</v>
      </c>
      <c r="F34" s="216">
        <f>+'Ark1'!S29</f>
        <v>17999</v>
      </c>
      <c r="G34" s="216">
        <f t="shared" ref="G34:G35" si="44">+F34-F33</f>
        <v>-45</v>
      </c>
      <c r="H34" s="97">
        <f>+'Ark1'!Y29</f>
        <v>137.98378453191603</v>
      </c>
      <c r="I34" s="172">
        <f t="shared" ref="I34:I35" si="45">+H34-H33</f>
        <v>-0.34223921842956884</v>
      </c>
      <c r="J34" s="69">
        <f>+'Ark1'!AA29</f>
        <v>30.169085552775449</v>
      </c>
      <c r="K34" s="185"/>
      <c r="L34" s="106">
        <f>+'Ark1'!W29</f>
        <v>60.004500250013905</v>
      </c>
      <c r="M34" s="176">
        <f t="shared" ref="M34:M35" si="46">+L34-L33</f>
        <v>0.29185338679065609</v>
      </c>
      <c r="N34" s="105">
        <f>+'Ark1'!AB29</f>
        <v>4.0446878397574304</v>
      </c>
      <c r="O34" s="187">
        <f>+'Ark1'!AC29</f>
        <v>-56.633095785756687</v>
      </c>
      <c r="P34" s="216">
        <f>+'Ark1'!Q29</f>
        <v>310</v>
      </c>
      <c r="Q34" s="97">
        <f t="shared" ref="Q34:Q35" si="47">+B34/P34</f>
        <v>58.267741935483869</v>
      </c>
      <c r="R34" s="219">
        <f t="shared" ref="R34:R35" si="48">+B34*H34/1000</f>
        <v>2492.4010999999991</v>
      </c>
      <c r="S34" s="15">
        <f t="shared" ref="S34:S35" si="49">100*R34/R33</f>
        <v>99.521178919283045</v>
      </c>
      <c r="T34" s="6"/>
      <c r="AB34" s="94"/>
      <c r="AC34" s="272">
        <f t="shared" si="7"/>
        <v>17698</v>
      </c>
      <c r="AD34" s="1">
        <f t="shared" si="8"/>
        <v>59.975423296902413</v>
      </c>
      <c r="AE34" s="94">
        <f t="shared" si="9"/>
        <v>138.43822465815353</v>
      </c>
      <c r="AI34" s="22"/>
      <c r="AJ34" s="22"/>
      <c r="AK34" s="23"/>
      <c r="AL34" s="24"/>
      <c r="AM34" s="24"/>
    </row>
    <row r="35" spans="1:39" ht="15.6">
      <c r="A35" s="7">
        <v>2024</v>
      </c>
      <c r="B35" s="210">
        <f>+'Ark1'!R30</f>
        <v>17698</v>
      </c>
      <c r="C35" s="15">
        <f t="shared" si="42"/>
        <v>97.979294690804409</v>
      </c>
      <c r="D35" s="111"/>
      <c r="E35" s="210">
        <f t="shared" si="43"/>
        <v>-365</v>
      </c>
      <c r="F35" s="216">
        <f>+'Ark1'!S30</f>
        <v>17659</v>
      </c>
      <c r="G35" s="216">
        <f t="shared" si="44"/>
        <v>-340</v>
      </c>
      <c r="H35" s="97">
        <f>+'Ark1'!Y30</f>
        <v>138.43822465815353</v>
      </c>
      <c r="I35" s="172">
        <f t="shared" si="45"/>
        <v>0.45444012623750041</v>
      </c>
      <c r="J35" s="69">
        <f>+'Ark1'!AA30</f>
        <v>30.788839641247009</v>
      </c>
      <c r="K35" s="185"/>
      <c r="L35" s="106">
        <f>+'Ark1'!W30</f>
        <v>59.975423296902413</v>
      </c>
      <c r="M35" s="176">
        <f t="shared" si="46"/>
        <v>-2.9076953111491832E-2</v>
      </c>
      <c r="N35" s="105">
        <f>+'Ark1'!AB30</f>
        <v>4.0851083162969379</v>
      </c>
      <c r="O35" s="187">
        <f>+'Ark1'!AC30</f>
        <v>-60.079599897438449</v>
      </c>
      <c r="P35" s="216">
        <f>+'Ark1'!Q30</f>
        <v>286</v>
      </c>
      <c r="Q35" s="97">
        <f t="shared" si="47"/>
        <v>61.88111888111888</v>
      </c>
      <c r="R35" s="219">
        <f t="shared" si="48"/>
        <v>2450.0797000000011</v>
      </c>
      <c r="S35" s="15">
        <f t="shared" si="49"/>
        <v>98.301982774762934</v>
      </c>
      <c r="T35" s="6"/>
      <c r="W35"/>
      <c r="AB35" s="94"/>
      <c r="AC35" s="272">
        <f t="shared" si="7"/>
        <v>17698</v>
      </c>
      <c r="AD35" s="1">
        <f t="shared" si="8"/>
        <v>59.975423296902413</v>
      </c>
      <c r="AE35" s="94">
        <f t="shared" si="9"/>
        <v>138.43822465815353</v>
      </c>
      <c r="AI35" s="22"/>
      <c r="AJ35" s="22"/>
      <c r="AK35" s="23"/>
      <c r="AL35" s="24"/>
      <c r="AM35" s="24"/>
    </row>
    <row r="36" spans="1:39">
      <c r="A36" s="6"/>
      <c r="B36" s="211"/>
      <c r="C36" s="6"/>
      <c r="D36" s="111"/>
      <c r="E36" s="211"/>
      <c r="F36" s="211"/>
      <c r="G36" s="211"/>
      <c r="H36" s="6"/>
      <c r="I36" s="6"/>
      <c r="J36" s="179"/>
      <c r="K36" s="185"/>
      <c r="L36" s="6"/>
      <c r="M36" s="6"/>
      <c r="N36" s="6"/>
      <c r="O36" s="179"/>
      <c r="P36" s="211"/>
      <c r="Q36" s="101"/>
      <c r="R36" s="211"/>
      <c r="S36" s="6"/>
      <c r="T36" s="6"/>
      <c r="AC36"/>
    </row>
    <row r="37" spans="1:39">
      <c r="A37" t="s">
        <v>2</v>
      </c>
    </row>
    <row r="125" spans="1:31">
      <c r="U125" s="29"/>
      <c r="V125" s="29"/>
      <c r="W125" s="103"/>
      <c r="X125" s="29"/>
      <c r="Y125" s="29"/>
    </row>
    <row r="126" spans="1:31">
      <c r="A126" s="29"/>
      <c r="B126" s="213"/>
      <c r="C126" s="29"/>
      <c r="D126" s="29"/>
      <c r="E126" s="213"/>
      <c r="F126" s="213"/>
      <c r="G126" s="213"/>
      <c r="H126" s="29"/>
      <c r="I126" s="29"/>
      <c r="J126" s="188"/>
      <c r="K126" s="188"/>
      <c r="L126" s="29"/>
      <c r="M126" s="29"/>
      <c r="N126" s="29"/>
      <c r="O126" s="188"/>
      <c r="P126" s="213"/>
      <c r="Q126" s="29"/>
      <c r="R126" s="213"/>
      <c r="S126" s="29"/>
      <c r="T126" s="112"/>
      <c r="U126" s="33"/>
      <c r="V126" s="33"/>
      <c r="W126" s="104"/>
      <c r="X126" s="33"/>
      <c r="Y126" s="33"/>
      <c r="AE126" s="112"/>
    </row>
    <row r="127" spans="1:31">
      <c r="A127" s="33"/>
      <c r="B127" s="214"/>
      <c r="C127" s="33"/>
      <c r="D127" s="33"/>
      <c r="E127" s="214"/>
      <c r="F127" s="214"/>
      <c r="G127" s="214"/>
      <c r="H127" s="33"/>
      <c r="I127" s="33"/>
      <c r="J127" s="189"/>
      <c r="K127" s="189"/>
      <c r="L127" s="33"/>
      <c r="M127" s="33"/>
      <c r="N127" s="33"/>
      <c r="O127" s="189"/>
      <c r="P127" s="214"/>
      <c r="Q127" s="33"/>
      <c r="R127" s="214"/>
      <c r="S127" s="33"/>
      <c r="T127" s="33"/>
      <c r="U127" s="33"/>
      <c r="V127" s="33"/>
      <c r="W127" s="104"/>
      <c r="X127" s="33"/>
      <c r="Y127" s="33"/>
      <c r="AE127" s="33"/>
    </row>
    <row r="128" spans="1:31">
      <c r="A128" s="33"/>
      <c r="B128" s="214"/>
      <c r="C128" s="33"/>
      <c r="D128" s="33"/>
      <c r="E128" s="214"/>
      <c r="F128" s="214"/>
      <c r="G128" s="214"/>
      <c r="H128" s="33"/>
      <c r="I128" s="33"/>
      <c r="J128" s="189"/>
      <c r="K128" s="189"/>
      <c r="L128" s="33"/>
      <c r="M128" s="33"/>
      <c r="N128" s="33"/>
      <c r="O128" s="189"/>
      <c r="P128" s="214"/>
      <c r="Q128" s="33"/>
      <c r="R128" s="214"/>
      <c r="S128" s="33"/>
      <c r="T128" s="33"/>
      <c r="U128" s="33"/>
      <c r="V128" s="33"/>
      <c r="W128" s="104"/>
      <c r="X128" s="33"/>
      <c r="Y128" s="33"/>
      <c r="AE128" s="33"/>
    </row>
    <row r="129" spans="1:31">
      <c r="A129" s="33"/>
      <c r="B129" s="214"/>
      <c r="C129" s="33"/>
      <c r="D129" s="33"/>
      <c r="E129" s="214"/>
      <c r="F129" s="214"/>
      <c r="G129" s="214"/>
      <c r="H129" s="33"/>
      <c r="I129" s="33"/>
      <c r="J129" s="189"/>
      <c r="K129" s="189"/>
      <c r="L129" s="33"/>
      <c r="M129" s="33"/>
      <c r="N129" s="33"/>
      <c r="O129" s="189"/>
      <c r="P129" s="214"/>
      <c r="Q129" s="33"/>
      <c r="R129" s="214"/>
      <c r="S129" s="33"/>
      <c r="T129" s="33"/>
      <c r="U129" s="33"/>
      <c r="V129" s="33"/>
      <c r="W129" s="104"/>
      <c r="X129" s="33"/>
      <c r="Y129" s="33"/>
      <c r="AE129" s="33"/>
    </row>
    <row r="130" spans="1:31">
      <c r="A130" s="33"/>
      <c r="B130" s="214"/>
      <c r="C130" s="33"/>
      <c r="D130" s="33"/>
      <c r="E130" s="214"/>
      <c r="F130" s="214"/>
      <c r="G130" s="214"/>
      <c r="H130" s="33"/>
      <c r="I130" s="33"/>
      <c r="J130" s="189"/>
      <c r="K130" s="189"/>
      <c r="L130" s="33"/>
      <c r="M130" s="33"/>
      <c r="N130" s="33"/>
      <c r="O130" s="189"/>
      <c r="P130" s="214"/>
      <c r="Q130" s="33"/>
      <c r="R130" s="214"/>
      <c r="S130" s="33"/>
      <c r="T130" s="33"/>
      <c r="U130" s="33"/>
      <c r="V130" s="33"/>
      <c r="W130" s="104"/>
      <c r="X130" s="33"/>
      <c r="Y130" s="33"/>
      <c r="AE130" s="33"/>
    </row>
    <row r="131" spans="1:31">
      <c r="A131" s="33"/>
      <c r="B131" s="214"/>
      <c r="C131" s="33"/>
      <c r="D131" s="33"/>
      <c r="E131" s="214"/>
      <c r="F131" s="214"/>
      <c r="G131" s="214"/>
      <c r="H131" s="33"/>
      <c r="I131" s="33"/>
      <c r="J131" s="189"/>
      <c r="K131" s="189"/>
      <c r="L131" s="33"/>
      <c r="M131" s="33"/>
      <c r="N131" s="33"/>
      <c r="O131" s="189"/>
      <c r="P131" s="214"/>
      <c r="Q131" s="33"/>
      <c r="R131" s="214"/>
      <c r="S131" s="33"/>
      <c r="T131" s="33"/>
      <c r="U131" s="33"/>
      <c r="V131" s="33"/>
      <c r="W131" s="104"/>
      <c r="X131" s="33"/>
      <c r="Y131" s="33"/>
      <c r="AE131" s="33"/>
    </row>
    <row r="132" spans="1:31">
      <c r="A132" s="33"/>
      <c r="B132" s="214"/>
      <c r="C132" s="33"/>
      <c r="D132" s="33"/>
      <c r="E132" s="214"/>
      <c r="F132" s="214"/>
      <c r="G132" s="214"/>
      <c r="H132" s="33"/>
      <c r="I132" s="33"/>
      <c r="J132" s="189"/>
      <c r="K132" s="189"/>
      <c r="L132" s="33"/>
      <c r="M132" s="33"/>
      <c r="N132" s="33"/>
      <c r="O132" s="189"/>
      <c r="P132" s="214"/>
      <c r="Q132" s="33"/>
      <c r="R132" s="214"/>
      <c r="S132" s="33"/>
      <c r="T132" s="33"/>
      <c r="U132" s="33"/>
      <c r="V132" s="33"/>
      <c r="W132" s="104"/>
      <c r="X132" s="33"/>
      <c r="Y132" s="33"/>
      <c r="AE132" s="33"/>
    </row>
    <row r="133" spans="1:31">
      <c r="A133" s="33"/>
      <c r="B133" s="214"/>
      <c r="C133" s="33"/>
      <c r="D133" s="33"/>
      <c r="E133" s="214"/>
      <c r="F133" s="214"/>
      <c r="G133" s="214"/>
      <c r="H133" s="33"/>
      <c r="I133" s="33"/>
      <c r="J133" s="189"/>
      <c r="K133" s="189"/>
      <c r="L133" s="33"/>
      <c r="M133" s="33"/>
      <c r="N133" s="33"/>
      <c r="O133" s="189"/>
      <c r="P133" s="214"/>
      <c r="Q133" s="33"/>
      <c r="R133" s="214"/>
      <c r="S133" s="33"/>
      <c r="T133" s="33"/>
      <c r="U133" s="33"/>
      <c r="V133" s="33"/>
      <c r="W133" s="104"/>
      <c r="X133" s="33"/>
      <c r="Y133" s="33"/>
      <c r="AE133" s="33"/>
    </row>
    <row r="134" spans="1:31">
      <c r="A134" s="33"/>
      <c r="B134" s="214"/>
      <c r="C134" s="33"/>
      <c r="D134" s="33"/>
      <c r="E134" s="214"/>
      <c r="F134" s="214"/>
      <c r="G134" s="214"/>
      <c r="H134" s="33"/>
      <c r="I134" s="33"/>
      <c r="J134" s="189"/>
      <c r="K134" s="189"/>
      <c r="L134" s="33"/>
      <c r="M134" s="33"/>
      <c r="N134" s="33"/>
      <c r="O134" s="189"/>
      <c r="P134" s="214"/>
      <c r="Q134" s="33"/>
      <c r="R134" s="214"/>
      <c r="S134" s="33"/>
      <c r="T134" s="33"/>
      <c r="U134" s="33"/>
      <c r="V134" s="33"/>
      <c r="W134" s="104"/>
      <c r="X134" s="33"/>
      <c r="Y134" s="33"/>
      <c r="AE134" s="33"/>
    </row>
    <row r="135" spans="1:31">
      <c r="A135" s="33"/>
      <c r="B135" s="214"/>
      <c r="C135" s="33"/>
      <c r="D135" s="33"/>
      <c r="E135" s="214"/>
      <c r="F135" s="214"/>
      <c r="G135" s="214"/>
      <c r="H135" s="33"/>
      <c r="I135" s="33"/>
      <c r="J135" s="189"/>
      <c r="K135" s="189"/>
      <c r="L135" s="33"/>
      <c r="M135" s="33"/>
      <c r="N135" s="33"/>
      <c r="O135" s="189"/>
      <c r="P135" s="214"/>
      <c r="Q135" s="33"/>
      <c r="R135" s="214"/>
      <c r="S135" s="33"/>
      <c r="T135" s="33"/>
      <c r="U135" s="33"/>
      <c r="V135" s="33"/>
      <c r="W135" s="104"/>
      <c r="X135" s="33"/>
      <c r="Y135" s="33"/>
      <c r="AE135" s="33"/>
    </row>
    <row r="136" spans="1:31">
      <c r="A136" s="33"/>
      <c r="B136" s="214"/>
      <c r="C136" s="33"/>
      <c r="D136" s="33"/>
      <c r="E136" s="214"/>
      <c r="F136" s="214"/>
      <c r="G136" s="214"/>
      <c r="H136" s="33"/>
      <c r="I136" s="33"/>
      <c r="J136" s="189"/>
      <c r="K136" s="189"/>
      <c r="L136" s="33"/>
      <c r="M136" s="33"/>
      <c r="N136" s="33"/>
      <c r="O136" s="189"/>
      <c r="P136" s="214"/>
      <c r="Q136" s="33"/>
      <c r="R136" s="214"/>
      <c r="S136" s="33"/>
      <c r="T136" s="33"/>
      <c r="U136" s="33"/>
      <c r="V136" s="33"/>
      <c r="W136" s="104"/>
      <c r="X136" s="33"/>
      <c r="Y136" s="33"/>
      <c r="AE136" s="33"/>
    </row>
    <row r="137" spans="1:31">
      <c r="A137" s="33"/>
      <c r="B137" s="214"/>
      <c r="C137" s="33"/>
      <c r="D137" s="33"/>
      <c r="E137" s="214"/>
      <c r="F137" s="214"/>
      <c r="G137" s="214"/>
      <c r="H137" s="33"/>
      <c r="I137" s="33"/>
      <c r="J137" s="189"/>
      <c r="K137" s="189"/>
      <c r="L137" s="33"/>
      <c r="M137" s="33"/>
      <c r="N137" s="33"/>
      <c r="O137" s="189"/>
      <c r="P137" s="214"/>
      <c r="Q137" s="33"/>
      <c r="R137" s="214"/>
      <c r="S137" s="33"/>
      <c r="T137" s="33"/>
      <c r="U137" s="33"/>
      <c r="V137" s="33"/>
      <c r="W137" s="104"/>
      <c r="X137" s="33"/>
      <c r="Y137" s="33"/>
      <c r="AE137" s="33"/>
    </row>
    <row r="138" spans="1:31">
      <c r="A138" s="33"/>
      <c r="B138" s="214"/>
      <c r="C138" s="33"/>
      <c r="D138" s="33"/>
      <c r="E138" s="214"/>
      <c r="F138" s="214"/>
      <c r="G138" s="214"/>
      <c r="H138" s="33"/>
      <c r="I138" s="33"/>
      <c r="J138" s="189"/>
      <c r="K138" s="189"/>
      <c r="L138" s="33"/>
      <c r="M138" s="33"/>
      <c r="N138" s="33"/>
      <c r="O138" s="189"/>
      <c r="P138" s="214"/>
      <c r="Q138" s="33"/>
      <c r="R138" s="214"/>
      <c r="S138" s="33"/>
      <c r="T138" s="33"/>
      <c r="U138" s="33"/>
      <c r="V138" s="33"/>
      <c r="W138" s="104"/>
      <c r="X138" s="33"/>
      <c r="Y138" s="33"/>
      <c r="AE138" s="33"/>
    </row>
    <row r="139" spans="1:31">
      <c r="A139" s="33"/>
      <c r="B139" s="214"/>
      <c r="C139" s="33"/>
      <c r="D139" s="33"/>
      <c r="E139" s="214"/>
      <c r="F139" s="214"/>
      <c r="G139" s="214"/>
      <c r="H139" s="33"/>
      <c r="I139" s="33"/>
      <c r="J139" s="189"/>
      <c r="K139" s="189"/>
      <c r="L139" s="33"/>
      <c r="M139" s="33"/>
      <c r="N139" s="33"/>
      <c r="O139" s="189"/>
      <c r="P139" s="214"/>
      <c r="Q139" s="33"/>
      <c r="R139" s="214"/>
      <c r="S139" s="33"/>
      <c r="T139" s="33"/>
      <c r="U139" s="33"/>
      <c r="V139" s="33"/>
      <c r="W139" s="104"/>
      <c r="X139" s="33"/>
      <c r="Y139" s="33"/>
      <c r="AE139" s="33"/>
    </row>
    <row r="140" spans="1:31">
      <c r="A140" s="33"/>
      <c r="B140" s="214"/>
      <c r="C140" s="33"/>
      <c r="D140" s="33"/>
      <c r="E140" s="214"/>
      <c r="F140" s="214"/>
      <c r="G140" s="214"/>
      <c r="H140" s="33"/>
      <c r="I140" s="33"/>
      <c r="J140" s="189"/>
      <c r="K140" s="189"/>
      <c r="L140" s="33"/>
      <c r="M140" s="33"/>
      <c r="N140" s="33"/>
      <c r="O140" s="189"/>
      <c r="P140" s="214"/>
      <c r="Q140" s="33"/>
      <c r="R140" s="214"/>
      <c r="S140" s="33"/>
      <c r="T140" s="33"/>
      <c r="U140" s="33"/>
      <c r="V140" s="33"/>
      <c r="W140" s="104"/>
      <c r="X140" s="33"/>
      <c r="Y140" s="33"/>
      <c r="AE140" s="33"/>
    </row>
    <row r="141" spans="1:31">
      <c r="A141" s="33"/>
      <c r="B141" s="214"/>
      <c r="C141" s="33"/>
      <c r="D141" s="33"/>
      <c r="E141" s="214"/>
      <c r="F141" s="214"/>
      <c r="G141" s="214"/>
      <c r="H141" s="33"/>
      <c r="I141" s="33"/>
      <c r="J141" s="189"/>
      <c r="K141" s="189"/>
      <c r="L141" s="33"/>
      <c r="M141" s="33"/>
      <c r="N141" s="33"/>
      <c r="O141" s="189"/>
      <c r="P141" s="214"/>
      <c r="Q141" s="33"/>
      <c r="R141" s="214"/>
      <c r="S141" s="33"/>
      <c r="T141" s="33"/>
      <c r="U141" s="33"/>
      <c r="V141" s="33"/>
      <c r="W141" s="104"/>
      <c r="X141" s="33"/>
      <c r="Y141" s="33"/>
      <c r="AE141" s="33"/>
    </row>
    <row r="142" spans="1:31">
      <c r="A142" s="33"/>
      <c r="B142" s="214"/>
      <c r="C142" s="33"/>
      <c r="D142" s="33"/>
      <c r="E142" s="214"/>
      <c r="F142" s="214"/>
      <c r="G142" s="214"/>
      <c r="H142" s="33"/>
      <c r="I142" s="33"/>
      <c r="J142" s="189"/>
      <c r="K142" s="189"/>
      <c r="L142" s="33"/>
      <c r="M142" s="33"/>
      <c r="N142" s="33"/>
      <c r="O142" s="189"/>
      <c r="P142" s="214"/>
      <c r="Q142" s="33"/>
      <c r="R142" s="214"/>
      <c r="S142" s="33"/>
      <c r="T142" s="33"/>
      <c r="U142" s="33"/>
      <c r="V142" s="33"/>
      <c r="W142" s="104"/>
      <c r="X142" s="33"/>
      <c r="Y142" s="33"/>
      <c r="AE142" s="33"/>
    </row>
    <row r="143" spans="1:31">
      <c r="A143" s="33"/>
      <c r="B143" s="214"/>
      <c r="C143" s="33"/>
      <c r="D143" s="33"/>
      <c r="E143" s="214"/>
      <c r="F143" s="214"/>
      <c r="G143" s="214"/>
      <c r="H143" s="33"/>
      <c r="I143" s="33"/>
      <c r="J143" s="189"/>
      <c r="K143" s="189"/>
      <c r="L143" s="33"/>
      <c r="M143" s="33"/>
      <c r="N143" s="33"/>
      <c r="O143" s="189"/>
      <c r="P143" s="214"/>
      <c r="Q143" s="33"/>
      <c r="R143" s="214"/>
      <c r="S143" s="33"/>
      <c r="T143" s="33"/>
      <c r="AE143" s="33"/>
    </row>
  </sheetData>
  <mergeCells count="2">
    <mergeCell ref="J2:L2"/>
    <mergeCell ref="U2:X2"/>
  </mergeCells>
  <phoneticPr fontId="11" type="noConversion"/>
  <conditionalFormatting sqref="C8:C35 S8:S35 E8:E35">
    <cfRule type="cellIs" dxfId="127" priority="11" operator="lessThan">
      <formula>100</formula>
    </cfRule>
    <cfRule type="cellIs" dxfId="126" priority="12" operator="greaterThan">
      <formula>100</formula>
    </cfRule>
  </conditionalFormatting>
  <conditionalFormatting sqref="G8:G35 I8:I35 M8:M35">
    <cfRule type="cellIs" dxfId="125" priority="5" operator="lessThan">
      <formula>0</formula>
    </cfRule>
    <cfRule type="cellIs" dxfId="124" priority="6" operator="greaterThan">
      <formula>0</formula>
    </cfRule>
  </conditionalFormatting>
  <pageMargins left="0.75" right="0.75" top="1" bottom="1" header="0.5" footer="0.5"/>
  <pageSetup paperSize="9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F330"/>
  <sheetViews>
    <sheetView zoomScale="98" zoomScaleNormal="98" workbookViewId="0">
      <pane xSplit="6" ySplit="9" topLeftCell="G10" activePane="bottomRight" state="frozen"/>
      <selection pane="topRight" activeCell="G1" sqref="G1"/>
      <selection pane="bottomLeft" activeCell="A10" sqref="A10"/>
      <selection pane="bottomRight" activeCell="M11" sqref="M11"/>
    </sheetView>
  </sheetViews>
  <sheetFormatPr baseColWidth="10" defaultRowHeight="15"/>
  <cols>
    <col min="1" max="1" width="1.90625" customWidth="1"/>
    <col min="2" max="2" width="5.81640625" customWidth="1"/>
    <col min="3" max="3" width="2.81640625" customWidth="1"/>
    <col min="4" max="4" width="17.1796875" customWidth="1"/>
    <col min="5" max="5" width="7.54296875" customWidth="1"/>
    <col min="6" max="6" width="6.36328125" style="276" customWidth="1"/>
    <col min="7" max="7" width="6.90625" style="276" customWidth="1"/>
    <col min="8" max="8" width="6" customWidth="1"/>
    <col min="9" max="9" width="5.81640625" customWidth="1"/>
    <col min="10" max="10" width="6.08984375" customWidth="1"/>
    <col min="11" max="11" width="7.453125" customWidth="1"/>
    <col min="12" max="12" width="5.36328125" customWidth="1"/>
    <col min="13" max="13" width="7.1796875" style="94" customWidth="1"/>
    <col min="14" max="14" width="5.1796875" customWidth="1"/>
    <col min="15" max="15" width="5.54296875" style="94" customWidth="1"/>
    <col min="16" max="16" width="6.453125" style="94" customWidth="1"/>
    <col min="17" max="17" width="9.36328125" style="9" customWidth="1"/>
    <col min="18" max="18" width="6.6328125" style="9" customWidth="1"/>
    <col min="19" max="19" width="8" customWidth="1"/>
    <col min="20" max="20" width="7.36328125" style="9" customWidth="1"/>
    <col min="21" max="22" width="6.81640625" style="94" customWidth="1"/>
    <col min="23" max="23" width="9.36328125" customWidth="1"/>
    <col min="24" max="24" width="9.453125" style="94" customWidth="1"/>
    <col min="29" max="29" width="15" customWidth="1"/>
    <col min="30" max="30" width="14" customWidth="1"/>
    <col min="31" max="31" width="12.54296875" customWidth="1"/>
    <col min="32" max="32" width="10.90625" customWidth="1"/>
  </cols>
  <sheetData>
    <row r="1" spans="1:32" ht="15.6">
      <c r="A1" s="42"/>
      <c r="B1" s="42"/>
      <c r="C1" s="42"/>
      <c r="D1" s="42"/>
      <c r="E1" s="42"/>
      <c r="F1" s="253"/>
      <c r="G1" s="253"/>
      <c r="H1" s="42"/>
      <c r="I1" s="42"/>
      <c r="J1" s="42"/>
      <c r="K1" s="42"/>
      <c r="L1" s="42"/>
      <c r="M1" s="159"/>
      <c r="N1" s="42"/>
      <c r="O1" s="98"/>
      <c r="P1" s="98"/>
      <c r="Q1" s="63"/>
      <c r="R1" s="63"/>
      <c r="S1" s="39"/>
      <c r="T1" s="2"/>
      <c r="U1" s="4"/>
      <c r="V1" s="4"/>
      <c r="W1" s="4"/>
      <c r="X1"/>
    </row>
    <row r="2" spans="1:32" s="122" customFormat="1" ht="31.8">
      <c r="A2" s="139"/>
      <c r="B2" s="139"/>
      <c r="C2" s="139" t="s">
        <v>0</v>
      </c>
      <c r="D2" s="139"/>
      <c r="E2" s="139"/>
      <c r="F2" s="264"/>
      <c r="G2" s="264"/>
      <c r="H2" s="139" t="s">
        <v>413</v>
      </c>
      <c r="I2" s="139"/>
      <c r="J2" s="139"/>
      <c r="K2" s="139"/>
      <c r="L2" s="139"/>
      <c r="M2" s="141" t="str">
        <f>+År!B2</f>
        <v>Flådd purke</v>
      </c>
      <c r="N2" s="139"/>
      <c r="O2" s="141"/>
      <c r="P2" s="141"/>
      <c r="Q2" s="160"/>
      <c r="R2" s="160"/>
      <c r="S2" s="139"/>
      <c r="T2" s="2"/>
      <c r="U2" s="4"/>
      <c r="W2" s="140"/>
    </row>
    <row r="3" spans="1:32" ht="15.6">
      <c r="A3" s="42"/>
      <c r="B3" s="42"/>
      <c r="C3" s="42"/>
      <c r="D3" s="42"/>
      <c r="E3" s="42"/>
      <c r="F3" s="253"/>
      <c r="G3" s="253"/>
      <c r="H3" s="42"/>
      <c r="I3" s="42"/>
      <c r="J3" s="42"/>
      <c r="K3" s="42"/>
      <c r="L3" s="42"/>
      <c r="M3" s="159"/>
      <c r="N3" s="42"/>
      <c r="O3" s="98"/>
      <c r="P3" s="98"/>
      <c r="Q3" s="63"/>
      <c r="R3" s="63"/>
      <c r="S3" s="39"/>
      <c r="T3" s="2"/>
      <c r="U3" s="4"/>
      <c r="V3" s="4"/>
      <c r="W3" s="4"/>
      <c r="X3"/>
    </row>
    <row r="4" spans="1:32" ht="21">
      <c r="A4" s="42"/>
      <c r="B4" s="42"/>
      <c r="C4" s="39"/>
      <c r="D4" s="39"/>
      <c r="E4" s="45" t="s">
        <v>5</v>
      </c>
      <c r="F4" s="279">
        <f>+År!Q2</f>
        <v>52</v>
      </c>
      <c r="G4" s="257"/>
      <c r="H4" s="39"/>
      <c r="I4" s="39"/>
      <c r="J4" s="142" t="s">
        <v>369</v>
      </c>
      <c r="K4" s="98"/>
      <c r="L4" s="39"/>
      <c r="M4" s="98"/>
      <c r="N4" s="286">
        <f>SUM(F10:F20)</f>
        <v>17698</v>
      </c>
      <c r="O4" s="287"/>
      <c r="P4" s="63"/>
      <c r="Q4" s="39"/>
      <c r="R4" s="39"/>
      <c r="S4" s="39"/>
      <c r="T4" s="5"/>
      <c r="U4" s="4"/>
      <c r="V4" s="4"/>
      <c r="X4"/>
      <c r="AE4" s="5"/>
    </row>
    <row r="5" spans="1:32" ht="15.6">
      <c r="A5" s="45"/>
      <c r="B5" s="45"/>
      <c r="C5" s="39"/>
      <c r="D5" s="39"/>
      <c r="E5" s="45"/>
      <c r="F5" s="256"/>
      <c r="G5" s="256"/>
      <c r="H5" s="45"/>
      <c r="I5" s="45"/>
      <c r="J5" s="45"/>
      <c r="K5" s="45"/>
      <c r="L5" s="45"/>
      <c r="M5" s="142"/>
      <c r="N5" s="45"/>
      <c r="O5" s="142"/>
      <c r="P5" s="142"/>
      <c r="Q5" s="81"/>
      <c r="R5" s="63"/>
      <c r="S5" s="39"/>
      <c r="T5" s="2"/>
      <c r="U5" s="4"/>
      <c r="V5" s="4"/>
      <c r="W5" s="4"/>
      <c r="X5"/>
      <c r="AF5" s="5"/>
    </row>
    <row r="6" spans="1:32" ht="15.6">
      <c r="A6" s="45"/>
      <c r="B6" s="45"/>
      <c r="C6" s="39"/>
      <c r="D6" s="39"/>
      <c r="E6" s="45"/>
      <c r="F6" s="256"/>
      <c r="G6" s="256"/>
      <c r="H6" s="45"/>
      <c r="I6" s="45"/>
      <c r="J6" s="45"/>
      <c r="K6" s="45"/>
      <c r="L6" s="45"/>
      <c r="M6" s="142"/>
      <c r="N6" s="45"/>
      <c r="O6" s="142"/>
      <c r="P6" s="142"/>
      <c r="Q6" s="81" t="s">
        <v>457</v>
      </c>
      <c r="R6" s="81" t="s">
        <v>3</v>
      </c>
      <c r="S6" s="39"/>
      <c r="T6" s="2"/>
      <c r="U6" s="4"/>
      <c r="V6" s="4"/>
      <c r="W6" s="4"/>
      <c r="X6"/>
      <c r="AF6" s="5"/>
    </row>
    <row r="7" spans="1:32" ht="15.6">
      <c r="A7" s="39"/>
      <c r="B7" s="39"/>
      <c r="C7" s="39"/>
      <c r="D7" s="39"/>
      <c r="E7" s="34" t="s">
        <v>3</v>
      </c>
      <c r="F7" s="258"/>
      <c r="G7" s="258" t="s">
        <v>3</v>
      </c>
      <c r="H7" s="45"/>
      <c r="I7" s="45"/>
      <c r="J7" s="45"/>
      <c r="K7" s="45"/>
      <c r="L7" s="45"/>
      <c r="M7" s="93" t="s">
        <v>15</v>
      </c>
      <c r="N7" s="45"/>
      <c r="O7" s="93" t="s">
        <v>392</v>
      </c>
      <c r="P7" s="93" t="s">
        <v>392</v>
      </c>
      <c r="Q7" s="71" t="s">
        <v>458</v>
      </c>
      <c r="R7" s="71" t="s">
        <v>8</v>
      </c>
      <c r="S7" s="39"/>
      <c r="T7" s="2"/>
      <c r="U7" s="4"/>
      <c r="V7" s="4"/>
      <c r="W7" s="4"/>
      <c r="X7"/>
    </row>
    <row r="8" spans="1:32" ht="15.6">
      <c r="A8" s="39"/>
      <c r="B8" s="39"/>
      <c r="C8" s="39"/>
      <c r="D8" s="39"/>
      <c r="E8" s="34" t="s">
        <v>437</v>
      </c>
      <c r="F8" s="258" t="s">
        <v>3</v>
      </c>
      <c r="G8" s="258" t="s">
        <v>398</v>
      </c>
      <c r="H8" s="93" t="s">
        <v>3</v>
      </c>
      <c r="I8" s="93"/>
      <c r="J8" s="93" t="s">
        <v>1</v>
      </c>
      <c r="K8" s="34" t="s">
        <v>15</v>
      </c>
      <c r="L8" s="93"/>
      <c r="M8" s="93" t="s">
        <v>396</v>
      </c>
      <c r="N8" s="93"/>
      <c r="O8" s="93" t="s">
        <v>396</v>
      </c>
      <c r="P8" s="93"/>
      <c r="Q8" s="71" t="s">
        <v>28</v>
      </c>
      <c r="R8" s="71" t="s">
        <v>444</v>
      </c>
      <c r="S8" s="39"/>
      <c r="T8" s="4"/>
      <c r="U8" s="52"/>
      <c r="V8" s="1"/>
      <c r="W8" s="5"/>
      <c r="X8"/>
    </row>
    <row r="9" spans="1:32" ht="15.6">
      <c r="A9" s="39"/>
      <c r="B9" s="45" t="s">
        <v>60</v>
      </c>
      <c r="C9" s="45" t="s">
        <v>0</v>
      </c>
      <c r="D9" s="42"/>
      <c r="E9" s="34" t="s">
        <v>416</v>
      </c>
      <c r="F9" s="258" t="s">
        <v>8</v>
      </c>
      <c r="G9" s="258" t="s">
        <v>391</v>
      </c>
      <c r="H9" s="93" t="s">
        <v>360</v>
      </c>
      <c r="I9" s="124" t="s">
        <v>443</v>
      </c>
      <c r="J9" s="93" t="s">
        <v>360</v>
      </c>
      <c r="K9" s="34" t="s">
        <v>391</v>
      </c>
      <c r="L9" s="124" t="s">
        <v>443</v>
      </c>
      <c r="M9" s="93" t="s">
        <v>393</v>
      </c>
      <c r="N9" s="124" t="s">
        <v>443</v>
      </c>
      <c r="O9" s="93" t="s">
        <v>393</v>
      </c>
      <c r="P9" s="93" t="s">
        <v>394</v>
      </c>
      <c r="Q9" s="71" t="s">
        <v>400</v>
      </c>
      <c r="R9" s="71" t="s">
        <v>451</v>
      </c>
      <c r="S9" s="39"/>
      <c r="T9" s="4"/>
      <c r="U9" s="52"/>
      <c r="V9" s="1"/>
      <c r="W9" s="5"/>
      <c r="X9"/>
    </row>
    <row r="10" spans="1:32" ht="15.6">
      <c r="A10" s="39"/>
      <c r="B10" s="59">
        <f>+'Ark1'!C389</f>
        <v>2024</v>
      </c>
      <c r="C10" s="59">
        <f>+'Ark1'!L389</f>
        <v>1</v>
      </c>
      <c r="D10" s="96" t="str">
        <f>VLOOKUP(C10,RNR!$I$3:$J$12,2)</f>
        <v>P-</v>
      </c>
      <c r="E10" s="59">
        <f>+'Ark1'!Q389</f>
        <v>0</v>
      </c>
      <c r="F10" s="259">
        <f>+'Ark1'!R389</f>
        <v>0</v>
      </c>
      <c r="G10" s="259" t="str">
        <f>+IF(F10=0,"",'Ark1'!S389)</f>
        <v/>
      </c>
      <c r="H10" s="96" t="str">
        <f>+IF(F10=0,"",'Ark1'!T389)</f>
        <v/>
      </c>
      <c r="I10" s="96" t="str">
        <f>+IF(F10=0,"",H10-H22)</f>
        <v/>
      </c>
      <c r="J10" s="96" t="str">
        <f>+IF(F10=0,"",'Ark1'!U389)</f>
        <v/>
      </c>
      <c r="K10" s="60" t="str">
        <f>+IF(F10=0,"",'Ark1'!W389)</f>
        <v/>
      </c>
      <c r="L10" s="96" t="str">
        <f>+IF(F10=0,"",K10-K22)</f>
        <v/>
      </c>
      <c r="M10" s="96" t="str">
        <f>+IF(F10=0,"",'Ark1'!Y389)</f>
        <v/>
      </c>
      <c r="N10" s="96" t="str">
        <f>+IF(F10=0,"",M10-M22)</f>
        <v/>
      </c>
      <c r="O10" s="96" t="str">
        <f>+IF(F10=0,"",'Ark1'!AA389)</f>
        <v/>
      </c>
      <c r="P10" s="96" t="str">
        <f>+IF(F10=0,"",'Ark1'!AB389)</f>
        <v/>
      </c>
      <c r="Q10" s="75" t="str">
        <f>+IF(F10=0,"",'Ark1'!AC389)</f>
        <v/>
      </c>
      <c r="R10" s="75" t="str">
        <f>+IF(F10=0,"",F10/E10)</f>
        <v/>
      </c>
      <c r="S10" s="39"/>
      <c r="T10" s="4"/>
      <c r="U10" s="52"/>
      <c r="V10" s="1"/>
      <c r="W10" s="5"/>
      <c r="X10"/>
    </row>
    <row r="11" spans="1:32" ht="15.6">
      <c r="A11" s="39"/>
      <c r="B11" s="59">
        <f>+'Ark1'!C390</f>
        <v>2024</v>
      </c>
      <c r="C11" s="59">
        <f>+'Ark1'!L390</f>
        <v>2</v>
      </c>
      <c r="D11" s="96" t="str">
        <f>VLOOKUP(C11,RNR!$I$3:$J$12,2)</f>
        <v>P</v>
      </c>
      <c r="E11" s="59">
        <f>+'Ark1'!Q390</f>
        <v>7</v>
      </c>
      <c r="F11" s="259">
        <f>+'Ark1'!R390</f>
        <v>21</v>
      </c>
      <c r="G11" s="259">
        <f>+IF(F11=0,"",'Ark1'!S390)</f>
        <v>20</v>
      </c>
      <c r="H11" s="96">
        <f>+IF(F11=0,"",'Ark1'!T390)</f>
        <v>0.11865747542095152</v>
      </c>
      <c r="I11" s="96">
        <f>+IF(F11=0,"",H11-H23)</f>
        <v>9.0976580774436544E-2</v>
      </c>
      <c r="J11" s="96">
        <f>+IF(F11=0,"",'Ark1'!U390)</f>
        <v>0.20282656522870701</v>
      </c>
      <c r="K11" s="60">
        <f>+IF(F11=0,"",'Ark1'!W390)</f>
        <v>39</v>
      </c>
      <c r="L11" s="96">
        <f>+IF(F11=0,"",K11-K23)</f>
        <v>0</v>
      </c>
      <c r="M11" s="96">
        <f>+IF(F11=0,"",'Ark1'!Y390)</f>
        <v>236.13809523809527</v>
      </c>
      <c r="N11" s="96">
        <f>+IF(F11=0,"",M11-M23)</f>
        <v>2.3380952380952351</v>
      </c>
      <c r="O11" s="96">
        <f>+IF(F11=0,"",'Ark1'!AA390)</f>
        <v>45.731285516591448</v>
      </c>
      <c r="P11" s="96">
        <f>+IF(F11=0,"",'Ark1'!AB390)</f>
        <v>0</v>
      </c>
      <c r="Q11" s="75">
        <f>+IF(F11=0,"",'Ark1'!AC390)</f>
        <v>0</v>
      </c>
      <c r="R11" s="75">
        <f t="shared" ref="R11:R16" si="0">+IF(F11=0,"",F11/E11)</f>
        <v>3</v>
      </c>
      <c r="S11" s="39"/>
      <c r="T11" s="4"/>
      <c r="U11" s="52"/>
      <c r="V11" s="1"/>
      <c r="W11" s="5"/>
      <c r="X11"/>
    </row>
    <row r="12" spans="1:32" ht="15.6">
      <c r="A12" s="39"/>
      <c r="B12" s="59">
        <f>+'Ark1'!C391</f>
        <v>2024</v>
      </c>
      <c r="C12" s="59">
        <f>+'Ark1'!L391</f>
        <v>5</v>
      </c>
      <c r="D12" s="96" t="str">
        <f>VLOOKUP(C12,RNR!$I$3:$J$12,2)</f>
        <v>O</v>
      </c>
      <c r="E12" s="59">
        <f>+'Ark1'!Q391</f>
        <v>17</v>
      </c>
      <c r="F12" s="259">
        <f>+'Ark1'!R391</f>
        <v>35</v>
      </c>
      <c r="G12" s="259">
        <f>+IF(F12=0,"",'Ark1'!S391)</f>
        <v>32</v>
      </c>
      <c r="H12" s="96">
        <f>+IF(F12=0,"",'Ark1'!T391)</f>
        <v>0.19776245903491912</v>
      </c>
      <c r="I12" s="96">
        <f t="shared" ref="I12:I16" si="1">+IF(F12=0,"",H12-H24)</f>
        <v>-7.0761613492916764E-3</v>
      </c>
      <c r="J12" s="96">
        <f>+IF(F12=0,"",'Ark1'!U391)</f>
        <v>0.30760808830900727</v>
      </c>
      <c r="K12" s="60">
        <f>+IF(F12=0,"",'Ark1'!W391)</f>
        <v>42.28125</v>
      </c>
      <c r="L12" s="96">
        <f t="shared" ref="L12:L16" si="2">+IF(F12=0,"",K12-K24)</f>
        <v>-7.5892857142846992E-2</v>
      </c>
      <c r="M12" s="96">
        <f>+IF(F12=0,"",'Ark1'!Y391)</f>
        <v>214.87714285714273</v>
      </c>
      <c r="N12" s="96">
        <f t="shared" ref="N12:N16" si="3">+IF(F12=0,"",M12-M24)</f>
        <v>51.044710424710303</v>
      </c>
      <c r="O12" s="96">
        <f>+IF(F12=0,"",'Ark1'!AA391)</f>
        <v>21.074091534023548</v>
      </c>
      <c r="P12" s="96">
        <f>+IF(F12=0,"",'Ark1'!AB391)</f>
        <v>1.0964252995530519</v>
      </c>
      <c r="Q12" s="75">
        <f>+IF(F12=0,"",'Ark1'!AC391)</f>
        <v>-20.705629446371827</v>
      </c>
      <c r="R12" s="75">
        <f t="shared" si="0"/>
        <v>2.0588235294117645</v>
      </c>
      <c r="S12" s="39"/>
      <c r="T12" s="4"/>
      <c r="U12" s="52"/>
      <c r="V12" s="1"/>
      <c r="W12" s="5"/>
      <c r="X12"/>
    </row>
    <row r="13" spans="1:32" ht="15.6">
      <c r="A13" s="39"/>
      <c r="B13" s="59">
        <f>+'Ark1'!C392</f>
        <v>2024</v>
      </c>
      <c r="C13" s="59">
        <f>+'Ark1'!L392</f>
        <v>8</v>
      </c>
      <c r="D13" s="96" t="str">
        <f>VLOOKUP(C13,RNR!$I$3:$J$12,2)</f>
        <v>R</v>
      </c>
      <c r="E13" s="59">
        <f>+'Ark1'!Q392</f>
        <v>112</v>
      </c>
      <c r="F13" s="259">
        <f>+'Ark1'!R392</f>
        <v>367</v>
      </c>
      <c r="G13" s="259">
        <f>+IF(F13=0,"",'Ark1'!S392)</f>
        <v>367</v>
      </c>
      <c r="H13" s="96">
        <f>+IF(F13=0,"",'Ark1'!T392)</f>
        <v>2.0736806418804381</v>
      </c>
      <c r="I13" s="96">
        <f t="shared" si="1"/>
        <v>0.10833712197787482</v>
      </c>
      <c r="J13" s="96">
        <f>+IF(F13=0,"",'Ark1'!U392)</f>
        <v>2.9584399209995258</v>
      </c>
      <c r="K13" s="60">
        <f>+IF(F13=0,"",'Ark1'!W392)</f>
        <v>47.727520435967293</v>
      </c>
      <c r="L13" s="96">
        <f t="shared" si="2"/>
        <v>8.9036470952713387E-2</v>
      </c>
      <c r="M13" s="96">
        <f>+IF(F13=0,"",'Ark1'!Y392)</f>
        <v>197.08664850136233</v>
      </c>
      <c r="N13" s="96">
        <f t="shared" si="3"/>
        <v>13.214535825306001</v>
      </c>
      <c r="O13" s="96">
        <f>+IF(F13=0,"",'Ark1'!AA392)</f>
        <v>28.84525681652114</v>
      </c>
      <c r="P13" s="96">
        <f>+IF(F13=0,"",'Ark1'!AB392)</f>
        <v>1.3639500694002489</v>
      </c>
      <c r="Q13" s="75">
        <f>+IF(F13=0,"",'Ark1'!AC392)</f>
        <v>-30.00288728484562</v>
      </c>
      <c r="R13" s="75">
        <f t="shared" si="0"/>
        <v>3.2767857142857144</v>
      </c>
      <c r="S13" s="39"/>
      <c r="T13" s="4"/>
      <c r="U13" s="52"/>
      <c r="V13" s="1"/>
      <c r="W13" s="5"/>
      <c r="X13"/>
      <c r="Y13" s="2"/>
      <c r="Z13" s="2"/>
      <c r="AA13" s="2"/>
    </row>
    <row r="14" spans="1:32" ht="15.6">
      <c r="A14" s="39"/>
      <c r="B14" s="59">
        <f>+'Ark1'!C393</f>
        <v>2024</v>
      </c>
      <c r="C14" s="59">
        <f>+'Ark1'!L393</f>
        <v>11</v>
      </c>
      <c r="D14" s="96" t="str">
        <f>VLOOKUP(C14,RNR!$I$3:$J$12,2)</f>
        <v>U</v>
      </c>
      <c r="E14" s="59">
        <f>+'Ark1'!Q393</f>
        <v>207</v>
      </c>
      <c r="F14" s="259">
        <f>+'Ark1'!R393</f>
        <v>1297</v>
      </c>
      <c r="G14" s="259">
        <f>+IF(F14=0,"",'Ark1'!S393)</f>
        <v>1297</v>
      </c>
      <c r="H14" s="96">
        <f>+IF(F14=0,"",'Ark1'!T393)</f>
        <v>7.3285116962368626</v>
      </c>
      <c r="I14" s="96">
        <f t="shared" si="1"/>
        <v>-0.67126685660596319</v>
      </c>
      <c r="J14" s="96">
        <f>+IF(F14=0,"",'Ark1'!U393)</f>
        <v>9.1188310737218554</v>
      </c>
      <c r="K14" s="60">
        <f>+IF(F14=0,"",'Ark1'!W393)</f>
        <v>52.736314572089441</v>
      </c>
      <c r="L14" s="96">
        <f t="shared" si="2"/>
        <v>-2.0273500032608638E-2</v>
      </c>
      <c r="M14" s="96">
        <f>+IF(F14=0,"",'Ark1'!Y393)</f>
        <v>171.89360061680804</v>
      </c>
      <c r="N14" s="96">
        <f t="shared" si="3"/>
        <v>1.7266109974306119</v>
      </c>
      <c r="O14" s="96">
        <f>+IF(F14=0,"",'Ark1'!AA393)</f>
        <v>27.870174805780689</v>
      </c>
      <c r="P14" s="96">
        <f>+IF(F14=0,"",'Ark1'!AB393)</f>
        <v>1.2862536323865337</v>
      </c>
      <c r="Q14" s="75">
        <f>+IF(F14=0,"",'Ark1'!AC393)</f>
        <v>-23.284843139734672</v>
      </c>
      <c r="R14" s="75">
        <f t="shared" si="0"/>
        <v>6.2657004830917877</v>
      </c>
      <c r="S14" s="39"/>
      <c r="T14" s="4"/>
      <c r="U14" s="52"/>
      <c r="V14" s="11"/>
      <c r="W14" s="5"/>
      <c r="X14"/>
      <c r="Y14" s="2"/>
      <c r="Z14" s="2"/>
      <c r="AA14" s="4"/>
      <c r="AB14" s="4"/>
      <c r="AC14" s="4"/>
    </row>
    <row r="15" spans="1:32" ht="15.6">
      <c r="A15" s="39"/>
      <c r="B15" s="59">
        <f>+'Ark1'!C394</f>
        <v>2024</v>
      </c>
      <c r="C15" s="59">
        <f>+'Ark1'!L394</f>
        <v>14</v>
      </c>
      <c r="D15" s="96" t="str">
        <f>VLOOKUP(C15,RNR!$I$3:$J$12,2)</f>
        <v>E</v>
      </c>
      <c r="E15" s="59">
        <f>+'Ark1'!Q394</f>
        <v>248</v>
      </c>
      <c r="F15" s="259">
        <f>+'Ark1'!R394</f>
        <v>5215</v>
      </c>
      <c r="G15" s="259">
        <f>+IF(F15=0,"",'Ark1'!S394)</f>
        <v>5215</v>
      </c>
      <c r="H15" s="96">
        <f>+IF(F15=0,"",'Ark1'!T394)</f>
        <v>29.466606396202952</v>
      </c>
      <c r="I15" s="96">
        <f t="shared" si="1"/>
        <v>0.96082108922184162</v>
      </c>
      <c r="J15" s="96">
        <f>+IF(F15=0,"",'Ark1'!U394)</f>
        <v>31.61655050702144</v>
      </c>
      <c r="K15" s="60">
        <f>+IF(F15=0,"",'Ark1'!W394)</f>
        <v>57.43144774688399</v>
      </c>
      <c r="L15" s="96">
        <f t="shared" si="2"/>
        <v>1.3032828469071944E-2</v>
      </c>
      <c r="M15" s="96">
        <f>+IF(F15=0,"",'Ark1'!Y394)</f>
        <v>148.22473633748805</v>
      </c>
      <c r="N15" s="96">
        <f t="shared" si="3"/>
        <v>0.89521604228588103</v>
      </c>
      <c r="O15" s="96">
        <f>+IF(F15=0,"",'Ark1'!AA394)</f>
        <v>27.157283476660357</v>
      </c>
      <c r="P15" s="96">
        <f>+IF(F15=0,"",'Ark1'!AB394)</f>
        <v>1.2199400021012221</v>
      </c>
      <c r="Q15" s="75">
        <f>+IF(F15=0,"",'Ark1'!AC394)</f>
        <v>-24.710133313347622</v>
      </c>
      <c r="R15" s="75">
        <f t="shared" si="0"/>
        <v>21.028225806451612</v>
      </c>
      <c r="S15" s="39"/>
      <c r="T15" s="4"/>
      <c r="U15" s="52"/>
      <c r="V15" s="1"/>
      <c r="W15" s="5"/>
      <c r="X15"/>
    </row>
    <row r="16" spans="1:32" ht="15.6">
      <c r="A16" s="39"/>
      <c r="B16" s="59">
        <f>+'Ark1'!C395</f>
        <v>2024</v>
      </c>
      <c r="C16" s="59">
        <f>+'Ark1'!L395</f>
        <v>17</v>
      </c>
      <c r="D16" s="96" t="str">
        <f>VLOOKUP(C16,RNR!$I$3:$J$12,2)</f>
        <v>S</v>
      </c>
      <c r="E16" s="59">
        <f>+'Ark1'!Q395</f>
        <v>261</v>
      </c>
      <c r="F16" s="259">
        <f>+'Ark1'!R395</f>
        <v>10711</v>
      </c>
      <c r="G16" s="259">
        <f>+IF(F16=0,"",'Ark1'!S395)</f>
        <v>10709</v>
      </c>
      <c r="H16" s="96">
        <f>+IF(F16=0,"",'Ark1'!T395)</f>
        <v>60.520962820657715</v>
      </c>
      <c r="I16" s="96">
        <f t="shared" si="1"/>
        <v>-0.43236719096827159</v>
      </c>
      <c r="J16" s="96">
        <f>+IF(F16=0,"",'Ark1'!U395)</f>
        <v>55.69169445891103</v>
      </c>
      <c r="K16" s="60">
        <f>+IF(F16=0,"",'Ark1'!W395)</f>
        <v>62.602016995050896</v>
      </c>
      <c r="L16" s="96">
        <f t="shared" si="2"/>
        <v>2.5983375888145588E-3</v>
      </c>
      <c r="M16" s="96">
        <f>+IF(F16=0,"",'Ark1'!Y395)</f>
        <v>127.12206143217236</v>
      </c>
      <c r="N16" s="96">
        <f t="shared" si="3"/>
        <v>-0.38943720542999927</v>
      </c>
      <c r="O16" s="96">
        <f>+IF(F16=0,"",'Ark1'!AA395)</f>
        <v>24.413563269471197</v>
      </c>
      <c r="P16" s="96">
        <f>+IF(F16=0,"",'Ark1'!AB395)</f>
        <v>1.7926348429004195</v>
      </c>
      <c r="Q16" s="75">
        <f>+IF(F16=0,"",'Ark1'!AC395)</f>
        <v>-31.805652729232609</v>
      </c>
      <c r="R16" s="75">
        <f t="shared" si="0"/>
        <v>41.038314176245208</v>
      </c>
      <c r="S16" s="39"/>
      <c r="T16" s="4"/>
      <c r="U16" s="52"/>
      <c r="V16" s="1"/>
      <c r="W16" s="5"/>
      <c r="X16"/>
    </row>
    <row r="17" spans="1:29" s="275" customFormat="1" ht="10.050000000000001" customHeight="1">
      <c r="A17" s="39"/>
      <c r="B17" s="39"/>
      <c r="C17" s="39"/>
      <c r="D17" s="39"/>
      <c r="E17" s="39"/>
      <c r="F17" s="257"/>
      <c r="G17" s="257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4"/>
      <c r="U17" s="52"/>
      <c r="V17" s="1"/>
      <c r="W17" s="5"/>
    </row>
    <row r="18" spans="1:29" s="275" customFormat="1" ht="15.6">
      <c r="A18" s="39"/>
      <c r="B18" s="59">
        <f>+'Ark1'!C396</f>
        <v>2024</v>
      </c>
      <c r="C18" s="59">
        <f>+'Ark1'!L396</f>
        <v>75</v>
      </c>
      <c r="D18" s="96" t="str">
        <f>VLOOKUP(C18,RNR!$I$3:$J$12,2)</f>
        <v>Krepert fjøs</v>
      </c>
      <c r="E18" s="59">
        <f>+'Ark1'!Q396</f>
        <v>2</v>
      </c>
      <c r="F18" s="259">
        <f>+'Ark1'!R396</f>
        <v>2</v>
      </c>
      <c r="G18" s="259">
        <f>+IF(F18=0,"",'Ark1'!S396)</f>
        <v>2</v>
      </c>
      <c r="H18" s="96">
        <f>+IF(F18=0,"",'Ark1'!T396)</f>
        <v>1.1300711944852528E-2</v>
      </c>
      <c r="I18" s="96">
        <f>+IF(F18=0,"",H18-H33)</f>
        <v>1.1300711944852528E-2</v>
      </c>
      <c r="J18" s="96">
        <f>+IF(F18=0,"",'Ark1'!U396)</f>
        <v>1.0982059078406064E-2</v>
      </c>
      <c r="K18" s="60">
        <f>+IF(F18=0,"",'Ark1'!W396)</f>
        <v>60.5</v>
      </c>
      <c r="L18" s="96">
        <f>+IF(F18=0,"",K18-K33)</f>
        <v>60.5</v>
      </c>
      <c r="M18" s="96">
        <f>+IF(F18=0,"",'Ark1'!Y396)</f>
        <v>134.25</v>
      </c>
      <c r="N18" s="96">
        <f>+IF(F18=0,"",M18-M33)</f>
        <v>134.25</v>
      </c>
      <c r="O18" s="96">
        <f>+IF(F18=0,"",'Ark1'!AA396)</f>
        <v>21.550000000000097</v>
      </c>
      <c r="P18" s="96">
        <f>+IF(F18=0,"",'Ark1'!AB396)</f>
        <v>0.5</v>
      </c>
      <c r="Q18" s="75">
        <f>+IF(F18=0,"",'Ark1'!AC396)</f>
        <v>-99.99999999999622</v>
      </c>
      <c r="R18" s="75">
        <f t="shared" ref="R18:R20" si="4">+IF(F18=0,"",F18/E18)</f>
        <v>1</v>
      </c>
      <c r="S18" s="39"/>
      <c r="T18" s="4"/>
      <c r="U18" s="52"/>
      <c r="V18" s="1"/>
      <c r="W18" s="5"/>
    </row>
    <row r="19" spans="1:29" s="275" customFormat="1" ht="15.6">
      <c r="A19" s="39"/>
      <c r="B19" s="59">
        <f>+'Ark1'!C397</f>
        <v>2024</v>
      </c>
      <c r="C19" s="59">
        <f>+'Ark1'!L397</f>
        <v>76</v>
      </c>
      <c r="D19" s="96" t="str">
        <f>VLOOKUP(C19,RNR!$I$3:$J$12,2)</f>
        <v>Krepert transport</v>
      </c>
      <c r="E19" s="59">
        <f>+'Ark1'!Q397</f>
        <v>1</v>
      </c>
      <c r="F19" s="259">
        <f>+'Ark1'!R397</f>
        <v>1</v>
      </c>
      <c r="G19" s="259">
        <f>+IF(F19=0,"",'Ark1'!S397)</f>
        <v>1</v>
      </c>
      <c r="H19" s="96">
        <f>+IF(F19=0,"",'Ark1'!T397)</f>
        <v>5.6503559724262638E-3</v>
      </c>
      <c r="I19" s="96">
        <f>+IF(F19=0,"",H19-H34)</f>
        <v>5.6503559724262638E-3</v>
      </c>
      <c r="J19" s="96">
        <f>+IF(F19=0,"",'Ark1'!U397)</f>
        <v>5.9798027458583449E-3</v>
      </c>
      <c r="K19" s="60">
        <f>+IF(F19=0,"",'Ark1'!W397)</f>
        <v>61</v>
      </c>
      <c r="L19" s="96">
        <f>+IF(F19=0,"",K19-K34)</f>
        <v>61</v>
      </c>
      <c r="M19" s="96">
        <f>+IF(F19=0,"",'Ark1'!Y397)</f>
        <v>146.20000000000005</v>
      </c>
      <c r="N19" s="96">
        <f>+IF(F19=0,"",M19-M34)</f>
        <v>146.20000000000005</v>
      </c>
      <c r="O19" s="96">
        <f>+IF(F19=0,"",'Ark1'!AA397)</f>
        <v>0</v>
      </c>
      <c r="P19" s="96">
        <f>+IF(F19=0,"",'Ark1'!AB397)</f>
        <v>0</v>
      </c>
      <c r="Q19" s="75">
        <f>+IF(F19=0,"",'Ark1'!AC397)</f>
        <v>0</v>
      </c>
      <c r="R19" s="75">
        <f t="shared" si="4"/>
        <v>1</v>
      </c>
      <c r="S19" s="39"/>
      <c r="T19" s="4"/>
      <c r="U19" s="52"/>
      <c r="V19" s="1"/>
      <c r="W19" s="5"/>
    </row>
    <row r="20" spans="1:29" s="274" customFormat="1" ht="15.6">
      <c r="A20" s="39"/>
      <c r="B20" s="59">
        <f>+'Ark1'!C398</f>
        <v>2024</v>
      </c>
      <c r="C20" s="59">
        <f>+'Ark1'!L398</f>
        <v>99</v>
      </c>
      <c r="D20" s="96" t="str">
        <f>VLOOKUP(C20,RNR!$I$3:$J$12,2)</f>
        <v>Kasserte</v>
      </c>
      <c r="E20" s="59">
        <f>+'Ark1'!Q398</f>
        <v>43</v>
      </c>
      <c r="F20" s="259">
        <f>+'Ark1'!R398</f>
        <v>49</v>
      </c>
      <c r="G20" s="259">
        <f>+IF(F20=0,"",'Ark1'!S398)</f>
        <v>16</v>
      </c>
      <c r="H20" s="96">
        <f>+IF(F20=0,"",'Ark1'!T398)</f>
        <v>0.27686744264888685</v>
      </c>
      <c r="I20" s="96">
        <f>+IF(F20=0,"",H20-H35)</f>
        <v>0.22163408169887303</v>
      </c>
      <c r="J20" s="96">
        <f>+IF(F20=0,"",'Ark1'!U398)</f>
        <v>8.7087523984142212E-2</v>
      </c>
      <c r="K20" s="60">
        <f>+IF(F20=0,"",'Ark1'!W398)</f>
        <v>60.375</v>
      </c>
      <c r="L20" s="96">
        <f>+IF(F20=0,"",K20-K35)</f>
        <v>20.125</v>
      </c>
      <c r="M20" s="96">
        <f>+IF(F20=0,"",'Ark1'!Y398)</f>
        <v>43.453061224489808</v>
      </c>
      <c r="N20" s="96">
        <f>+IF(F20=0,"",M20-M35)</f>
        <v>-141.42693877551019</v>
      </c>
      <c r="O20" s="96">
        <f>+IF(F20=0,"",'Ark1'!AA398)</f>
        <v>38.056528677744566</v>
      </c>
      <c r="P20" s="96">
        <f>+IF(F20=0,"",'Ark1'!AB398)</f>
        <v>3.3142683958907129</v>
      </c>
      <c r="Q20" s="75">
        <f>+IF(F20=0,"",'Ark1'!AC398)</f>
        <v>-71.996907003282203</v>
      </c>
      <c r="R20" s="75">
        <f t="shared" si="4"/>
        <v>1.1395348837209303</v>
      </c>
      <c r="S20" s="39"/>
      <c r="T20" s="4"/>
      <c r="U20" s="52"/>
      <c r="V20" s="1"/>
      <c r="W20" s="5"/>
    </row>
    <row r="21" spans="1:29" ht="15.6">
      <c r="A21" s="39"/>
      <c r="B21" s="39"/>
      <c r="C21" s="39"/>
      <c r="D21" s="39"/>
      <c r="E21" s="39"/>
      <c r="F21" s="257"/>
      <c r="G21" s="257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4"/>
      <c r="U21" s="52"/>
      <c r="V21" s="1"/>
      <c r="W21" s="5"/>
      <c r="X21"/>
    </row>
    <row r="22" spans="1:29" ht="15.6">
      <c r="A22" s="39"/>
      <c r="B22" s="3">
        <f>+'Ark1'!C399</f>
        <v>2023</v>
      </c>
      <c r="C22" s="3">
        <f>+'Ark1'!L399</f>
        <v>1</v>
      </c>
      <c r="D22" s="96" t="str">
        <f>VLOOKUP(C22,RNR!$I$3:$J$12,2)</f>
        <v>P-</v>
      </c>
      <c r="E22" s="3">
        <f>+'Ark1'!Q399</f>
        <v>1</v>
      </c>
      <c r="F22" s="268">
        <f>+'Ark1'!R399</f>
        <v>1</v>
      </c>
      <c r="G22" s="268">
        <f>+'Ark1'!S399</f>
        <v>0</v>
      </c>
      <c r="H22" s="52">
        <f>+'Ark1'!T399</f>
        <v>5.5361789293029958E-3</v>
      </c>
      <c r="I22" s="39"/>
      <c r="J22" s="52">
        <f>+'Ark1'!U399</f>
        <v>0</v>
      </c>
      <c r="K22" s="11">
        <f>+'Ark1'!W399</f>
        <v>0</v>
      </c>
      <c r="L22" s="39"/>
      <c r="M22" s="52">
        <f>+'Ark1'!Y399</f>
        <v>0</v>
      </c>
      <c r="N22" s="39"/>
      <c r="O22" s="52">
        <f>+'Ark1'!AA399</f>
        <v>0</v>
      </c>
      <c r="P22" s="52">
        <f>+'Ark1'!AB399</f>
        <v>0</v>
      </c>
      <c r="Q22" s="14">
        <f>+'Ark1'!AC399</f>
        <v>0</v>
      </c>
      <c r="R22" s="14">
        <f>+F22/E22</f>
        <v>1</v>
      </c>
      <c r="S22" s="39"/>
      <c r="T22" s="4"/>
      <c r="U22" s="52"/>
      <c r="V22" s="1"/>
      <c r="W22" s="5"/>
      <c r="X22"/>
      <c r="Y22" s="2"/>
      <c r="Z22" s="2"/>
      <c r="AA22" s="2"/>
    </row>
    <row r="23" spans="1:29" ht="15.6">
      <c r="A23" s="39"/>
      <c r="B23">
        <f>+'Ark1'!C400</f>
        <v>2023</v>
      </c>
      <c r="C23">
        <f>+'Ark1'!L400</f>
        <v>2</v>
      </c>
      <c r="D23" s="96" t="str">
        <f>VLOOKUP(C23,RNR!$I$3:$J$12,2)</f>
        <v>P</v>
      </c>
      <c r="E23">
        <f>+'Ark1'!Q400</f>
        <v>4</v>
      </c>
      <c r="F23" s="276">
        <f>+'Ark1'!R400</f>
        <v>5</v>
      </c>
      <c r="G23" s="276">
        <f>+'Ark1'!S400</f>
        <v>5</v>
      </c>
      <c r="H23" s="94">
        <f>+'Ark1'!T400</f>
        <v>2.7680894646514981E-2</v>
      </c>
      <c r="I23" s="39"/>
      <c r="J23" s="94">
        <f>+'Ark1'!U400</f>
        <v>4.7060142056413123E-2</v>
      </c>
      <c r="K23" s="1">
        <f>+'Ark1'!W400</f>
        <v>39</v>
      </c>
      <c r="L23" s="39"/>
      <c r="M23" s="94">
        <f>+'Ark1'!Y400</f>
        <v>233.80000000000004</v>
      </c>
      <c r="N23" s="39"/>
      <c r="O23" s="94">
        <f>+'Ark1'!AA400</f>
        <v>23.486251297301404</v>
      </c>
      <c r="P23" s="94">
        <f>+'Ark1'!AB400</f>
        <v>0</v>
      </c>
      <c r="Q23" s="9">
        <f>+'Ark1'!AC400</f>
        <v>0</v>
      </c>
      <c r="R23" s="9">
        <f t="shared" ref="R23:R95" si="5">+F23/E23</f>
        <v>1.25</v>
      </c>
      <c r="S23" s="39"/>
      <c r="T23" s="4"/>
      <c r="U23" s="52"/>
      <c r="V23" s="1"/>
      <c r="W23" s="5"/>
      <c r="X23"/>
      <c r="Y23" s="2"/>
      <c r="Z23" s="2"/>
      <c r="AA23" s="2"/>
    </row>
    <row r="24" spans="1:29" ht="15.6">
      <c r="A24" s="39"/>
      <c r="B24">
        <f>+'Ark1'!C401</f>
        <v>2023</v>
      </c>
      <c r="C24">
        <f>+'Ark1'!L401</f>
        <v>5</v>
      </c>
      <c r="D24" s="96" t="str">
        <f>VLOOKUP(C24,RNR!$I$3:$J$12,2)</f>
        <v>O</v>
      </c>
      <c r="E24">
        <f>+'Ark1'!Q401</f>
        <v>28</v>
      </c>
      <c r="F24" s="276">
        <f>+'Ark1'!R401</f>
        <v>37</v>
      </c>
      <c r="G24" s="276">
        <f>+'Ark1'!S401</f>
        <v>28</v>
      </c>
      <c r="H24" s="94">
        <f>+'Ark1'!T401</f>
        <v>0.2048386203842108</v>
      </c>
      <c r="I24" s="39"/>
      <c r="J24" s="94">
        <f>+'Ark1'!U401</f>
        <v>0.24402837392434981</v>
      </c>
      <c r="K24" s="1">
        <f>+'Ark1'!W401</f>
        <v>42.357142857142847</v>
      </c>
      <c r="L24" s="39"/>
      <c r="M24" s="94">
        <f>+'Ark1'!Y401</f>
        <v>163.83243243243243</v>
      </c>
      <c r="N24" s="39"/>
      <c r="O24" s="94">
        <f>+'Ark1'!AA401</f>
        <v>33.084944013979857</v>
      </c>
      <c r="P24" s="94">
        <f>+'Ark1'!AB401</f>
        <v>1.1088696211615643</v>
      </c>
      <c r="Q24" s="9">
        <f>+'Ark1'!AC401</f>
        <v>-31.709320349012792</v>
      </c>
      <c r="R24" s="9">
        <f t="shared" si="5"/>
        <v>1.3214285714285714</v>
      </c>
      <c r="S24" s="39"/>
      <c r="T24" s="4"/>
      <c r="U24" s="52"/>
      <c r="V24" s="1"/>
      <c r="W24" s="5"/>
      <c r="X24"/>
      <c r="Y24" s="2"/>
      <c r="Z24" s="2"/>
      <c r="AA24" s="2"/>
    </row>
    <row r="25" spans="1:29" ht="15.6">
      <c r="A25" s="39"/>
      <c r="B25">
        <f>+'Ark1'!C402</f>
        <v>2023</v>
      </c>
      <c r="C25">
        <f>+'Ark1'!L402</f>
        <v>8</v>
      </c>
      <c r="D25" s="96" t="str">
        <f>VLOOKUP(C25,RNR!$I$3:$J$12,2)</f>
        <v>R</v>
      </c>
      <c r="E25">
        <f>+'Ark1'!Q402</f>
        <v>116</v>
      </c>
      <c r="F25" s="276">
        <f>+'Ark1'!R402</f>
        <v>355</v>
      </c>
      <c r="G25" s="276">
        <f>+'Ark1'!S402</f>
        <v>343</v>
      </c>
      <c r="H25" s="94">
        <f>+'Ark1'!T402</f>
        <v>1.9653435199025633</v>
      </c>
      <c r="I25" s="39"/>
      <c r="J25" s="94">
        <f>+'Ark1'!U402</f>
        <v>2.6277433264974706</v>
      </c>
      <c r="K25" s="1">
        <f>+'Ark1'!W402</f>
        <v>47.638483965014579</v>
      </c>
      <c r="L25" s="39"/>
      <c r="M25" s="94">
        <f>+'Ark1'!Y402</f>
        <v>183.87211267605633</v>
      </c>
      <c r="N25" s="39"/>
      <c r="O25" s="94">
        <f>+'Ark1'!AA402</f>
        <v>29.0101159381923</v>
      </c>
      <c r="P25" s="94">
        <f>+'Ark1'!AB402</f>
        <v>1.3904841236558743</v>
      </c>
      <c r="Q25" s="9">
        <f>+'Ark1'!AC402</f>
        <v>-25.602002338254287</v>
      </c>
      <c r="R25" s="9">
        <f t="shared" si="5"/>
        <v>3.0603448275862069</v>
      </c>
      <c r="S25" s="39"/>
      <c r="T25" s="4"/>
      <c r="U25" s="52"/>
      <c r="V25" s="1"/>
      <c r="W25" s="5"/>
      <c r="X25"/>
      <c r="Y25" s="2"/>
      <c r="Z25" s="2"/>
      <c r="AA25" s="2"/>
    </row>
    <row r="26" spans="1:29" s="275" customFormat="1" ht="15.6">
      <c r="A26" s="39"/>
      <c r="B26" s="275">
        <f>+'Ark1'!C403</f>
        <v>2023</v>
      </c>
      <c r="C26" s="275">
        <f>+'Ark1'!L403</f>
        <v>11</v>
      </c>
      <c r="D26" s="96" t="str">
        <f>VLOOKUP(C26,RNR!$I$3:$J$12,2)</f>
        <v>U</v>
      </c>
      <c r="E26" s="275">
        <f>+'Ark1'!Q403</f>
        <v>214</v>
      </c>
      <c r="F26" s="276">
        <f>+'Ark1'!R403</f>
        <v>1445</v>
      </c>
      <c r="G26" s="276">
        <f>+'Ark1'!S403</f>
        <v>1442</v>
      </c>
      <c r="H26" s="94">
        <f>+'Ark1'!T403</f>
        <v>7.9997785528428258</v>
      </c>
      <c r="I26" s="39"/>
      <c r="J26" s="94">
        <f>+'Ark1'!U403</f>
        <v>9.8987848660702387</v>
      </c>
      <c r="K26" s="1">
        <f>+'Ark1'!W403</f>
        <v>52.756588072122049</v>
      </c>
      <c r="L26" s="39"/>
      <c r="M26" s="94">
        <f>+'Ark1'!Y403</f>
        <v>170.16698961937743</v>
      </c>
      <c r="N26" s="39"/>
      <c r="O26" s="94">
        <f>+'Ark1'!AA403</f>
        <v>27.403089782479721</v>
      </c>
      <c r="P26" s="94">
        <f>+'Ark1'!AB403</f>
        <v>1.3091914512832863</v>
      </c>
      <c r="Q26" s="9">
        <f>+'Ark1'!AC403</f>
        <v>-24.259014966117505</v>
      </c>
      <c r="R26" s="9">
        <f t="shared" ref="R26:R32" si="6">+F26/E26</f>
        <v>6.7523364485981308</v>
      </c>
      <c r="S26" s="39"/>
      <c r="T26" s="4"/>
      <c r="U26" s="52"/>
      <c r="V26" s="1"/>
      <c r="W26" s="5"/>
      <c r="Y26" s="2"/>
      <c r="Z26" s="2"/>
      <c r="AA26" s="2"/>
    </row>
    <row r="27" spans="1:29" s="275" customFormat="1" ht="15.6">
      <c r="A27" s="39"/>
      <c r="B27" s="275">
        <f>+'Ark1'!C404</f>
        <v>2023</v>
      </c>
      <c r="C27" s="275">
        <f>+'Ark1'!L404</f>
        <v>14</v>
      </c>
      <c r="D27" s="96" t="str">
        <f>VLOOKUP(C27,RNR!$I$3:$J$12,2)</f>
        <v>E</v>
      </c>
      <c r="E27" s="275">
        <f>+'Ark1'!Q404</f>
        <v>263</v>
      </c>
      <c r="F27" s="276">
        <f>+'Ark1'!R404</f>
        <v>5149</v>
      </c>
      <c r="G27" s="276">
        <f>+'Ark1'!S404</f>
        <v>5148</v>
      </c>
      <c r="H27" s="94">
        <f>+'Ark1'!T404</f>
        <v>28.50578530698111</v>
      </c>
      <c r="I27" s="39"/>
      <c r="J27" s="94">
        <f>+'Ark1'!U404</f>
        <v>30.538759320746088</v>
      </c>
      <c r="K27" s="1">
        <f>+'Ark1'!W404</f>
        <v>57.418414918414918</v>
      </c>
      <c r="L27" s="39"/>
      <c r="M27" s="94">
        <f>+'Ark1'!Y404</f>
        <v>147.32952029520217</v>
      </c>
      <c r="N27" s="39"/>
      <c r="O27" s="94">
        <f>+'Ark1'!AA404</f>
        <v>27.378363431419562</v>
      </c>
      <c r="P27" s="94">
        <f>+'Ark1'!AB404</f>
        <v>1.2542650056109201</v>
      </c>
      <c r="Q27" s="9">
        <f>+'Ark1'!AC404</f>
        <v>-23.513305338689879</v>
      </c>
      <c r="R27" s="9">
        <f t="shared" si="6"/>
        <v>19.577946768060837</v>
      </c>
      <c r="S27" s="39"/>
      <c r="T27" s="4"/>
      <c r="U27" s="52"/>
      <c r="V27" s="1"/>
      <c r="W27" s="5"/>
      <c r="Y27" s="2"/>
      <c r="Z27" s="2"/>
      <c r="AA27" s="2"/>
    </row>
    <row r="28" spans="1:29" s="275" customFormat="1" ht="15.6">
      <c r="A28" s="39"/>
      <c r="B28" s="275">
        <f>+'Ark1'!C405</f>
        <v>2023</v>
      </c>
      <c r="C28" s="275">
        <f>+'Ark1'!L405</f>
        <v>17</v>
      </c>
      <c r="D28" s="96" t="str">
        <f>VLOOKUP(C28,RNR!$I$3:$J$12,2)</f>
        <v>S</v>
      </c>
      <c r="E28" s="275">
        <f>+'Ark1'!Q405</f>
        <v>276</v>
      </c>
      <c r="F28" s="276">
        <f>+'Ark1'!R405</f>
        <v>11010</v>
      </c>
      <c r="G28" s="276">
        <f>+'Ark1'!S405</f>
        <v>11009</v>
      </c>
      <c r="H28" s="94">
        <f>+'Ark1'!T405</f>
        <v>60.953330011625987</v>
      </c>
      <c r="I28" s="39"/>
      <c r="J28" s="94">
        <f>+'Ark1'!U405</f>
        <v>56.516517304726896</v>
      </c>
      <c r="K28" s="1">
        <f>+'Ark1'!W405</f>
        <v>62.599418657462081</v>
      </c>
      <c r="L28" s="39"/>
      <c r="M28" s="94">
        <f>+'Ark1'!Y405</f>
        <v>127.51149863760236</v>
      </c>
      <c r="N28" s="39"/>
      <c r="O28" s="94">
        <f>+'Ark1'!AA405</f>
        <v>24.74497877314694</v>
      </c>
      <c r="P28" s="94">
        <f>+'Ark1'!AB405</f>
        <v>1.7893782416598611</v>
      </c>
      <c r="Q28" s="9">
        <f>+'Ark1'!AC405</f>
        <v>-30.678098265262911</v>
      </c>
      <c r="R28" s="9">
        <f t="shared" si="6"/>
        <v>39.891304347826086</v>
      </c>
      <c r="S28" s="39"/>
      <c r="T28" s="4"/>
      <c r="U28" s="52"/>
      <c r="V28" s="1"/>
      <c r="W28" s="5"/>
      <c r="Y28" s="2"/>
      <c r="Z28" s="2"/>
      <c r="AA28" s="2"/>
    </row>
    <row r="29" spans="1:29" s="275" customFormat="1" ht="10.050000000000001" customHeight="1">
      <c r="A29" s="39"/>
      <c r="B29" s="39"/>
      <c r="C29" s="39"/>
      <c r="D29" s="39"/>
      <c r="E29" s="39"/>
      <c r="F29" s="257"/>
      <c r="G29" s="257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4"/>
      <c r="U29" s="52"/>
      <c r="V29" s="1"/>
      <c r="W29" s="5"/>
      <c r="Y29" s="2"/>
      <c r="Z29" s="2"/>
      <c r="AA29" s="2"/>
    </row>
    <row r="30" spans="1:29" ht="15.6">
      <c r="A30" s="39"/>
      <c r="B30" s="275">
        <f>+'Ark1'!C406</f>
        <v>2023</v>
      </c>
      <c r="C30" s="275">
        <f>+'Ark1'!L406</f>
        <v>75</v>
      </c>
      <c r="D30" s="96" t="str">
        <f>VLOOKUP(C30,RNR!$I$3:$J$12,2)</f>
        <v>Krepert fjøs</v>
      </c>
      <c r="E30" s="275">
        <f>+'Ark1'!Q406</f>
        <v>1</v>
      </c>
      <c r="F30" s="276">
        <f>+'Ark1'!R406</f>
        <v>1</v>
      </c>
      <c r="G30" s="276">
        <f>+'Ark1'!S406</f>
        <v>1</v>
      </c>
      <c r="H30" s="94">
        <f>+'Ark1'!T406</f>
        <v>5.5361789293029958E-3</v>
      </c>
      <c r="I30" s="39"/>
      <c r="J30" s="94">
        <f>+'Ark1'!U406</f>
        <v>7.2904976273878656E-3</v>
      </c>
      <c r="K30" s="1">
        <f>+'Ark1'!W406</f>
        <v>60</v>
      </c>
      <c r="L30" s="39"/>
      <c r="M30" s="94">
        <f>+'Ark1'!Y406</f>
        <v>181.1</v>
      </c>
      <c r="N30" s="39"/>
      <c r="O30" s="94">
        <f>+'Ark1'!AA406</f>
        <v>0</v>
      </c>
      <c r="P30" s="94">
        <f>+'Ark1'!AB406</f>
        <v>0</v>
      </c>
      <c r="Q30" s="9">
        <f>+'Ark1'!AC406</f>
        <v>0</v>
      </c>
      <c r="R30" s="9">
        <f t="shared" si="6"/>
        <v>1</v>
      </c>
      <c r="S30" s="39"/>
      <c r="T30" s="4"/>
      <c r="U30" s="52"/>
      <c r="V30" s="11"/>
      <c r="W30" s="5"/>
      <c r="X30"/>
      <c r="Y30" s="2"/>
      <c r="Z30" s="2"/>
      <c r="AA30" s="4"/>
      <c r="AB30" s="4"/>
      <c r="AC30" s="4"/>
    </row>
    <row r="31" spans="1:29" ht="15.6">
      <c r="A31" s="39"/>
      <c r="B31" s="275">
        <f>+'Ark1'!C407</f>
        <v>2023</v>
      </c>
      <c r="C31" s="275">
        <f>+'Ark1'!L407</f>
        <v>76</v>
      </c>
      <c r="D31" s="96" t="str">
        <f>VLOOKUP(C31,RNR!$I$3:$J$12,2)</f>
        <v>Krepert transport</v>
      </c>
      <c r="E31" s="275">
        <f>+'Ark1'!Q407</f>
        <v>0</v>
      </c>
      <c r="F31" s="276">
        <f>+'Ark1'!R407</f>
        <v>0</v>
      </c>
      <c r="G31" s="276">
        <f>+'Ark1'!S407</f>
        <v>0</v>
      </c>
      <c r="H31" s="94">
        <f>+'Ark1'!T407</f>
        <v>0</v>
      </c>
      <c r="I31" s="39"/>
      <c r="J31" s="94">
        <f>+'Ark1'!U407</f>
        <v>0</v>
      </c>
      <c r="K31" s="1">
        <f>+'Ark1'!W407</f>
        <v>0</v>
      </c>
      <c r="L31" s="39"/>
      <c r="M31" s="94">
        <f>+'Ark1'!Y407</f>
        <v>0</v>
      </c>
      <c r="N31" s="39"/>
      <c r="O31" s="94">
        <f>+'Ark1'!AA407</f>
        <v>0</v>
      </c>
      <c r="P31" s="94">
        <f>+'Ark1'!AB407</f>
        <v>0</v>
      </c>
      <c r="Q31" s="9">
        <f>+'Ark1'!AC407</f>
        <v>0</v>
      </c>
      <c r="R31" s="9" t="e">
        <f t="shared" si="6"/>
        <v>#DIV/0!</v>
      </c>
      <c r="S31" s="39"/>
      <c r="T31" s="4"/>
      <c r="U31" s="52"/>
      <c r="V31" s="11"/>
      <c r="W31" s="5"/>
      <c r="X31"/>
      <c r="Y31" s="1"/>
      <c r="Z31" s="1"/>
      <c r="AA31" s="9"/>
      <c r="AB31" s="9"/>
      <c r="AC31" s="9"/>
    </row>
    <row r="32" spans="1:29" ht="15.6">
      <c r="A32" s="39"/>
      <c r="B32" s="275">
        <f>+'Ark1'!C408</f>
        <v>2023</v>
      </c>
      <c r="C32" s="275">
        <f>+'Ark1'!L408</f>
        <v>99</v>
      </c>
      <c r="D32" s="96" t="str">
        <f>VLOOKUP(C32,RNR!$I$3:$J$12,2)</f>
        <v>Kasserte</v>
      </c>
      <c r="E32" s="275">
        <f>+'Ark1'!Q408</f>
        <v>47</v>
      </c>
      <c r="F32" s="276">
        <f>+'Ark1'!R408</f>
        <v>60</v>
      </c>
      <c r="G32" s="276">
        <f>+'Ark1'!S408</f>
        <v>23</v>
      </c>
      <c r="H32" s="94">
        <f>+'Ark1'!T408</f>
        <v>0.33217073575817974</v>
      </c>
      <c r="I32" s="39"/>
      <c r="J32" s="94">
        <f>+'Ark1'!U408</f>
        <v>0.11981616835115684</v>
      </c>
      <c r="K32" s="1">
        <f>+'Ark1'!W408</f>
        <v>61.652173913043477</v>
      </c>
      <c r="L32" s="39"/>
      <c r="M32" s="94">
        <f>+'Ark1'!Y408</f>
        <v>49.605000000000011</v>
      </c>
      <c r="N32" s="39"/>
      <c r="O32" s="94">
        <f>+'Ark1'!AA408</f>
        <v>37.799924985672746</v>
      </c>
      <c r="P32" s="94">
        <f>+'Ark1'!AB408</f>
        <v>2.8530486463518403</v>
      </c>
      <c r="Q32" s="9">
        <f>+'Ark1'!AC408</f>
        <v>-60.931444269338243</v>
      </c>
      <c r="R32" s="9">
        <f t="shared" si="6"/>
        <v>1.2765957446808511</v>
      </c>
      <c r="S32" s="39"/>
      <c r="T32" s="4"/>
      <c r="U32" s="52"/>
      <c r="V32" s="11"/>
      <c r="W32" s="5"/>
      <c r="X32"/>
      <c r="Y32" s="1"/>
      <c r="Z32" s="1"/>
      <c r="AA32" s="9"/>
      <c r="AB32" s="9"/>
      <c r="AC32" s="9"/>
    </row>
    <row r="33" spans="1:29" ht="15.6">
      <c r="A33" s="39"/>
      <c r="B33" s="39"/>
      <c r="C33" s="39"/>
      <c r="D33" s="39"/>
      <c r="E33" s="39"/>
      <c r="F33" s="257"/>
      <c r="G33" s="257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4"/>
      <c r="U33" s="52"/>
      <c r="V33" s="11"/>
      <c r="W33" s="5"/>
      <c r="X33"/>
      <c r="Y33" s="1"/>
      <c r="Z33" s="1"/>
      <c r="AA33" s="9"/>
      <c r="AB33" s="9"/>
      <c r="AC33" s="9"/>
    </row>
    <row r="34" spans="1:29" ht="15.6">
      <c r="A34" s="39"/>
      <c r="B34" s="59">
        <f>+'Ark1'!C409</f>
        <v>2022</v>
      </c>
      <c r="C34" s="59">
        <f>+'Ark1'!L409</f>
        <v>1</v>
      </c>
      <c r="D34" s="96" t="str">
        <f>VLOOKUP(C34,RNR!$I$3:$J$12,2)</f>
        <v>P-</v>
      </c>
      <c r="E34" s="59">
        <f>+'Ark1'!Q409</f>
        <v>0</v>
      </c>
      <c r="F34" s="259">
        <f>+'Ark1'!R409</f>
        <v>0</v>
      </c>
      <c r="G34" s="259">
        <f>+'Ark1'!S409</f>
        <v>0</v>
      </c>
      <c r="H34" s="96">
        <f>+'Ark1'!T409</f>
        <v>0</v>
      </c>
      <c r="I34" s="96"/>
      <c r="J34" s="96">
        <f>+'Ark1'!U409</f>
        <v>0</v>
      </c>
      <c r="K34" s="60">
        <f>+'Ark1'!W409</f>
        <v>0</v>
      </c>
      <c r="L34" s="96"/>
      <c r="M34" s="96">
        <f>+'Ark1'!Y409</f>
        <v>0</v>
      </c>
      <c r="N34" s="96"/>
      <c r="O34" s="96">
        <f>+'Ark1'!AA409</f>
        <v>0</v>
      </c>
      <c r="P34" s="96">
        <f>+'Ark1'!AB409</f>
        <v>0</v>
      </c>
      <c r="Q34" s="75">
        <f>+'Ark1'!AC409</f>
        <v>0</v>
      </c>
      <c r="R34" s="75" t="e">
        <f t="shared" si="5"/>
        <v>#DIV/0!</v>
      </c>
      <c r="S34" s="39"/>
      <c r="T34" s="4"/>
      <c r="U34" s="52"/>
      <c r="V34" s="11"/>
      <c r="W34" s="5"/>
      <c r="X34"/>
      <c r="Y34" s="1"/>
      <c r="Z34" s="1"/>
      <c r="AA34" s="9"/>
      <c r="AB34" s="9"/>
      <c r="AC34" s="9"/>
    </row>
    <row r="35" spans="1:29" ht="15.6">
      <c r="A35" s="39"/>
      <c r="B35" s="59">
        <f>+'Ark1'!C410</f>
        <v>2022</v>
      </c>
      <c r="C35" s="59">
        <f>+'Ark1'!L410</f>
        <v>2</v>
      </c>
      <c r="D35" s="96" t="str">
        <f>VLOOKUP(C35,RNR!$I$3:$J$12,2)</f>
        <v>P</v>
      </c>
      <c r="E35" s="59">
        <f>+'Ark1'!Q410</f>
        <v>8</v>
      </c>
      <c r="F35" s="259">
        <f>+'Ark1'!R410</f>
        <v>10</v>
      </c>
      <c r="G35" s="259">
        <f>+'Ark1'!S410</f>
        <v>8</v>
      </c>
      <c r="H35" s="96">
        <f>+'Ark1'!T410</f>
        <v>5.5233360950013827E-2</v>
      </c>
      <c r="I35" s="96"/>
      <c r="J35" s="96">
        <f>+'Ark1'!U410</f>
        <v>7.4051778551248476E-2</v>
      </c>
      <c r="K35" s="60">
        <f>+'Ark1'!W410</f>
        <v>40.25</v>
      </c>
      <c r="L35" s="96"/>
      <c r="M35" s="96">
        <f>+'Ark1'!Y410</f>
        <v>184.88</v>
      </c>
      <c r="N35" s="96"/>
      <c r="O35" s="96">
        <f>+'Ark1'!AA410</f>
        <v>57.270258424421314</v>
      </c>
      <c r="P35" s="96">
        <f>+'Ark1'!AB410</f>
        <v>3.3071891388307382</v>
      </c>
      <c r="Q35" s="75">
        <f>+'Ark1'!AC410</f>
        <v>-96.223103720527021</v>
      </c>
      <c r="R35" s="75">
        <f t="shared" si="5"/>
        <v>1.25</v>
      </c>
      <c r="S35" s="39"/>
      <c r="T35" s="4"/>
      <c r="U35" s="52"/>
      <c r="V35" s="5"/>
      <c r="W35" s="5"/>
      <c r="X35"/>
      <c r="Y35" s="1"/>
      <c r="Z35" s="1"/>
      <c r="AA35" s="9"/>
      <c r="AB35" s="9"/>
      <c r="AC35" s="9"/>
    </row>
    <row r="36" spans="1:29" ht="15.6">
      <c r="A36" s="39"/>
      <c r="B36" s="59">
        <f>+'Ark1'!C411</f>
        <v>2022</v>
      </c>
      <c r="C36" s="59">
        <f>+'Ark1'!L411</f>
        <v>5</v>
      </c>
      <c r="D36" s="96" t="str">
        <f>VLOOKUP(C36,RNR!$I$3:$J$12,2)</f>
        <v>O</v>
      </c>
      <c r="E36" s="59">
        <f>+'Ark1'!Q411</f>
        <v>30</v>
      </c>
      <c r="F36" s="259">
        <f>+'Ark1'!R411</f>
        <v>41</v>
      </c>
      <c r="G36" s="259">
        <f>+'Ark1'!S411</f>
        <v>39</v>
      </c>
      <c r="H36" s="96">
        <f>+'Ark1'!T411</f>
        <v>0.22645677989505661</v>
      </c>
      <c r="I36" s="96"/>
      <c r="J36" s="96">
        <f>+'Ark1'!U411</f>
        <v>0.33209066427449441</v>
      </c>
      <c r="K36" s="60">
        <f>+'Ark1'!W411</f>
        <v>42.051282051282051</v>
      </c>
      <c r="L36" s="96"/>
      <c r="M36" s="96">
        <f>+'Ark1'!Y411</f>
        <v>202.22146341463403</v>
      </c>
      <c r="N36" s="96"/>
      <c r="O36" s="96">
        <f>+'Ark1'!AA411</f>
        <v>28.863006122361579</v>
      </c>
      <c r="P36" s="96">
        <f>+'Ark1'!AB411</f>
        <v>1.0364811759696455</v>
      </c>
      <c r="Q36" s="75">
        <f>+'Ark1'!AC411</f>
        <v>-27.425851405305004</v>
      </c>
      <c r="R36" s="75">
        <f t="shared" si="5"/>
        <v>1.3666666666666667</v>
      </c>
      <c r="S36" s="39"/>
      <c r="T36" s="4"/>
      <c r="U36" s="52"/>
      <c r="V36" s="5"/>
      <c r="W36" s="5"/>
      <c r="X36"/>
      <c r="Y36" s="1"/>
      <c r="Z36" s="1"/>
      <c r="AA36" s="9"/>
      <c r="AB36" s="9"/>
      <c r="AC36" s="9"/>
    </row>
    <row r="37" spans="1:29" ht="15.6">
      <c r="A37" s="39"/>
      <c r="B37" s="59">
        <f>+'Ark1'!C412</f>
        <v>2022</v>
      </c>
      <c r="C37" s="59">
        <f>+'Ark1'!L412</f>
        <v>8</v>
      </c>
      <c r="D37" s="96" t="str">
        <f>VLOOKUP(C37,RNR!$I$3:$J$12,2)</f>
        <v>R</v>
      </c>
      <c r="E37" s="59">
        <f>+'Ark1'!Q412</f>
        <v>140</v>
      </c>
      <c r="F37" s="259">
        <f>+'Ark1'!R412</f>
        <v>459</v>
      </c>
      <c r="G37" s="259">
        <f>+'Ark1'!S412</f>
        <v>459</v>
      </c>
      <c r="H37" s="96">
        <f>+'Ark1'!T412</f>
        <v>2.5352112676056344</v>
      </c>
      <c r="I37" s="96"/>
      <c r="J37" s="96">
        <f>+'Ark1'!U412</f>
        <v>3.416331619885943</v>
      </c>
      <c r="K37" s="60">
        <f>+'Ark1'!W412</f>
        <v>47.577342047930301</v>
      </c>
      <c r="L37" s="96"/>
      <c r="M37" s="96">
        <f>+'Ark1'!Y412</f>
        <v>185.82398692810452</v>
      </c>
      <c r="N37" s="96"/>
      <c r="O37" s="96">
        <f>+'Ark1'!AA412</f>
        <v>28.757496520190944</v>
      </c>
      <c r="P37" s="96">
        <f>+'Ark1'!AB412</f>
        <v>1.4018384733005855</v>
      </c>
      <c r="Q37" s="75">
        <f>+'Ark1'!AC412</f>
        <v>-23.602170273184175</v>
      </c>
      <c r="R37" s="75">
        <f t="shared" si="5"/>
        <v>3.2785714285714285</v>
      </c>
      <c r="S37" s="39"/>
      <c r="T37" s="4"/>
      <c r="U37" s="52"/>
      <c r="V37" s="5"/>
      <c r="W37" s="5"/>
      <c r="X37"/>
      <c r="Y37" s="1"/>
      <c r="Z37" s="1"/>
      <c r="AA37" s="9"/>
      <c r="AB37" s="9"/>
      <c r="AC37" s="9"/>
    </row>
    <row r="38" spans="1:29" s="275" customFormat="1" ht="15.6">
      <c r="A38" s="39"/>
      <c r="B38" s="59">
        <f>+'Ark1'!C413</f>
        <v>2022</v>
      </c>
      <c r="C38" s="59">
        <f>+'Ark1'!L413</f>
        <v>11</v>
      </c>
      <c r="D38" s="96" t="str">
        <f>VLOOKUP(C38,RNR!$I$3:$J$12,2)</f>
        <v>U</v>
      </c>
      <c r="E38" s="59">
        <f>+'Ark1'!Q413</f>
        <v>227</v>
      </c>
      <c r="F38" s="259">
        <f>+'Ark1'!R413</f>
        <v>1576</v>
      </c>
      <c r="G38" s="259">
        <f>+'Ark1'!S413</f>
        <v>1575</v>
      </c>
      <c r="H38" s="96">
        <f>+'Ark1'!T413</f>
        <v>8.7047776857221741</v>
      </c>
      <c r="I38" s="96"/>
      <c r="J38" s="96">
        <f>+'Ark1'!U413</f>
        <v>10.501586405548233</v>
      </c>
      <c r="K38" s="60">
        <f>+'Ark1'!W413</f>
        <v>52.621587301587311</v>
      </c>
      <c r="L38" s="96"/>
      <c r="M38" s="96">
        <f>+'Ark1'!Y413</f>
        <v>166.3616180203046</v>
      </c>
      <c r="N38" s="96"/>
      <c r="O38" s="96">
        <f>+'Ark1'!AA413</f>
        <v>27.08291225625366</v>
      </c>
      <c r="P38" s="96">
        <f>+'Ark1'!AB413</f>
        <v>1.3705441004459884</v>
      </c>
      <c r="Q38" s="75">
        <f>+'Ark1'!AC413</f>
        <v>-14.55028055654568</v>
      </c>
      <c r="R38" s="75">
        <f t="shared" ref="R38:R44" si="7">+F38/E38</f>
        <v>6.9427312775330394</v>
      </c>
      <c r="S38" s="39"/>
      <c r="T38" s="4"/>
      <c r="U38" s="52"/>
      <c r="V38" s="5"/>
      <c r="W38" s="5"/>
      <c r="Y38" s="1"/>
      <c r="Z38" s="1"/>
      <c r="AA38" s="9"/>
      <c r="AB38" s="9"/>
      <c r="AC38" s="9"/>
    </row>
    <row r="39" spans="1:29" s="275" customFormat="1" ht="15.6">
      <c r="A39" s="39"/>
      <c r="B39" s="59">
        <f>+'Ark1'!C414</f>
        <v>2022</v>
      </c>
      <c r="C39" s="59">
        <f>+'Ark1'!L414</f>
        <v>14</v>
      </c>
      <c r="D39" s="96" t="str">
        <f>VLOOKUP(C39,RNR!$I$3:$J$12,2)</f>
        <v>E</v>
      </c>
      <c r="E39" s="59">
        <f>+'Ark1'!Q414</f>
        <v>271</v>
      </c>
      <c r="F39" s="259">
        <f>+'Ark1'!R414</f>
        <v>5357</v>
      </c>
      <c r="G39" s="259">
        <f>+'Ark1'!S414</f>
        <v>5357</v>
      </c>
      <c r="H39" s="96">
        <f>+'Ark1'!T414</f>
        <v>29.588511460922401</v>
      </c>
      <c r="I39" s="96"/>
      <c r="J39" s="96">
        <f>+'Ark1'!U414</f>
        <v>31.541767081634038</v>
      </c>
      <c r="K39" s="60">
        <f>+'Ark1'!W414</f>
        <v>57.402090722419281</v>
      </c>
      <c r="L39" s="96"/>
      <c r="M39" s="96">
        <f>+'Ark1'!Y414</f>
        <v>147.00050028000723</v>
      </c>
      <c r="N39" s="96"/>
      <c r="O39" s="96">
        <f>+'Ark1'!AA414</f>
        <v>27.074902857261804</v>
      </c>
      <c r="P39" s="96">
        <f>+'Ark1'!AB414</f>
        <v>1.1373720552518507</v>
      </c>
      <c r="Q39" s="75">
        <f>+'Ark1'!AC414</f>
        <v>-24.520809385126402</v>
      </c>
      <c r="R39" s="75">
        <f t="shared" si="7"/>
        <v>19.767527675276753</v>
      </c>
      <c r="S39" s="39"/>
      <c r="T39" s="4"/>
      <c r="U39" s="52"/>
      <c r="V39" s="5"/>
      <c r="W39" s="5"/>
      <c r="Y39" s="1"/>
      <c r="Z39" s="1"/>
      <c r="AA39" s="9"/>
      <c r="AB39" s="9"/>
      <c r="AC39" s="9"/>
    </row>
    <row r="40" spans="1:29" s="275" customFormat="1" ht="15.6">
      <c r="A40" s="39"/>
      <c r="B40" s="59">
        <f>+'Ark1'!C415</f>
        <v>2022</v>
      </c>
      <c r="C40" s="59">
        <f>+'Ark1'!L415</f>
        <v>17</v>
      </c>
      <c r="D40" s="96" t="str">
        <f>VLOOKUP(C40,RNR!$I$3:$J$12,2)</f>
        <v>S</v>
      </c>
      <c r="E40" s="59">
        <f>+'Ark1'!Q415</f>
        <v>275</v>
      </c>
      <c r="F40" s="259">
        <f>+'Ark1'!R415</f>
        <v>10574</v>
      </c>
      <c r="G40" s="259">
        <f>+'Ark1'!S415</f>
        <v>10574</v>
      </c>
      <c r="H40" s="96">
        <f>+'Ark1'!T415</f>
        <v>58.403755868544614</v>
      </c>
      <c r="I40" s="96"/>
      <c r="J40" s="96">
        <f>+'Ark1'!U415</f>
        <v>53.976972636562074</v>
      </c>
      <c r="K40" s="60">
        <f>+'Ark1'!W415</f>
        <v>62.540949498770559</v>
      </c>
      <c r="L40" s="96"/>
      <c r="M40" s="96">
        <f>+'Ark1'!Y415</f>
        <v>127.44525061471522</v>
      </c>
      <c r="N40" s="96"/>
      <c r="O40" s="96">
        <f>+'Ark1'!AA415</f>
        <v>23.891378794777765</v>
      </c>
      <c r="P40" s="96">
        <f>+'Ark1'!AB415</f>
        <v>1.8168392727416036</v>
      </c>
      <c r="Q40" s="75">
        <f>+'Ark1'!AC415</f>
        <v>-31.375114397415448</v>
      </c>
      <c r="R40" s="75">
        <f t="shared" si="7"/>
        <v>38.450909090909093</v>
      </c>
      <c r="S40" s="39"/>
      <c r="T40" s="4"/>
      <c r="U40" s="52"/>
      <c r="V40" s="5"/>
      <c r="W40" s="5"/>
      <c r="Y40" s="1"/>
      <c r="Z40" s="1"/>
      <c r="AA40" s="9"/>
      <c r="AB40" s="9"/>
      <c r="AC40" s="9"/>
    </row>
    <row r="41" spans="1:29" s="275" customFormat="1" ht="10.050000000000001" customHeight="1">
      <c r="A41" s="39"/>
      <c r="B41" s="39"/>
      <c r="C41" s="39"/>
      <c r="D41" s="39"/>
      <c r="E41" s="39"/>
      <c r="F41" s="257"/>
      <c r="G41" s="257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4"/>
      <c r="U41" s="52"/>
      <c r="V41" s="1"/>
      <c r="W41" s="5"/>
      <c r="Y41" s="2"/>
      <c r="Z41" s="2"/>
      <c r="AA41" s="2"/>
    </row>
    <row r="42" spans="1:29" ht="15.6">
      <c r="A42" s="39"/>
      <c r="B42" s="59">
        <f>+'Ark1'!C416</f>
        <v>2022</v>
      </c>
      <c r="C42" s="59">
        <f>+'Ark1'!L416</f>
        <v>75</v>
      </c>
      <c r="D42" s="96" t="str">
        <f>VLOOKUP(C42,RNR!$I$3:$J$12,2)</f>
        <v>Krepert fjøs</v>
      </c>
      <c r="E42" s="59">
        <f>+'Ark1'!Q416</f>
        <v>1</v>
      </c>
      <c r="F42" s="259">
        <f>+'Ark1'!R416</f>
        <v>1</v>
      </c>
      <c r="G42" s="259">
        <f>+'Ark1'!S416</f>
        <v>1</v>
      </c>
      <c r="H42" s="96">
        <f>+'Ark1'!T416</f>
        <v>5.523336095001382E-3</v>
      </c>
      <c r="I42" s="96"/>
      <c r="J42" s="96">
        <f>+'Ark1'!U416</f>
        <v>5.0067461698972623E-3</v>
      </c>
      <c r="K42" s="60">
        <f>+'Ark1'!W416</f>
        <v>60</v>
      </c>
      <c r="L42" s="96"/>
      <c r="M42" s="96">
        <f>+'Ark1'!Y416</f>
        <v>125</v>
      </c>
      <c r="N42" s="96"/>
      <c r="O42" s="96">
        <f>+'Ark1'!AA416</f>
        <v>0</v>
      </c>
      <c r="P42" s="96">
        <f>+'Ark1'!AB416</f>
        <v>0</v>
      </c>
      <c r="Q42" s="75">
        <f>+'Ark1'!AC416</f>
        <v>0</v>
      </c>
      <c r="R42" s="75">
        <f t="shared" si="7"/>
        <v>1</v>
      </c>
      <c r="S42" s="39"/>
      <c r="T42" s="4"/>
      <c r="U42" s="52"/>
      <c r="V42" s="5"/>
      <c r="W42" s="5"/>
      <c r="X42"/>
      <c r="Y42" s="1"/>
      <c r="Z42" s="1"/>
      <c r="AA42" s="9"/>
      <c r="AB42" s="9"/>
      <c r="AC42" s="9"/>
    </row>
    <row r="43" spans="1:29" ht="15.6">
      <c r="A43" s="39"/>
      <c r="B43" s="59">
        <f>+'Ark1'!C417</f>
        <v>2022</v>
      </c>
      <c r="C43" s="59">
        <f>+'Ark1'!L417</f>
        <v>76</v>
      </c>
      <c r="D43" s="96" t="str">
        <f>VLOOKUP(C43,RNR!$I$3:$J$12,2)</f>
        <v>Krepert transport</v>
      </c>
      <c r="E43" s="59">
        <f>+'Ark1'!Q417</f>
        <v>0</v>
      </c>
      <c r="F43" s="259">
        <f>+'Ark1'!R417</f>
        <v>0</v>
      </c>
      <c r="G43" s="259">
        <f>+'Ark1'!S417</f>
        <v>0</v>
      </c>
      <c r="H43" s="96">
        <f>+'Ark1'!T417</f>
        <v>0</v>
      </c>
      <c r="I43" s="96"/>
      <c r="J43" s="96">
        <f>+'Ark1'!U417</f>
        <v>0</v>
      </c>
      <c r="K43" s="60">
        <f>+'Ark1'!W417</f>
        <v>0</v>
      </c>
      <c r="L43" s="96"/>
      <c r="M43" s="96">
        <f>+'Ark1'!Y417</f>
        <v>0</v>
      </c>
      <c r="N43" s="96"/>
      <c r="O43" s="96">
        <f>+'Ark1'!AA417</f>
        <v>0</v>
      </c>
      <c r="P43" s="96">
        <f>+'Ark1'!AB417</f>
        <v>0</v>
      </c>
      <c r="Q43" s="75">
        <f>+'Ark1'!AC417</f>
        <v>0</v>
      </c>
      <c r="R43" s="75" t="e">
        <f t="shared" si="7"/>
        <v>#DIV/0!</v>
      </c>
      <c r="S43" s="39"/>
      <c r="T43" s="4"/>
      <c r="U43" s="52"/>
      <c r="V43" s="5"/>
      <c r="W43" s="5"/>
      <c r="X43"/>
      <c r="Y43" s="1"/>
      <c r="Z43" s="1"/>
      <c r="AA43" s="9"/>
      <c r="AB43" s="9"/>
      <c r="AC43" s="9"/>
    </row>
    <row r="44" spans="1:29" ht="15.6">
      <c r="A44" s="39"/>
      <c r="B44" s="59">
        <f>+'Ark1'!C418</f>
        <v>2022</v>
      </c>
      <c r="C44" s="59">
        <f>+'Ark1'!L418</f>
        <v>99</v>
      </c>
      <c r="D44" s="96" t="str">
        <f>VLOOKUP(C44,RNR!$I$3:$J$12,2)</f>
        <v>Kasserte</v>
      </c>
      <c r="E44" s="59">
        <f>+'Ark1'!Q418</f>
        <v>58</v>
      </c>
      <c r="F44" s="259">
        <f>+'Ark1'!R418</f>
        <v>87</v>
      </c>
      <c r="G44" s="259">
        <f>+'Ark1'!S418</f>
        <v>31</v>
      </c>
      <c r="H44" s="96">
        <f>+'Ark1'!T418</f>
        <v>0.48053024026511992</v>
      </c>
      <c r="I44" s="96"/>
      <c r="J44" s="96">
        <f>+'Ark1'!U418</f>
        <v>0.15219306737406907</v>
      </c>
      <c r="K44" s="60">
        <f>+'Ark1'!W418</f>
        <v>61.451612903225808</v>
      </c>
      <c r="L44" s="96"/>
      <c r="M44" s="96">
        <f>+'Ark1'!Y418</f>
        <v>43.674712643678177</v>
      </c>
      <c r="N44" s="96"/>
      <c r="O44" s="96">
        <f>+'Ark1'!AA418</f>
        <v>26.292071582432033</v>
      </c>
      <c r="P44" s="96">
        <f>+'Ark1'!AB418</f>
        <v>3.3777135774731177</v>
      </c>
      <c r="Q44" s="75">
        <f>+'Ark1'!AC418</f>
        <v>-55.317204858231882</v>
      </c>
      <c r="R44" s="75">
        <f t="shared" si="7"/>
        <v>1.5</v>
      </c>
      <c r="S44" s="39"/>
      <c r="T44" s="4"/>
      <c r="U44" s="52"/>
      <c r="V44" s="5"/>
      <c r="W44" s="5"/>
      <c r="X44"/>
      <c r="Y44" s="1"/>
      <c r="Z44" s="1"/>
      <c r="AA44" s="9"/>
      <c r="AB44" s="9"/>
      <c r="AC44" s="9"/>
    </row>
    <row r="45" spans="1:29" s="275" customFormat="1" ht="15.6">
      <c r="A45" s="39"/>
      <c r="B45" s="39"/>
      <c r="C45" s="39"/>
      <c r="D45" s="39"/>
      <c r="E45" s="39"/>
      <c r="F45" s="257"/>
      <c r="G45" s="257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4"/>
      <c r="U45" s="52"/>
      <c r="V45" s="11"/>
      <c r="W45" s="5"/>
      <c r="Y45" s="1"/>
      <c r="Z45" s="1"/>
      <c r="AA45" s="9"/>
      <c r="AB45" s="9"/>
      <c r="AC45" s="9"/>
    </row>
    <row r="46" spans="1:29" ht="15.6">
      <c r="A46" s="39"/>
      <c r="B46" s="3">
        <f>+'Ark1'!C419</f>
        <v>2021</v>
      </c>
      <c r="C46" s="3">
        <f>+'Ark1'!L419</f>
        <v>1</v>
      </c>
      <c r="D46" s="52" t="s">
        <v>21</v>
      </c>
      <c r="E46" s="3">
        <f>+'Ark1'!Q419</f>
        <v>10</v>
      </c>
      <c r="F46" s="268">
        <f>+'Ark1'!R419</f>
        <v>10</v>
      </c>
      <c r="G46" s="268">
        <f>+'Ark1'!S419</f>
        <v>0</v>
      </c>
      <c r="H46" s="52">
        <f>+'Ark1'!T419</f>
        <v>5.0925831618830318E-2</v>
      </c>
      <c r="I46" s="52"/>
      <c r="J46" s="52">
        <f>+'Ark1'!U419</f>
        <v>0</v>
      </c>
      <c r="K46" s="11">
        <f>+'Ark1'!W419</f>
        <v>0</v>
      </c>
      <c r="L46" s="52"/>
      <c r="M46" s="52">
        <f>+'Ark1'!Y419</f>
        <v>0</v>
      </c>
      <c r="N46" s="52"/>
      <c r="O46" s="52">
        <f>+'Ark1'!AA419</f>
        <v>0</v>
      </c>
      <c r="P46" s="52">
        <f>+'Ark1'!AB419</f>
        <v>0</v>
      </c>
      <c r="Q46" s="14">
        <f>+'Ark1'!AC419</f>
        <v>0</v>
      </c>
      <c r="R46" s="14">
        <f t="shared" si="5"/>
        <v>1</v>
      </c>
      <c r="S46" s="39"/>
      <c r="T46" s="4"/>
      <c r="U46" s="52"/>
      <c r="V46" s="5"/>
      <c r="W46" s="5"/>
      <c r="X46"/>
      <c r="Y46" s="11"/>
      <c r="Z46" s="11"/>
      <c r="AA46" s="9"/>
      <c r="AB46" s="9"/>
      <c r="AC46" s="9"/>
    </row>
    <row r="47" spans="1:29" ht="16.5" customHeight="1">
      <c r="A47" s="39"/>
      <c r="B47" s="3">
        <f>+'Ark1'!C420</f>
        <v>2021</v>
      </c>
      <c r="C47" s="3">
        <f>+'Ark1'!L420</f>
        <v>2</v>
      </c>
      <c r="D47" s="52" t="s">
        <v>22</v>
      </c>
      <c r="E47" s="3">
        <f>+'Ark1'!Q420</f>
        <v>15</v>
      </c>
      <c r="F47" s="268">
        <f>+'Ark1'!R420</f>
        <v>48</v>
      </c>
      <c r="G47" s="268">
        <f>+'Ark1'!S420</f>
        <v>44</v>
      </c>
      <c r="H47" s="52">
        <f>+'Ark1'!T420</f>
        <v>0.24444399177038567</v>
      </c>
      <c r="I47" s="52"/>
      <c r="J47" s="52">
        <f>+'Ark1'!U420</f>
        <v>0.26454816472954407</v>
      </c>
      <c r="K47" s="11">
        <f>+'Ark1'!W420</f>
        <v>41.75</v>
      </c>
      <c r="L47" s="52"/>
      <c r="M47" s="52">
        <f>+'Ark1'!Y420</f>
        <v>148.24750000000003</v>
      </c>
      <c r="N47" s="52"/>
      <c r="O47" s="52">
        <f>+'Ark1'!AA420</f>
        <v>50.128701425546254</v>
      </c>
      <c r="P47" s="52">
        <f>+'Ark1'!AB420</f>
        <v>7.7639171228774115</v>
      </c>
      <c r="Q47" s="14">
        <f>+'Ark1'!AC420</f>
        <v>-34.701631966579441</v>
      </c>
      <c r="R47" s="14">
        <f t="shared" si="5"/>
        <v>3.2</v>
      </c>
      <c r="S47" s="39"/>
      <c r="T47" s="4"/>
      <c r="U47" s="52"/>
      <c r="V47" s="5"/>
      <c r="W47" s="5"/>
      <c r="X47"/>
      <c r="Y47" s="11"/>
      <c r="Z47" s="11"/>
      <c r="AA47" s="9"/>
      <c r="AB47" s="9"/>
      <c r="AC47" s="9"/>
    </row>
    <row r="48" spans="1:29" ht="16.5" customHeight="1">
      <c r="A48" s="39"/>
      <c r="B48" s="3">
        <f>+'Ark1'!C421</f>
        <v>2021</v>
      </c>
      <c r="C48" s="3">
        <f>+'Ark1'!L421</f>
        <v>5</v>
      </c>
      <c r="D48" s="52" t="s">
        <v>358</v>
      </c>
      <c r="E48" s="3">
        <f>+'Ark1'!Q421</f>
        <v>39</v>
      </c>
      <c r="F48" s="268">
        <f>+'Ark1'!R421</f>
        <v>87</v>
      </c>
      <c r="G48" s="268">
        <f>+'Ark1'!S421</f>
        <v>84</v>
      </c>
      <c r="H48" s="52">
        <f>+'Ark1'!T421</f>
        <v>0.44305473508382409</v>
      </c>
      <c r="I48" s="52"/>
      <c r="J48" s="52">
        <f>+'Ark1'!U421</f>
        <v>0.62664397606179356</v>
      </c>
      <c r="K48" s="11">
        <f>+'Ark1'!W421</f>
        <v>42.428571428571438</v>
      </c>
      <c r="L48" s="52"/>
      <c r="M48" s="52">
        <f>+'Ark1'!Y421</f>
        <v>193.74275862068964</v>
      </c>
      <c r="N48" s="52"/>
      <c r="O48" s="52">
        <f>+'Ark1'!AA421</f>
        <v>34.091863331419177</v>
      </c>
      <c r="P48" s="52">
        <f>+'Ark1'!AB421</f>
        <v>1.1780301787478611</v>
      </c>
      <c r="Q48" s="14">
        <f>+'Ark1'!AC421</f>
        <v>-29.426235451735693</v>
      </c>
      <c r="R48" s="14">
        <f t="shared" si="5"/>
        <v>2.2307692307692308</v>
      </c>
      <c r="S48" s="39"/>
      <c r="T48" s="4"/>
      <c r="U48" s="51"/>
      <c r="V48" s="5"/>
      <c r="W48" s="5"/>
      <c r="X48"/>
      <c r="Y48" s="11"/>
      <c r="Z48" s="11"/>
      <c r="AA48" s="9"/>
      <c r="AB48" s="9"/>
      <c r="AC48" s="9"/>
    </row>
    <row r="49" spans="1:29">
      <c r="A49" s="39"/>
      <c r="B49">
        <f>+'Ark1'!C422</f>
        <v>2021</v>
      </c>
      <c r="C49">
        <f>+'Ark1'!L422</f>
        <v>8</v>
      </c>
      <c r="D49" s="52" t="s">
        <v>23</v>
      </c>
      <c r="E49">
        <f>+'Ark1'!Q422</f>
        <v>171</v>
      </c>
      <c r="F49" s="276">
        <f>+'Ark1'!R422</f>
        <v>684</v>
      </c>
      <c r="G49" s="276">
        <f>+'Ark1'!S422</f>
        <v>683</v>
      </c>
      <c r="H49" s="94">
        <f>+'Ark1'!T422</f>
        <v>3.4833268827279942</v>
      </c>
      <c r="I49" s="94"/>
      <c r="J49" s="94">
        <f>+'Ark1'!U422</f>
        <v>4.6090402368669441</v>
      </c>
      <c r="K49" s="1">
        <f>+'Ark1'!W422</f>
        <v>47.699853587115662</v>
      </c>
      <c r="L49" s="94"/>
      <c r="M49" s="94">
        <f>+'Ark1'!Y422</f>
        <v>181.25010233918127</v>
      </c>
      <c r="N49" s="94"/>
      <c r="O49" s="94">
        <f>+'Ark1'!AA422</f>
        <v>28.183181721512391</v>
      </c>
      <c r="P49" s="94">
        <f>+'Ark1'!AB422</f>
        <v>1.3633296084644171</v>
      </c>
      <c r="Q49" s="9">
        <f>+'Ark1'!AC422</f>
        <v>-23.289540212708992</v>
      </c>
      <c r="R49" s="9">
        <f t="shared" si="5"/>
        <v>4</v>
      </c>
      <c r="S49" s="39"/>
      <c r="T49" s="4"/>
      <c r="U49"/>
      <c r="V49"/>
      <c r="X49"/>
      <c r="Y49" s="11"/>
      <c r="Z49" s="11"/>
      <c r="AA49" s="9"/>
      <c r="AB49" s="9"/>
      <c r="AC49" s="9"/>
    </row>
    <row r="50" spans="1:29" ht="17.25" customHeight="1">
      <c r="A50" s="39"/>
      <c r="B50">
        <f>+'Ark1'!C423</f>
        <v>2021</v>
      </c>
      <c r="C50">
        <f>+'Ark1'!L423</f>
        <v>11</v>
      </c>
      <c r="D50" s="52" t="s">
        <v>24</v>
      </c>
      <c r="E50">
        <f>+'Ark1'!Q423</f>
        <v>248</v>
      </c>
      <c r="F50" s="276">
        <f>+'Ark1'!R423</f>
        <v>2289</v>
      </c>
      <c r="G50" s="276">
        <f>+'Ark1'!S423</f>
        <v>2288</v>
      </c>
      <c r="H50" s="94">
        <f>+'Ark1'!T423</f>
        <v>11.656922857550263</v>
      </c>
      <c r="I50" s="94"/>
      <c r="J50" s="94">
        <f>+'Ark1'!U423</f>
        <v>13.71120643473777</v>
      </c>
      <c r="K50" s="1">
        <f>+'Ark1'!W423</f>
        <v>52.868444055944067</v>
      </c>
      <c r="L50" s="94"/>
      <c r="M50" s="94">
        <f>+'Ark1'!Y423</f>
        <v>161.12159021406748</v>
      </c>
      <c r="N50" s="94"/>
      <c r="O50" s="94">
        <f>+'Ark1'!AA423</f>
        <v>27.229739394571443</v>
      </c>
      <c r="P50" s="94">
        <f>+'Ark1'!AB423</f>
        <v>1.3385426889296501</v>
      </c>
      <c r="Q50" s="9">
        <f>+'Ark1'!AC423</f>
        <v>-20.73127228965064</v>
      </c>
      <c r="R50" s="9">
        <f t="shared" si="5"/>
        <v>9.2298387096774199</v>
      </c>
      <c r="S50" s="39"/>
      <c r="T50" s="4"/>
      <c r="U50" s="51"/>
      <c r="V50"/>
      <c r="W50" s="5"/>
      <c r="X50"/>
      <c r="Y50" s="11"/>
      <c r="Z50" s="11"/>
      <c r="AA50" s="9"/>
      <c r="AB50" s="9"/>
      <c r="AC50" s="9"/>
    </row>
    <row r="51" spans="1:29" ht="15.6">
      <c r="A51" s="39"/>
      <c r="B51">
        <f>+'Ark1'!C424</f>
        <v>2021</v>
      </c>
      <c r="C51">
        <f>+'Ark1'!L424</f>
        <v>14</v>
      </c>
      <c r="D51" s="52" t="s">
        <v>359</v>
      </c>
      <c r="E51">
        <f>+'Ark1'!Q424</f>
        <v>298</v>
      </c>
      <c r="F51" s="276">
        <f>+'Ark1'!R424</f>
        <v>6510</v>
      </c>
      <c r="G51" s="276">
        <f>+'Ark1'!S424</f>
        <v>6510</v>
      </c>
      <c r="H51" s="94">
        <f>+'Ark1'!T424</f>
        <v>33.152716383858554</v>
      </c>
      <c r="I51" s="94"/>
      <c r="J51" s="94">
        <f>+'Ark1'!U424</f>
        <v>34.632178665340803</v>
      </c>
      <c r="K51" s="1">
        <f>+'Ark1'!W424</f>
        <v>57.451152073732722</v>
      </c>
      <c r="L51" s="94"/>
      <c r="M51" s="94">
        <f>+'Ark1'!Y424</f>
        <v>143.09441628264196</v>
      </c>
      <c r="N51" s="94"/>
      <c r="O51" s="94">
        <f>+'Ark1'!AA424</f>
        <v>25.529299871725794</v>
      </c>
      <c r="P51" s="94">
        <f>+'Ark1'!AB424</f>
        <v>1.2219175054329805</v>
      </c>
      <c r="Q51" s="9">
        <f>+'Ark1'!AC424</f>
        <v>-27.841146523164966</v>
      </c>
      <c r="R51" s="9">
        <f t="shared" si="5"/>
        <v>21.845637583892618</v>
      </c>
      <c r="S51" s="39"/>
      <c r="T51" s="4"/>
      <c r="U51" s="51"/>
      <c r="V51"/>
      <c r="X51"/>
      <c r="Y51" s="11"/>
      <c r="Z51" s="11"/>
      <c r="AA51" s="9"/>
      <c r="AB51" s="9"/>
      <c r="AC51" s="9"/>
    </row>
    <row r="52" spans="1:29">
      <c r="A52" s="39"/>
      <c r="B52">
        <f>+'Ark1'!C425</f>
        <v>2021</v>
      </c>
      <c r="C52">
        <f>+'Ark1'!L425</f>
        <v>17</v>
      </c>
      <c r="D52" s="52" t="s">
        <v>401</v>
      </c>
      <c r="E52">
        <f>+'Ark1'!Q425</f>
        <v>283</v>
      </c>
      <c r="F52" s="276">
        <f>+'Ark1'!R425</f>
        <v>10008.4</v>
      </c>
      <c r="G52" s="276">
        <f>+'Ark1'!S425</f>
        <v>10008.4</v>
      </c>
      <c r="H52" s="94">
        <f>+'Ark1'!T425</f>
        <v>50.968609317390154</v>
      </c>
      <c r="I52" s="94"/>
      <c r="J52" s="94">
        <f>+'Ark1'!U425</f>
        <v>46.156382522263158</v>
      </c>
      <c r="K52" s="1">
        <f>+'Ark1'!W425</f>
        <v>62.059989608728657</v>
      </c>
      <c r="L52" s="94"/>
      <c r="M52" s="94">
        <f>+'Ark1'!Y425</f>
        <v>124.04834439071202</v>
      </c>
      <c r="N52" s="94"/>
      <c r="O52" s="94">
        <f>+'Ark1'!AA425</f>
        <v>23.241989766851155</v>
      </c>
      <c r="P52" s="94">
        <f>+'Ark1'!AB425</f>
        <v>1.6050119789558788</v>
      </c>
      <c r="Q52" s="9">
        <f>+'Ark1'!AC425</f>
        <v>-25.311956028905765</v>
      </c>
      <c r="R52" s="9">
        <f t="shared" si="5"/>
        <v>35.365371024734984</v>
      </c>
      <c r="S52" s="39"/>
      <c r="T52" s="4"/>
      <c r="U52" s="11"/>
      <c r="V52"/>
      <c r="X52"/>
      <c r="Y52" s="11"/>
      <c r="Z52" s="11"/>
      <c r="AA52" s="9"/>
      <c r="AB52" s="9"/>
      <c r="AC52" s="9"/>
    </row>
    <row r="53" spans="1:29" ht="21">
      <c r="A53" s="39"/>
      <c r="B53" s="59">
        <f>+'Ark1'!C426</f>
        <v>2020</v>
      </c>
      <c r="C53" s="59">
        <f>+'Ark1'!L426</f>
        <v>1</v>
      </c>
      <c r="D53" s="96" t="s">
        <v>21</v>
      </c>
      <c r="E53" s="59">
        <f>+'Ark1'!Q426</f>
        <v>10</v>
      </c>
      <c r="F53" s="259">
        <f>+'Ark1'!R426</f>
        <v>11</v>
      </c>
      <c r="G53" s="259">
        <f>+'Ark1'!S426</f>
        <v>0</v>
      </c>
      <c r="H53" s="96">
        <f>+'Ark1'!T426</f>
        <v>5.4958780914314255E-2</v>
      </c>
      <c r="I53" s="96"/>
      <c r="J53" s="96">
        <f>+'Ark1'!U426</f>
        <v>0</v>
      </c>
      <c r="K53" s="60">
        <f>+'Ark1'!W426</f>
        <v>0</v>
      </c>
      <c r="L53" s="96"/>
      <c r="M53" s="96">
        <f>+'Ark1'!Y426</f>
        <v>0</v>
      </c>
      <c r="N53" s="96"/>
      <c r="O53" s="96">
        <f>+'Ark1'!AA426</f>
        <v>0</v>
      </c>
      <c r="P53" s="96">
        <f>+'Ark1'!AB426</f>
        <v>0</v>
      </c>
      <c r="Q53" s="75">
        <f>+'Ark1'!AC426</f>
        <v>0</v>
      </c>
      <c r="R53" s="75">
        <f t="shared" si="5"/>
        <v>1.1000000000000001</v>
      </c>
      <c r="S53" s="39"/>
      <c r="T53" s="4"/>
      <c r="U53" s="5"/>
      <c r="V53"/>
      <c r="X53"/>
      <c r="Y53" s="50"/>
      <c r="Z53" s="50"/>
      <c r="AA53" s="9"/>
      <c r="AB53" s="9"/>
      <c r="AC53" s="9"/>
    </row>
    <row r="54" spans="1:29" ht="15.6">
      <c r="A54" s="39"/>
      <c r="B54" s="59">
        <f>+'Ark1'!C427</f>
        <v>2020</v>
      </c>
      <c r="C54" s="59">
        <f>+'Ark1'!L427</f>
        <v>2</v>
      </c>
      <c r="D54" s="96" t="s">
        <v>22</v>
      </c>
      <c r="E54" s="59">
        <f>+'Ark1'!Q427</f>
        <v>25</v>
      </c>
      <c r="F54" s="259">
        <f>+'Ark1'!R427</f>
        <v>40</v>
      </c>
      <c r="G54" s="259">
        <f>+'Ark1'!S427</f>
        <v>33</v>
      </c>
      <c r="H54" s="96">
        <f>+'Ark1'!T427</f>
        <v>0.19985011241568823</v>
      </c>
      <c r="I54" s="96"/>
      <c r="J54" s="96">
        <f>+'Ark1'!U427</f>
        <v>0.25414122357776431</v>
      </c>
      <c r="K54" s="60">
        <f>+'Ark1'!W427</f>
        <v>37.727272727272727</v>
      </c>
      <c r="L54" s="96"/>
      <c r="M54" s="96">
        <f>+'Ark1'!Y427</f>
        <v>170.48224999999999</v>
      </c>
      <c r="N54" s="96"/>
      <c r="O54" s="96">
        <f>+'Ark1'!AA427</f>
        <v>52.412518463089846</v>
      </c>
      <c r="P54" s="96">
        <f>+'Ark1'!AB427</f>
        <v>1.2618583523428653</v>
      </c>
      <c r="Q54" s="75">
        <f>+'Ark1'!AC427</f>
        <v>21.348941725729311</v>
      </c>
      <c r="R54" s="75">
        <f t="shared" si="5"/>
        <v>1.6</v>
      </c>
      <c r="S54" s="39"/>
      <c r="T54" s="4"/>
      <c r="U54" s="4"/>
      <c r="V54" s="4"/>
      <c r="W54" s="4"/>
      <c r="X54"/>
    </row>
    <row r="55" spans="1:29" ht="15.6">
      <c r="A55" s="39"/>
      <c r="B55" s="59">
        <f>+'Ark1'!C428</f>
        <v>2020</v>
      </c>
      <c r="C55" s="59">
        <f>+'Ark1'!L428</f>
        <v>5</v>
      </c>
      <c r="D55" s="96" t="s">
        <v>358</v>
      </c>
      <c r="E55" s="59">
        <f>+'Ark1'!Q428</f>
        <v>60</v>
      </c>
      <c r="F55" s="259">
        <f>+'Ark1'!R428</f>
        <v>107</v>
      </c>
      <c r="G55" s="259">
        <f>+'Ark1'!S428</f>
        <v>107</v>
      </c>
      <c r="H55" s="96">
        <f>+'Ark1'!T428</f>
        <v>0.53459905071196601</v>
      </c>
      <c r="I55" s="96"/>
      <c r="J55" s="96">
        <f>+'Ark1'!U428</f>
        <v>0.78359896930904671</v>
      </c>
      <c r="K55" s="60">
        <f>+'Ark1'!W428</f>
        <v>42.495327102803742</v>
      </c>
      <c r="L55" s="96"/>
      <c r="M55" s="96">
        <f>+'Ark1'!Y428</f>
        <v>196.5052336448598</v>
      </c>
      <c r="N55" s="96"/>
      <c r="O55" s="96">
        <f>+'Ark1'!AA428</f>
        <v>31.749894733677561</v>
      </c>
      <c r="P55" s="96">
        <f>+'Ark1'!AB428</f>
        <v>1.1550282739244624</v>
      </c>
      <c r="Q55" s="75">
        <f>+'Ark1'!AC428</f>
        <v>-4.2337239873769192</v>
      </c>
      <c r="R55" s="75">
        <f t="shared" si="5"/>
        <v>1.7833333333333334</v>
      </c>
      <c r="S55" s="39"/>
      <c r="T55" s="4"/>
      <c r="U55" s="14"/>
      <c r="V55" s="1"/>
      <c r="W55" s="18"/>
      <c r="X55"/>
      <c r="Y55" s="1"/>
      <c r="Z55" s="5"/>
    </row>
    <row r="56" spans="1:29" ht="15.6">
      <c r="A56" s="39"/>
      <c r="B56" s="59">
        <f>+'Ark1'!C429</f>
        <v>2020</v>
      </c>
      <c r="C56" s="59">
        <f>+'Ark1'!L429</f>
        <v>8</v>
      </c>
      <c r="D56" s="96" t="s">
        <v>23</v>
      </c>
      <c r="E56" s="59">
        <f>+'Ark1'!Q429</f>
        <v>176</v>
      </c>
      <c r="F56" s="259">
        <f>+'Ark1'!R429</f>
        <v>734</v>
      </c>
      <c r="G56" s="259">
        <f>+'Ark1'!S429</f>
        <v>734</v>
      </c>
      <c r="H56" s="96">
        <f>+'Ark1'!T429</f>
        <v>3.6672495628278798</v>
      </c>
      <c r="I56" s="96"/>
      <c r="J56" s="96">
        <f>+'Ark1'!U429</f>
        <v>4.6668857651730224</v>
      </c>
      <c r="K56" s="60">
        <f>+'Ark1'!W429</f>
        <v>47.813351498637608</v>
      </c>
      <c r="L56" s="96"/>
      <c r="M56" s="96">
        <f>+'Ark1'!Y429</f>
        <v>170.60633514986378</v>
      </c>
      <c r="N56" s="96"/>
      <c r="O56" s="96">
        <f>+'Ark1'!AA429</f>
        <v>28.033565426463319</v>
      </c>
      <c r="P56" s="96">
        <f>+'Ark1'!AB429</f>
        <v>1.3015549049989077</v>
      </c>
      <c r="Q56" s="75">
        <f>+'Ark1'!AC429</f>
        <v>-19.873971473424486</v>
      </c>
      <c r="R56" s="75">
        <f t="shared" si="5"/>
        <v>4.1704545454545459</v>
      </c>
      <c r="S56" s="39"/>
      <c r="T56" s="4"/>
      <c r="U56" s="14"/>
      <c r="V56" s="1"/>
      <c r="W56" s="18"/>
      <c r="X56"/>
    </row>
    <row r="57" spans="1:29" ht="15.6">
      <c r="A57" s="39"/>
      <c r="B57" s="59">
        <f>+'Ark1'!C430</f>
        <v>2020</v>
      </c>
      <c r="C57" s="59">
        <f>+'Ark1'!L430</f>
        <v>11</v>
      </c>
      <c r="D57" s="96" t="s">
        <v>24</v>
      </c>
      <c r="E57" s="59">
        <f>+'Ark1'!Q430</f>
        <v>268</v>
      </c>
      <c r="F57" s="259">
        <f>+'Ark1'!R430</f>
        <v>2853</v>
      </c>
      <c r="G57" s="259">
        <f>+'Ark1'!S430</f>
        <v>2849</v>
      </c>
      <c r="H57" s="96">
        <f>+'Ark1'!T430</f>
        <v>14.254309268048962</v>
      </c>
      <c r="I57" s="96"/>
      <c r="J57" s="96">
        <f>+'Ark1'!U430</f>
        <v>16.303371416932102</v>
      </c>
      <c r="K57" s="60">
        <f>+'Ark1'!W430</f>
        <v>52.826254826254811</v>
      </c>
      <c r="L57" s="96"/>
      <c r="M57" s="96">
        <f>+'Ark1'!Y430</f>
        <v>153.33443392919744</v>
      </c>
      <c r="N57" s="96"/>
      <c r="O57" s="96">
        <f>+'Ark1'!AA430</f>
        <v>26.210860190986391</v>
      </c>
      <c r="P57" s="96">
        <f>+'Ark1'!AB430</f>
        <v>1.3526875007004489</v>
      </c>
      <c r="Q57" s="75">
        <f>+'Ark1'!AC430</f>
        <v>-13.650137533662384</v>
      </c>
      <c r="R57" s="75">
        <f t="shared" si="5"/>
        <v>10.645522388059701</v>
      </c>
      <c r="S57" s="39"/>
      <c r="T57" s="4"/>
      <c r="U57" s="14"/>
      <c r="V57" s="1"/>
      <c r="W57" s="18"/>
      <c r="X57"/>
    </row>
    <row r="58" spans="1:29" ht="15.6">
      <c r="A58" s="39"/>
      <c r="B58" s="59">
        <f>+'Ark1'!C431</f>
        <v>2020</v>
      </c>
      <c r="C58" s="59">
        <f>+'Ark1'!L431</f>
        <v>14</v>
      </c>
      <c r="D58" s="96" t="s">
        <v>359</v>
      </c>
      <c r="E58" s="59">
        <f>+'Ark1'!Q431</f>
        <v>288</v>
      </c>
      <c r="F58" s="259">
        <f>+'Ark1'!R431</f>
        <v>8288</v>
      </c>
      <c r="G58" s="259">
        <f>+'Ark1'!S431</f>
        <v>8288</v>
      </c>
      <c r="H58" s="96">
        <f>+'Ark1'!T431</f>
        <v>41.408943292530608</v>
      </c>
      <c r="I58" s="96"/>
      <c r="J58" s="96">
        <f>+'Ark1'!U431</f>
        <v>42.625543229851537</v>
      </c>
      <c r="K58" s="60">
        <f>+'Ark1'!W431</f>
        <v>57.52630308880309</v>
      </c>
      <c r="L58" s="96"/>
      <c r="M58" s="96">
        <f>+'Ark1'!Y431</f>
        <v>138.00163368725896</v>
      </c>
      <c r="N58" s="96"/>
      <c r="O58" s="96">
        <f>+'Ark1'!AA431</f>
        <v>24.457073191363961</v>
      </c>
      <c r="P58" s="96">
        <f>+'Ark1'!AB431</f>
        <v>1.2172478455119702</v>
      </c>
      <c r="Q58" s="75">
        <f>+'Ark1'!AC431</f>
        <v>-23.265393347019497</v>
      </c>
      <c r="R58" s="75">
        <f t="shared" si="5"/>
        <v>28.777777777777779</v>
      </c>
      <c r="S58" s="39"/>
      <c r="T58" s="4"/>
      <c r="U58" s="14"/>
      <c r="V58" s="1"/>
      <c r="W58" s="18"/>
      <c r="X58"/>
    </row>
    <row r="59" spans="1:29" ht="15.6">
      <c r="A59" s="39"/>
      <c r="B59" s="59">
        <f>+'Ark1'!C432</f>
        <v>2020</v>
      </c>
      <c r="C59" s="59">
        <f>+'Ark1'!L432</f>
        <v>17</v>
      </c>
      <c r="D59" s="96" t="s">
        <v>401</v>
      </c>
      <c r="E59" s="59">
        <f>+'Ark1'!Q432</f>
        <v>276</v>
      </c>
      <c r="F59" s="259">
        <f>+'Ark1'!R432</f>
        <v>7982</v>
      </c>
      <c r="G59" s="259">
        <f>+'Ark1'!S432</f>
        <v>7982</v>
      </c>
      <c r="H59" s="96">
        <f>+'Ark1'!T432</f>
        <v>39.88008993255059</v>
      </c>
      <c r="I59" s="96"/>
      <c r="J59" s="96">
        <f>+'Ark1'!U432</f>
        <v>35.366459395156525</v>
      </c>
      <c r="K59" s="60">
        <f>+'Ark1'!W432</f>
        <v>61.306815334502609</v>
      </c>
      <c r="L59" s="96"/>
      <c r="M59" s="96">
        <f>+'Ark1'!Y432</f>
        <v>118.88961037334001</v>
      </c>
      <c r="N59" s="96"/>
      <c r="O59" s="96">
        <f>+'Ark1'!AA432</f>
        <v>21.454004951293545</v>
      </c>
      <c r="P59" s="96">
        <f>+'Ark1'!AB432</f>
        <v>1.2735188726293079</v>
      </c>
      <c r="Q59" s="75">
        <f>+'Ark1'!AC432</f>
        <v>-17.178615025125811</v>
      </c>
      <c r="R59" s="75">
        <f t="shared" si="5"/>
        <v>28.920289855072465</v>
      </c>
      <c r="S59" s="39"/>
      <c r="T59" s="4"/>
      <c r="U59" s="14"/>
      <c r="V59" s="11"/>
      <c r="W59" s="18"/>
      <c r="X59"/>
    </row>
    <row r="60" spans="1:29" ht="15.6">
      <c r="A60" s="39"/>
      <c r="B60" s="3">
        <f>+'Ark1'!C433</f>
        <v>2019</v>
      </c>
      <c r="C60" s="3">
        <f>+'Ark1'!L433</f>
        <v>1</v>
      </c>
      <c r="D60" s="52" t="s">
        <v>21</v>
      </c>
      <c r="E60" s="3">
        <f>+'Ark1'!Q433</f>
        <v>16</v>
      </c>
      <c r="F60" s="268">
        <f>+'Ark1'!R433</f>
        <v>20</v>
      </c>
      <c r="G60" s="268">
        <f>+'Ark1'!S433</f>
        <v>0</v>
      </c>
      <c r="H60" s="52">
        <f>+'Ark1'!T433</f>
        <v>8.4388185654008394E-2</v>
      </c>
      <c r="I60" s="52"/>
      <c r="J60" s="52">
        <f>+'Ark1'!U433</f>
        <v>3.2432125667510745E-3</v>
      </c>
      <c r="K60" s="11">
        <f>+'Ark1'!W433</f>
        <v>0</v>
      </c>
      <c r="L60" s="52"/>
      <c r="M60" s="52">
        <f>+'Ark1'!Y433</f>
        <v>5.165</v>
      </c>
      <c r="N60" s="52"/>
      <c r="O60" s="52">
        <f>+'Ark1'!AA433</f>
        <v>0</v>
      </c>
      <c r="P60" s="52">
        <f>+'Ark1'!AB433</f>
        <v>0</v>
      </c>
      <c r="Q60" s="14">
        <f>+'Ark1'!AC433</f>
        <v>0</v>
      </c>
      <c r="R60" s="14">
        <f t="shared" si="5"/>
        <v>1.25</v>
      </c>
      <c r="S60" s="39"/>
      <c r="T60" s="4"/>
      <c r="U60" s="14"/>
      <c r="V60" s="11"/>
      <c r="W60" s="18"/>
      <c r="X60"/>
    </row>
    <row r="61" spans="1:29" ht="15.6">
      <c r="A61" s="39"/>
      <c r="B61" s="3">
        <f>+'Ark1'!C434</f>
        <v>2019</v>
      </c>
      <c r="C61" s="3">
        <f>+'Ark1'!L434</f>
        <v>2</v>
      </c>
      <c r="D61" s="52" t="s">
        <v>22</v>
      </c>
      <c r="E61" s="3">
        <f>+'Ark1'!Q434</f>
        <v>24</v>
      </c>
      <c r="F61" s="268">
        <f>+'Ark1'!R434</f>
        <v>32</v>
      </c>
      <c r="G61" s="268">
        <f>+'Ark1'!S434</f>
        <v>27</v>
      </c>
      <c r="H61" s="52">
        <f>+'Ark1'!T434</f>
        <v>0.13502109704641344</v>
      </c>
      <c r="I61" s="52"/>
      <c r="J61" s="52">
        <f>+'Ark1'!U434</f>
        <v>0.16998452544921269</v>
      </c>
      <c r="K61" s="11">
        <f>+'Ark1'!W434</f>
        <v>38.777777777777779</v>
      </c>
      <c r="L61" s="52"/>
      <c r="M61" s="52">
        <f>+'Ark1'!Y434</f>
        <v>169.19375000000005</v>
      </c>
      <c r="N61" s="52"/>
      <c r="O61" s="52">
        <f>+'Ark1'!AA434</f>
        <v>45.594440796549527</v>
      </c>
      <c r="P61" s="52">
        <f>+'Ark1'!AB434</f>
        <v>5.1014401258884332</v>
      </c>
      <c r="Q61" s="14">
        <f>+'Ark1'!AC434</f>
        <v>-54.854690748917278</v>
      </c>
      <c r="R61" s="14">
        <f t="shared" si="5"/>
        <v>1.3333333333333333</v>
      </c>
      <c r="S61" s="39"/>
      <c r="T61" s="4"/>
      <c r="U61" s="14"/>
      <c r="V61" s="11"/>
      <c r="W61" s="18"/>
      <c r="X61"/>
    </row>
    <row r="62" spans="1:29" ht="15.6">
      <c r="A62" s="39"/>
      <c r="B62" s="3">
        <f>+'Ark1'!C435</f>
        <v>2019</v>
      </c>
      <c r="C62" s="3">
        <f>+'Ark1'!L435</f>
        <v>5</v>
      </c>
      <c r="D62" s="52" t="s">
        <v>358</v>
      </c>
      <c r="E62" s="3">
        <f>+'Ark1'!Q435</f>
        <v>65</v>
      </c>
      <c r="F62" s="268">
        <f>+'Ark1'!R435</f>
        <v>112</v>
      </c>
      <c r="G62" s="268">
        <f>+'Ark1'!S435</f>
        <v>112</v>
      </c>
      <c r="H62" s="52">
        <f>+'Ark1'!T435</f>
        <v>0.4725738396624472</v>
      </c>
      <c r="I62" s="52"/>
      <c r="J62" s="52">
        <f>+'Ark1'!U435</f>
        <v>0.67246584051043501</v>
      </c>
      <c r="K62" s="11">
        <f>+'Ark1'!W435</f>
        <v>43.0625</v>
      </c>
      <c r="L62" s="52"/>
      <c r="M62" s="52">
        <f>+'Ark1'!Y435</f>
        <v>191.23928571428587</v>
      </c>
      <c r="N62" s="52"/>
      <c r="O62" s="52">
        <f>+'Ark1'!AA435</f>
        <v>27.926783601891799</v>
      </c>
      <c r="P62" s="52">
        <f>+'Ark1'!AB435</f>
        <v>1.002508015643053</v>
      </c>
      <c r="Q62" s="14">
        <f>+'Ark1'!AC435</f>
        <v>-6.0649416749589911</v>
      </c>
      <c r="R62" s="14">
        <f t="shared" si="5"/>
        <v>1.7230769230769232</v>
      </c>
      <c r="S62" s="39"/>
      <c r="T62" s="4"/>
      <c r="U62" s="14"/>
      <c r="V62" s="11"/>
      <c r="W62" s="18"/>
      <c r="X62"/>
    </row>
    <row r="63" spans="1:29" ht="15.6">
      <c r="A63" s="39"/>
      <c r="B63" s="3">
        <f>+'Ark1'!C436</f>
        <v>2019</v>
      </c>
      <c r="C63" s="3">
        <f>+'Ark1'!L436</f>
        <v>8</v>
      </c>
      <c r="D63" s="52" t="s">
        <v>23</v>
      </c>
      <c r="E63" s="3">
        <f>+'Ark1'!Q436</f>
        <v>204</v>
      </c>
      <c r="F63" s="268">
        <f>+'Ark1'!R436</f>
        <v>841</v>
      </c>
      <c r="G63" s="268">
        <f>+'Ark1'!S436</f>
        <v>841</v>
      </c>
      <c r="H63" s="52">
        <f>+'Ark1'!T436</f>
        <v>3.5485232067510553</v>
      </c>
      <c r="I63" s="52"/>
      <c r="J63" s="52">
        <f>+'Ark1'!U436</f>
        <v>4.5818650366068869</v>
      </c>
      <c r="K63" s="11">
        <f>+'Ark1'!W436</f>
        <v>47.919143876337699</v>
      </c>
      <c r="L63" s="52"/>
      <c r="M63" s="52">
        <f>+'Ark1'!Y436</f>
        <v>173.52865636147439</v>
      </c>
      <c r="N63" s="52"/>
      <c r="O63" s="52">
        <f>+'Ark1'!AA436</f>
        <v>27.820942235140123</v>
      </c>
      <c r="P63" s="52">
        <f>+'Ark1'!AB436</f>
        <v>1.3178107559791399</v>
      </c>
      <c r="Q63" s="14">
        <f>+'Ark1'!AC436</f>
        <v>-26.300574791285342</v>
      </c>
      <c r="R63" s="14">
        <f t="shared" si="5"/>
        <v>4.1225490196078427</v>
      </c>
      <c r="S63" s="39"/>
      <c r="T63" s="4"/>
      <c r="U63" s="14"/>
      <c r="V63" s="5"/>
      <c r="W63" s="18"/>
      <c r="X63"/>
    </row>
    <row r="64" spans="1:29" ht="15.6">
      <c r="A64" s="39"/>
      <c r="B64" s="3">
        <f>+'Ark1'!C437</f>
        <v>2019</v>
      </c>
      <c r="C64" s="3">
        <f>+'Ark1'!L437</f>
        <v>11</v>
      </c>
      <c r="D64" s="52" t="s">
        <v>24</v>
      </c>
      <c r="E64" s="3">
        <f>+'Ark1'!Q437</f>
        <v>308</v>
      </c>
      <c r="F64" s="268">
        <f>+'Ark1'!R437</f>
        <v>2880</v>
      </c>
      <c r="G64" s="268">
        <f>+'Ark1'!S437</f>
        <v>2879</v>
      </c>
      <c r="H64" s="52">
        <f>+'Ark1'!T437</f>
        <v>12.151898734177218</v>
      </c>
      <c r="I64" s="52"/>
      <c r="J64" s="52">
        <f>+'Ark1'!U437</f>
        <v>14.045677041595829</v>
      </c>
      <c r="K64" s="11">
        <f>+'Ark1'!W437</f>
        <v>52.763806877387992</v>
      </c>
      <c r="L64" s="52"/>
      <c r="M64" s="52">
        <f>+'Ark1'!Y437</f>
        <v>155.33706597222181</v>
      </c>
      <c r="N64" s="52"/>
      <c r="O64" s="52">
        <f>+'Ark1'!AA437</f>
        <v>25.534893242514407</v>
      </c>
      <c r="P64" s="52">
        <f>+'Ark1'!AB437</f>
        <v>1.351081626649443</v>
      </c>
      <c r="Q64" s="14">
        <f>+'Ark1'!AC437</f>
        <v>-16.240415729681956</v>
      </c>
      <c r="R64" s="14">
        <f t="shared" si="5"/>
        <v>9.3506493506493502</v>
      </c>
      <c r="S64" s="39"/>
      <c r="T64" s="4"/>
      <c r="U64" s="14"/>
      <c r="V64" s="5"/>
      <c r="W64" s="18"/>
      <c r="X64"/>
    </row>
    <row r="65" spans="1:24" ht="15.6">
      <c r="A65" s="39"/>
      <c r="B65" s="3">
        <f>+'Ark1'!C438</f>
        <v>2019</v>
      </c>
      <c r="C65" s="3">
        <f>+'Ark1'!L438</f>
        <v>14</v>
      </c>
      <c r="D65" s="52" t="s">
        <v>359</v>
      </c>
      <c r="E65" s="3">
        <f>+'Ark1'!Q438</f>
        <v>378</v>
      </c>
      <c r="F65" s="268">
        <f>+'Ark1'!R438</f>
        <v>9915</v>
      </c>
      <c r="G65" s="268">
        <f>+'Ark1'!S438</f>
        <v>9907</v>
      </c>
      <c r="H65" s="52">
        <f>+'Ark1'!T438</f>
        <v>41.835443037974699</v>
      </c>
      <c r="I65" s="52"/>
      <c r="J65" s="52">
        <f>+'Ark1'!U438</f>
        <v>43.415431423909183</v>
      </c>
      <c r="K65" s="11">
        <f>+'Ark1'!W438</f>
        <v>57.626829514484704</v>
      </c>
      <c r="L65" s="52"/>
      <c r="M65" s="52">
        <f>+'Ark1'!Y438</f>
        <v>139.46855774079691</v>
      </c>
      <c r="N65" s="52"/>
      <c r="O65" s="52">
        <f>+'Ark1'!AA438</f>
        <v>24.767781829758064</v>
      </c>
      <c r="P65" s="52">
        <f>+'Ark1'!AB438</f>
        <v>1.1515517074453248</v>
      </c>
      <c r="Q65" s="14">
        <f>+'Ark1'!AC438</f>
        <v>-25.346907388214689</v>
      </c>
      <c r="R65" s="14">
        <f t="shared" si="5"/>
        <v>26.230158730158731</v>
      </c>
      <c r="S65" s="39"/>
      <c r="T65" s="4"/>
      <c r="U65" s="14"/>
      <c r="V65" s="5"/>
      <c r="W65" s="18"/>
      <c r="X65"/>
    </row>
    <row r="66" spans="1:24" ht="15.6">
      <c r="A66" s="39"/>
      <c r="B66" s="3">
        <f>+'Ark1'!C439</f>
        <v>2019</v>
      </c>
      <c r="C66" s="3">
        <f>+'Ark1'!L439</f>
        <v>17</v>
      </c>
      <c r="D66" s="52" t="s">
        <v>401</v>
      </c>
      <c r="E66" s="3">
        <f>+'Ark1'!Q439</f>
        <v>363</v>
      </c>
      <c r="F66" s="268">
        <f>+'Ark1'!R439</f>
        <v>9900</v>
      </c>
      <c r="G66" s="268">
        <f>+'Ark1'!S439</f>
        <v>9895</v>
      </c>
      <c r="H66" s="52">
        <f>+'Ark1'!T439</f>
        <v>41.772151898734194</v>
      </c>
      <c r="I66" s="52"/>
      <c r="J66" s="52">
        <f>+'Ark1'!U439</f>
        <v>37.111332919361715</v>
      </c>
      <c r="K66" s="11">
        <f>+'Ark1'!W439</f>
        <v>61.29186457806972</v>
      </c>
      <c r="L66" s="52"/>
      <c r="M66" s="52">
        <f>+'Ark1'!Y439</f>
        <v>119.39778383838396</v>
      </c>
      <c r="N66" s="52"/>
      <c r="O66" s="52">
        <f>+'Ark1'!AA439</f>
        <v>21.484020696653712</v>
      </c>
      <c r="P66" s="52">
        <f>+'Ark1'!AB439</f>
        <v>0.9731667752050962</v>
      </c>
      <c r="Q66" s="14">
        <f>+'Ark1'!AC439</f>
        <v>-30.193185163131098</v>
      </c>
      <c r="R66" s="14">
        <f t="shared" si="5"/>
        <v>27.272727272727273</v>
      </c>
      <c r="S66" s="39"/>
      <c r="T66" s="4"/>
      <c r="U66" s="14"/>
      <c r="V66" s="5"/>
      <c r="W66" s="18"/>
      <c r="X66"/>
    </row>
    <row r="67" spans="1:24" ht="15.6">
      <c r="A67" s="39"/>
      <c r="B67" s="59">
        <f>+'Ark1'!C440</f>
        <v>2018</v>
      </c>
      <c r="C67" s="59">
        <f>+'Ark1'!L440</f>
        <v>1</v>
      </c>
      <c r="D67" s="96" t="s">
        <v>21</v>
      </c>
      <c r="E67" s="59">
        <f>+'Ark1'!Q440</f>
        <v>29</v>
      </c>
      <c r="F67" s="259">
        <f>+'Ark1'!R440</f>
        <v>51</v>
      </c>
      <c r="G67" s="259">
        <f>+'Ark1'!S440</f>
        <v>0</v>
      </c>
      <c r="H67" s="96">
        <f>+'Ark1'!T440</f>
        <v>0.17826558076129889</v>
      </c>
      <c r="I67" s="96"/>
      <c r="J67" s="96">
        <f>+'Ark1'!U440</f>
        <v>0</v>
      </c>
      <c r="K67" s="60">
        <f>+'Ark1'!W440</f>
        <v>0</v>
      </c>
      <c r="L67" s="96"/>
      <c r="M67" s="96">
        <f>+'Ark1'!Y440</f>
        <v>0</v>
      </c>
      <c r="N67" s="96"/>
      <c r="O67" s="96">
        <f>+'Ark1'!AA440</f>
        <v>0</v>
      </c>
      <c r="P67" s="96">
        <f>+'Ark1'!AB440</f>
        <v>0</v>
      </c>
      <c r="Q67" s="75">
        <f>+'Ark1'!AC440</f>
        <v>0</v>
      </c>
      <c r="R67" s="75">
        <f t="shared" si="5"/>
        <v>1.7586206896551724</v>
      </c>
      <c r="S67" s="39"/>
      <c r="T67" s="4"/>
      <c r="U67" s="14"/>
      <c r="V67" s="5"/>
      <c r="W67" s="18"/>
      <c r="X67"/>
    </row>
    <row r="68" spans="1:24" ht="15.6">
      <c r="A68" s="39"/>
      <c r="B68" s="59">
        <f>+'Ark1'!C441</f>
        <v>2018</v>
      </c>
      <c r="C68" s="59">
        <f>+'Ark1'!L441</f>
        <v>2</v>
      </c>
      <c r="D68" s="96" t="s">
        <v>22</v>
      </c>
      <c r="E68" s="59">
        <f>+'Ark1'!Q441</f>
        <v>22</v>
      </c>
      <c r="F68" s="259">
        <f>+'Ark1'!R441</f>
        <v>39</v>
      </c>
      <c r="G68" s="259">
        <f>+'Ark1'!S441</f>
        <v>37</v>
      </c>
      <c r="H68" s="96">
        <f>+'Ark1'!T441</f>
        <v>0.13632073822922861</v>
      </c>
      <c r="I68" s="96"/>
      <c r="J68" s="96">
        <f>+'Ark1'!U441</f>
        <v>0.21073914116692224</v>
      </c>
      <c r="K68" s="60">
        <f>+'Ark1'!W441</f>
        <v>38.13513513513513</v>
      </c>
      <c r="L68" s="96"/>
      <c r="M68" s="96">
        <f>+'Ark1'!Y441</f>
        <v>209.82564102564095</v>
      </c>
      <c r="N68" s="96"/>
      <c r="O68" s="96">
        <f>+'Ark1'!AA441</f>
        <v>35.026098794841161</v>
      </c>
      <c r="P68" s="96">
        <f>+'Ark1'!AB441</f>
        <v>1.1891891891891357</v>
      </c>
      <c r="Q68" s="75">
        <f>+'Ark1'!AC441</f>
        <v>-32.614500662768869</v>
      </c>
      <c r="R68" s="75">
        <f t="shared" si="5"/>
        <v>1.7727272727272727</v>
      </c>
      <c r="S68" s="39"/>
      <c r="T68" s="4"/>
      <c r="U68" s="14"/>
      <c r="V68" s="5"/>
      <c r="W68" s="18"/>
      <c r="X68"/>
    </row>
    <row r="69" spans="1:24" ht="15.6">
      <c r="A69" s="39"/>
      <c r="B69" s="59">
        <f>+'Ark1'!C442</f>
        <v>2018</v>
      </c>
      <c r="C69" s="59">
        <f>+'Ark1'!L442</f>
        <v>5</v>
      </c>
      <c r="D69" s="96" t="s">
        <v>358</v>
      </c>
      <c r="E69" s="59">
        <f>+'Ark1'!Q442</f>
        <v>70</v>
      </c>
      <c r="F69" s="259">
        <f>+'Ark1'!R442</f>
        <v>132</v>
      </c>
      <c r="G69" s="259">
        <f>+'Ark1'!S442</f>
        <v>132</v>
      </c>
      <c r="H69" s="96">
        <f>+'Ark1'!T442</f>
        <v>0.46139326785277363</v>
      </c>
      <c r="I69" s="96"/>
      <c r="J69" s="96">
        <f>+'Ark1'!U442</f>
        <v>0.66058139970582641</v>
      </c>
      <c r="K69" s="60">
        <f>+'Ark1'!W442</f>
        <v>42.666666666666657</v>
      </c>
      <c r="L69" s="96"/>
      <c r="M69" s="96">
        <f>+'Ark1'!Y442</f>
        <v>194.32575757575751</v>
      </c>
      <c r="N69" s="96"/>
      <c r="O69" s="96">
        <f>+'Ark1'!AA442</f>
        <v>29.036913865808128</v>
      </c>
      <c r="P69" s="96">
        <f>+'Ark1'!AB442</f>
        <v>2.1520485894405836</v>
      </c>
      <c r="Q69" s="75">
        <f>+'Ark1'!AC442</f>
        <v>-20.212899063576376</v>
      </c>
      <c r="R69" s="75">
        <f t="shared" si="5"/>
        <v>1.8857142857142857</v>
      </c>
      <c r="S69" s="39"/>
      <c r="T69" s="4"/>
      <c r="U69" s="14"/>
      <c r="V69" s="5"/>
      <c r="W69" s="18"/>
      <c r="X69"/>
    </row>
    <row r="70" spans="1:24" ht="15.6">
      <c r="A70" s="39"/>
      <c r="B70" s="59">
        <f>+'Ark1'!C443</f>
        <v>2018</v>
      </c>
      <c r="C70" s="59">
        <f>+'Ark1'!L443</f>
        <v>8</v>
      </c>
      <c r="D70" s="96" t="s">
        <v>23</v>
      </c>
      <c r="E70" s="59">
        <f>+'Ark1'!Q443</f>
        <v>185</v>
      </c>
      <c r="F70" s="259">
        <f>+'Ark1'!R443</f>
        <v>787</v>
      </c>
      <c r="G70" s="259">
        <f>+'Ark1'!S443</f>
        <v>787</v>
      </c>
      <c r="H70" s="96">
        <f>+'Ark1'!T443</f>
        <v>2.7508825893949456</v>
      </c>
      <c r="I70" s="96"/>
      <c r="J70" s="96">
        <f>+'Ark1'!U443</f>
        <v>3.5172669632428426</v>
      </c>
      <c r="K70" s="60">
        <f>+'Ark1'!W443</f>
        <v>47.701397712833561</v>
      </c>
      <c r="L70" s="96"/>
      <c r="M70" s="96">
        <f>+'Ark1'!Y443</f>
        <v>173.54358322744602</v>
      </c>
      <c r="N70" s="96"/>
      <c r="O70" s="96">
        <f>+'Ark1'!AA443</f>
        <v>30.146947500157719</v>
      </c>
      <c r="P70" s="96">
        <f>+'Ark1'!AB443</f>
        <v>1.3586881998985223</v>
      </c>
      <c r="Q70" s="75">
        <f>+'Ark1'!AC443</f>
        <v>-27.637191184768081</v>
      </c>
      <c r="R70" s="75">
        <f t="shared" si="5"/>
        <v>4.2540540540540537</v>
      </c>
      <c r="S70" s="39"/>
      <c r="T70" s="4"/>
      <c r="U70" s="14"/>
      <c r="V70" s="5"/>
      <c r="W70" s="18"/>
      <c r="X70"/>
    </row>
    <row r="71" spans="1:24" ht="15.6">
      <c r="A71" s="39"/>
      <c r="B71" s="59">
        <f>+'Ark1'!C444</f>
        <v>2018</v>
      </c>
      <c r="C71" s="59">
        <f>+'Ark1'!L444</f>
        <v>11</v>
      </c>
      <c r="D71" s="96" t="s">
        <v>24</v>
      </c>
      <c r="E71" s="59">
        <f>+'Ark1'!Q444</f>
        <v>323</v>
      </c>
      <c r="F71" s="259">
        <f>+'Ark1'!R444</f>
        <v>3062</v>
      </c>
      <c r="G71" s="259">
        <f>+'Ark1'!S444</f>
        <v>3061</v>
      </c>
      <c r="H71" s="96">
        <f>+'Ark1'!T444</f>
        <v>10.702925652766613</v>
      </c>
      <c r="I71" s="96"/>
      <c r="J71" s="96">
        <f>+'Ark1'!U444</f>
        <v>12.294581035820791</v>
      </c>
      <c r="K71" s="60">
        <f>+'Ark1'!W444</f>
        <v>52.623979091800066</v>
      </c>
      <c r="L71" s="96"/>
      <c r="M71" s="96">
        <f>+'Ark1'!Y444</f>
        <v>155.91450032658412</v>
      </c>
      <c r="N71" s="96"/>
      <c r="O71" s="96">
        <f>+'Ark1'!AA444</f>
        <v>28.052470922227297</v>
      </c>
      <c r="P71" s="96">
        <f>+'Ark1'!AB444</f>
        <v>1.3513940597850829</v>
      </c>
      <c r="Q71" s="75">
        <f>+'Ark1'!AC444</f>
        <v>-14.127415762244128</v>
      </c>
      <c r="R71" s="75">
        <f t="shared" si="5"/>
        <v>9.4798761609907114</v>
      </c>
      <c r="S71" s="39"/>
      <c r="T71" s="4"/>
      <c r="U71" s="18"/>
      <c r="V71" s="5"/>
      <c r="W71" s="18"/>
      <c r="X71"/>
    </row>
    <row r="72" spans="1:24" ht="15.6">
      <c r="A72" s="39"/>
      <c r="B72" s="59">
        <f>+'Ark1'!C445</f>
        <v>2018</v>
      </c>
      <c r="C72" s="59">
        <f>+'Ark1'!L445</f>
        <v>14</v>
      </c>
      <c r="D72" s="96" t="s">
        <v>359</v>
      </c>
      <c r="E72" s="59">
        <f>+'Ark1'!Q445</f>
        <v>415</v>
      </c>
      <c r="F72" s="259">
        <f>+'Ark1'!R445</f>
        <v>10863</v>
      </c>
      <c r="G72" s="259">
        <f>+'Ark1'!S445</f>
        <v>10861</v>
      </c>
      <c r="H72" s="96">
        <f>+'Ark1'!T445</f>
        <v>37.970568702156655</v>
      </c>
      <c r="I72" s="96"/>
      <c r="J72" s="96">
        <f>+'Ark1'!U445</f>
        <v>40.046277524278409</v>
      </c>
      <c r="K72" s="60">
        <f>+'Ark1'!W445</f>
        <v>57.570573612006257</v>
      </c>
      <c r="L72" s="96"/>
      <c r="M72" s="96">
        <f>+'Ark1'!Y445</f>
        <v>143.14966399705349</v>
      </c>
      <c r="N72" s="96"/>
      <c r="O72" s="96">
        <f>+'Ark1'!AA445</f>
        <v>25.768194696318002</v>
      </c>
      <c r="P72" s="96">
        <f>+'Ark1'!AB445</f>
        <v>1.2106681111028501</v>
      </c>
      <c r="Q72" s="75">
        <f>+'Ark1'!AC445</f>
        <v>-20.327270245153304</v>
      </c>
      <c r="R72" s="75">
        <f t="shared" si="5"/>
        <v>26.17590361445783</v>
      </c>
      <c r="S72" s="39"/>
      <c r="T72" s="4"/>
      <c r="U72"/>
      <c r="V72"/>
      <c r="X72"/>
    </row>
    <row r="73" spans="1:24" ht="15.6">
      <c r="A73" s="39"/>
      <c r="B73" s="59">
        <f>+'Ark1'!C446</f>
        <v>2018</v>
      </c>
      <c r="C73" s="59">
        <f>+'Ark1'!L446</f>
        <v>17</v>
      </c>
      <c r="D73" s="96" t="s">
        <v>401</v>
      </c>
      <c r="E73" s="59">
        <f>+'Ark1'!Q446</f>
        <v>391</v>
      </c>
      <c r="F73" s="259">
        <f>+'Ark1'!R446</f>
        <v>13675</v>
      </c>
      <c r="G73" s="259">
        <f>+'Ark1'!S446</f>
        <v>13672</v>
      </c>
      <c r="H73" s="96">
        <f>+'Ark1'!T446</f>
        <v>47.799643468838489</v>
      </c>
      <c r="I73" s="96"/>
      <c r="J73" s="96">
        <f>+'Ark1'!U446</f>
        <v>43.270553935785209</v>
      </c>
      <c r="K73" s="60">
        <f>+'Ark1'!W446</f>
        <v>61.582577530719718</v>
      </c>
      <c r="L73" s="96"/>
      <c r="M73" s="96">
        <f>+'Ark1'!Y446</f>
        <v>122.8692138939679</v>
      </c>
      <c r="N73" s="96"/>
      <c r="O73" s="96">
        <f>+'Ark1'!AA446</f>
        <v>22.566194401122257</v>
      </c>
      <c r="P73" s="96">
        <f>+'Ark1'!AB446</f>
        <v>1.4207350733375756</v>
      </c>
      <c r="Q73" s="75">
        <f>+'Ark1'!AC446</f>
        <v>-20.237849387391204</v>
      </c>
      <c r="R73" s="75">
        <f t="shared" si="5"/>
        <v>34.974424552429667</v>
      </c>
      <c r="S73" s="39"/>
      <c r="T73" s="4"/>
      <c r="U73" s="18"/>
      <c r="V73"/>
      <c r="W73" s="18"/>
      <c r="X73"/>
    </row>
    <row r="74" spans="1:24">
      <c r="A74" s="39"/>
      <c r="B74" s="3">
        <f>+'Ark1'!C447</f>
        <v>2017</v>
      </c>
      <c r="C74" s="3">
        <f>+'Ark1'!L447</f>
        <v>1</v>
      </c>
      <c r="D74" s="52" t="s">
        <v>21</v>
      </c>
      <c r="E74" s="3">
        <f>+'Ark1'!Q447</f>
        <v>42</v>
      </c>
      <c r="F74" s="268">
        <f>+'Ark1'!R447</f>
        <v>109</v>
      </c>
      <c r="G74" s="268">
        <f>+'Ark1'!S447</f>
        <v>0</v>
      </c>
      <c r="H74" s="52">
        <f>+'Ark1'!T447</f>
        <v>0.41202041202041201</v>
      </c>
      <c r="I74" s="52"/>
      <c r="J74" s="52">
        <f>+'Ark1'!U447</f>
        <v>0</v>
      </c>
      <c r="K74" s="11">
        <f>+'Ark1'!W447</f>
        <v>0</v>
      </c>
      <c r="L74" s="52"/>
      <c r="M74" s="52">
        <f>+'Ark1'!Y447</f>
        <v>0</v>
      </c>
      <c r="N74" s="52"/>
      <c r="O74" s="52">
        <f>+'Ark1'!AA447</f>
        <v>0</v>
      </c>
      <c r="P74" s="52">
        <f>+'Ark1'!AB447</f>
        <v>0</v>
      </c>
      <c r="Q74" s="14">
        <f>+'Ark1'!AC447</f>
        <v>0</v>
      </c>
      <c r="R74" s="14">
        <f t="shared" si="5"/>
        <v>2.5952380952380953</v>
      </c>
      <c r="S74" s="39"/>
      <c r="T74" s="4"/>
      <c r="U74"/>
      <c r="V74"/>
      <c r="X74"/>
    </row>
    <row r="75" spans="1:24">
      <c r="A75" s="39"/>
      <c r="B75" s="3">
        <f>+'Ark1'!C448</f>
        <v>2017</v>
      </c>
      <c r="C75" s="3">
        <f>+'Ark1'!L448</f>
        <v>2</v>
      </c>
      <c r="D75" s="52" t="s">
        <v>22</v>
      </c>
      <c r="E75" s="3">
        <f>+'Ark1'!Q448</f>
        <v>22</v>
      </c>
      <c r="F75" s="268">
        <f>+'Ark1'!R448</f>
        <v>43</v>
      </c>
      <c r="G75" s="268">
        <f>+'Ark1'!S448</f>
        <v>37</v>
      </c>
      <c r="H75" s="52">
        <f>+'Ark1'!T448</f>
        <v>0.16254016254016251</v>
      </c>
      <c r="I75" s="52"/>
      <c r="J75" s="52">
        <f>+'Ark1'!U448</f>
        <v>0.21156559307787651</v>
      </c>
      <c r="K75" s="11">
        <f>+'Ark1'!W448</f>
        <v>37</v>
      </c>
      <c r="L75" s="52"/>
      <c r="M75" s="52">
        <f>+'Ark1'!Y448</f>
        <v>179.16744186046515</v>
      </c>
      <c r="N75" s="52"/>
      <c r="O75" s="52">
        <f>+'Ark1'!AA448</f>
        <v>43.555197257975507</v>
      </c>
      <c r="P75" s="52">
        <f>+'Ark1'!AB448</f>
        <v>1.5067416070017681</v>
      </c>
      <c r="Q75" s="14">
        <f>+'Ark1'!AC448</f>
        <v>-9.6903940409574503</v>
      </c>
      <c r="R75" s="14">
        <f t="shared" si="5"/>
        <v>1.9545454545454546</v>
      </c>
      <c r="S75" s="39"/>
      <c r="T75" s="4"/>
      <c r="U75"/>
      <c r="V75"/>
      <c r="X75"/>
    </row>
    <row r="76" spans="1:24" ht="15.6">
      <c r="A76" s="39"/>
      <c r="B76" s="3">
        <f>+'Ark1'!C449</f>
        <v>2017</v>
      </c>
      <c r="C76" s="3">
        <f>+'Ark1'!L449</f>
        <v>5</v>
      </c>
      <c r="D76" s="52" t="s">
        <v>358</v>
      </c>
      <c r="E76" s="3">
        <f>+'Ark1'!Q449</f>
        <v>65</v>
      </c>
      <c r="F76" s="268">
        <f>+'Ark1'!R449</f>
        <v>138</v>
      </c>
      <c r="G76" s="268">
        <f>+'Ark1'!S449</f>
        <v>137</v>
      </c>
      <c r="H76" s="52">
        <f>+'Ark1'!T449</f>
        <v>0.52164052164052188</v>
      </c>
      <c r="I76" s="52"/>
      <c r="J76" s="52">
        <f>+'Ark1'!U449</f>
        <v>0.73860673064290949</v>
      </c>
      <c r="K76" s="11">
        <f>+'Ark1'!W449</f>
        <v>42.481751824817501</v>
      </c>
      <c r="L76" s="52"/>
      <c r="M76" s="52">
        <f>+'Ark1'!Y449</f>
        <v>194.90217391304347</v>
      </c>
      <c r="N76" s="52"/>
      <c r="O76" s="52">
        <f>+'Ark1'!AA449</f>
        <v>31.318231860443529</v>
      </c>
      <c r="P76" s="52">
        <f>+'Ark1'!AB449</f>
        <v>1.6919827688939961</v>
      </c>
      <c r="Q76" s="14">
        <f>+'Ark1'!AC449</f>
        <v>-21.081523359381254</v>
      </c>
      <c r="R76" s="14">
        <f t="shared" si="5"/>
        <v>2.1230769230769231</v>
      </c>
      <c r="S76" s="39"/>
      <c r="T76" s="4"/>
      <c r="U76" s="5"/>
      <c r="V76"/>
      <c r="X76"/>
    </row>
    <row r="77" spans="1:24">
      <c r="A77" s="39"/>
      <c r="B77" s="3">
        <f>+'Ark1'!C450</f>
        <v>2017</v>
      </c>
      <c r="C77" s="3">
        <f>+'Ark1'!L450</f>
        <v>8</v>
      </c>
      <c r="D77" s="52" t="s">
        <v>23</v>
      </c>
      <c r="E77" s="3">
        <f>+'Ark1'!Q450</f>
        <v>173</v>
      </c>
      <c r="F77" s="268">
        <f>+'Ark1'!R450</f>
        <v>673</v>
      </c>
      <c r="G77" s="268">
        <f>+'Ark1'!S450</f>
        <v>671</v>
      </c>
      <c r="H77" s="52">
        <f>+'Ark1'!T450</f>
        <v>2.5439425439425438</v>
      </c>
      <c r="I77" s="52"/>
      <c r="J77" s="52">
        <f>+'Ark1'!U450</f>
        <v>3.2717972810462803</v>
      </c>
      <c r="K77" s="11">
        <f>+'Ark1'!W450</f>
        <v>47.631892697466469</v>
      </c>
      <c r="L77" s="52"/>
      <c r="M77" s="52">
        <f>+'Ark1'!Y450</f>
        <v>177.032838038633</v>
      </c>
      <c r="N77" s="52"/>
      <c r="O77" s="52">
        <f>+'Ark1'!AA450</f>
        <v>28.595006583870124</v>
      </c>
      <c r="P77" s="52">
        <f>+'Ark1'!AB450</f>
        <v>1.352856169594443</v>
      </c>
      <c r="Q77" s="14">
        <f>+'Ark1'!AC450</f>
        <v>-24.780633150795456</v>
      </c>
      <c r="R77" s="14">
        <f t="shared" si="5"/>
        <v>3.8901734104046244</v>
      </c>
      <c r="S77" s="39"/>
      <c r="T77" s="4"/>
      <c r="U77" s="4"/>
      <c r="V77" s="4"/>
      <c r="W77" s="4"/>
      <c r="X77"/>
    </row>
    <row r="78" spans="1:24" ht="15.6">
      <c r="A78" s="39"/>
      <c r="B78" s="3">
        <f>+'Ark1'!C451</f>
        <v>2017</v>
      </c>
      <c r="C78" s="3">
        <f>+'Ark1'!L451</f>
        <v>11</v>
      </c>
      <c r="D78" s="52" t="s">
        <v>24</v>
      </c>
      <c r="E78" s="3">
        <f>+'Ark1'!Q451</f>
        <v>327</v>
      </c>
      <c r="F78" s="268">
        <f>+'Ark1'!R451</f>
        <v>2608</v>
      </c>
      <c r="G78" s="268">
        <f>+'Ark1'!S451</f>
        <v>2607</v>
      </c>
      <c r="H78" s="52">
        <f>+'Ark1'!T451</f>
        <v>9.8582498582498559</v>
      </c>
      <c r="I78" s="52"/>
      <c r="J78" s="52">
        <f>+'Ark1'!U451</f>
        <v>11.50674399997539</v>
      </c>
      <c r="K78" s="11">
        <f>+'Ark1'!W451</f>
        <v>52.533947065592649</v>
      </c>
      <c r="L78" s="52"/>
      <c r="M78" s="52">
        <f>+'Ark1'!Y451</f>
        <v>160.66725460122694</v>
      </c>
      <c r="N78" s="52"/>
      <c r="O78" s="52">
        <f>+'Ark1'!AA451</f>
        <v>26.770720047847718</v>
      </c>
      <c r="P78" s="52">
        <f>+'Ark1'!AB451</f>
        <v>1.3758208045898803</v>
      </c>
      <c r="Q78" s="14">
        <f>+'Ark1'!AC451</f>
        <v>-14.269388292753476</v>
      </c>
      <c r="R78" s="14">
        <f t="shared" si="5"/>
        <v>7.9755351681957185</v>
      </c>
      <c r="S78" s="39"/>
      <c r="T78" s="4"/>
      <c r="U78" s="11"/>
      <c r="V78" s="1"/>
      <c r="W78" s="5"/>
      <c r="X78"/>
    </row>
    <row r="79" spans="1:24" ht="15.6">
      <c r="A79" s="39"/>
      <c r="B79" s="3">
        <f>+'Ark1'!C452</f>
        <v>2017</v>
      </c>
      <c r="C79" s="3">
        <f>+'Ark1'!L452</f>
        <v>14</v>
      </c>
      <c r="D79" s="52" t="s">
        <v>359</v>
      </c>
      <c r="E79" s="3">
        <f>+'Ark1'!Q452</f>
        <v>420</v>
      </c>
      <c r="F79" s="268">
        <f>+'Ark1'!R452</f>
        <v>10420</v>
      </c>
      <c r="G79" s="268">
        <f>+'Ark1'!S452</f>
        <v>10419</v>
      </c>
      <c r="H79" s="52">
        <f>+'Ark1'!T452</f>
        <v>39.387639387639375</v>
      </c>
      <c r="I79" s="52"/>
      <c r="J79" s="52">
        <f>+'Ark1'!U452</f>
        <v>41.452782443719101</v>
      </c>
      <c r="K79" s="11">
        <f>+'Ark1'!W452</f>
        <v>57.469526825990975</v>
      </c>
      <c r="L79" s="52"/>
      <c r="M79" s="52">
        <f>+'Ark1'!Y452</f>
        <v>144.86666986564305</v>
      </c>
      <c r="N79" s="52"/>
      <c r="O79" s="52">
        <f>+'Ark1'!AA452</f>
        <v>24.838948699744098</v>
      </c>
      <c r="P79" s="52">
        <f>+'Ark1'!AB452</f>
        <v>1.2250808109287779</v>
      </c>
      <c r="Q79" s="14">
        <f>+'Ark1'!AC452</f>
        <v>-24.572415817475825</v>
      </c>
      <c r="R79" s="14">
        <f t="shared" si="5"/>
        <v>24.80952380952381</v>
      </c>
      <c r="S79" s="39"/>
      <c r="T79" s="4"/>
      <c r="U79" s="11"/>
      <c r="V79" s="1"/>
      <c r="W79" s="5"/>
      <c r="X79"/>
    </row>
    <row r="80" spans="1:24" ht="15.6">
      <c r="A80" s="39"/>
      <c r="B80" s="3">
        <f>+'Ark1'!C453</f>
        <v>2017</v>
      </c>
      <c r="C80" s="3">
        <f>+'Ark1'!L453</f>
        <v>17</v>
      </c>
      <c r="D80" s="52" t="s">
        <v>401</v>
      </c>
      <c r="E80" s="3">
        <f>+'Ark1'!Q453</f>
        <v>400</v>
      </c>
      <c r="F80" s="268">
        <f>+'Ark1'!R453</f>
        <v>12464</v>
      </c>
      <c r="G80" s="268">
        <f>+'Ark1'!S453</f>
        <v>12464</v>
      </c>
      <c r="H80" s="52">
        <f>+'Ark1'!T453</f>
        <v>47.113967113967114</v>
      </c>
      <c r="I80" s="52"/>
      <c r="J80" s="52">
        <f>+'Ark1'!U453</f>
        <v>42.818503951538439</v>
      </c>
      <c r="K80" s="11">
        <f>+'Ark1'!W453</f>
        <v>61.553835044929393</v>
      </c>
      <c r="L80" s="52"/>
      <c r="M80" s="52">
        <f>+'Ark1'!Y453</f>
        <v>125.09978337612321</v>
      </c>
      <c r="N80" s="52"/>
      <c r="O80" s="52">
        <f>+'Ark1'!AA453</f>
        <v>22.078897921442444</v>
      </c>
      <c r="P80" s="52">
        <f>+'Ark1'!AB453</f>
        <v>1.4101194392200309</v>
      </c>
      <c r="Q80" s="14">
        <f>+'Ark1'!AC453</f>
        <v>-17.20866811750966</v>
      </c>
      <c r="R80" s="14">
        <f t="shared" si="5"/>
        <v>31.16</v>
      </c>
      <c r="S80" s="39"/>
      <c r="T80" s="4"/>
      <c r="U80" s="11"/>
      <c r="V80" s="1"/>
      <c r="W80" s="5"/>
      <c r="X80"/>
    </row>
    <row r="81" spans="1:24" ht="15.6">
      <c r="A81" s="39"/>
      <c r="B81" s="59">
        <f>+'Ark1'!C454</f>
        <v>2016</v>
      </c>
      <c r="C81" s="59">
        <f>+'Ark1'!L454</f>
        <v>1</v>
      </c>
      <c r="D81" s="96" t="s">
        <v>21</v>
      </c>
      <c r="E81" s="59">
        <f>+'Ark1'!Q454</f>
        <v>43</v>
      </c>
      <c r="F81" s="259">
        <f>+'Ark1'!R454</f>
        <v>79</v>
      </c>
      <c r="G81" s="259">
        <f>+'Ark1'!S454</f>
        <v>0</v>
      </c>
      <c r="H81" s="96">
        <f>+'Ark1'!T454</f>
        <v>0.29557018856629752</v>
      </c>
      <c r="I81" s="96"/>
      <c r="J81" s="96">
        <f>+'Ark1'!U454</f>
        <v>0</v>
      </c>
      <c r="K81" s="60">
        <f>+'Ark1'!W454</f>
        <v>0</v>
      </c>
      <c r="L81" s="96"/>
      <c r="M81" s="96">
        <f>+'Ark1'!Y454</f>
        <v>0</v>
      </c>
      <c r="N81" s="96"/>
      <c r="O81" s="96">
        <f>+'Ark1'!AA454</f>
        <v>0</v>
      </c>
      <c r="P81" s="96">
        <f>+'Ark1'!AB454</f>
        <v>0</v>
      </c>
      <c r="Q81" s="75">
        <f>+'Ark1'!AC454</f>
        <v>0</v>
      </c>
      <c r="R81" s="75">
        <f t="shared" si="5"/>
        <v>1.8372093023255813</v>
      </c>
      <c r="S81" s="39"/>
      <c r="T81" s="4"/>
      <c r="U81" s="11"/>
      <c r="V81" s="1"/>
      <c r="W81" s="5"/>
      <c r="X81"/>
    </row>
    <row r="82" spans="1:24" ht="15.6">
      <c r="A82" s="39"/>
      <c r="B82" s="59">
        <f>+'Ark1'!C455</f>
        <v>2016</v>
      </c>
      <c r="C82" s="59">
        <f>+'Ark1'!L455</f>
        <v>2</v>
      </c>
      <c r="D82" s="96" t="s">
        <v>22</v>
      </c>
      <c r="E82" s="59">
        <f>+'Ark1'!Q455</f>
        <v>35</v>
      </c>
      <c r="F82" s="259">
        <f>+'Ark1'!R455</f>
        <v>48</v>
      </c>
      <c r="G82" s="259">
        <f>+'Ark1'!S455</f>
        <v>45</v>
      </c>
      <c r="H82" s="96">
        <f>+'Ark1'!T455</f>
        <v>0.17958695001496555</v>
      </c>
      <c r="I82" s="96"/>
      <c r="J82" s="96">
        <f>+'Ark1'!U455</f>
        <v>0.21084176559772699</v>
      </c>
      <c r="K82" s="60">
        <f>+'Ark1'!W455</f>
        <v>44.711111111111109</v>
      </c>
      <c r="L82" s="96"/>
      <c r="M82" s="96">
        <f>+'Ark1'!Y455</f>
        <v>160.86666666666662</v>
      </c>
      <c r="N82" s="96"/>
      <c r="O82" s="96">
        <f>+'Ark1'!AA455</f>
        <v>60.241834198954578</v>
      </c>
      <c r="P82" s="96">
        <f>+'Ark1'!AB455</f>
        <v>12.041820132304151</v>
      </c>
      <c r="Q82" s="75">
        <f>+'Ark1'!AC455</f>
        <v>-82.142655516891693</v>
      </c>
      <c r="R82" s="75">
        <f t="shared" si="5"/>
        <v>1.3714285714285714</v>
      </c>
      <c r="S82" s="39"/>
      <c r="T82" s="4"/>
      <c r="U82" s="11"/>
      <c r="V82" s="11"/>
      <c r="W82" s="5"/>
      <c r="X82"/>
    </row>
    <row r="83" spans="1:24" ht="15.6">
      <c r="A83" s="39"/>
      <c r="B83" s="59">
        <f>+'Ark1'!C456</f>
        <v>2016</v>
      </c>
      <c r="C83" s="59">
        <f>+'Ark1'!L456</f>
        <v>5</v>
      </c>
      <c r="D83" s="96" t="s">
        <v>358</v>
      </c>
      <c r="E83" s="59">
        <f>+'Ark1'!Q456</f>
        <v>47</v>
      </c>
      <c r="F83" s="259">
        <f>+'Ark1'!R456</f>
        <v>68</v>
      </c>
      <c r="G83" s="259">
        <f>+'Ark1'!S456</f>
        <v>67</v>
      </c>
      <c r="H83" s="96">
        <f>+'Ark1'!T456</f>
        <v>0.25441484585453455</v>
      </c>
      <c r="I83" s="96"/>
      <c r="J83" s="96">
        <f>+'Ark1'!U456</f>
        <v>0.35554973039281002</v>
      </c>
      <c r="K83" s="60">
        <f>+'Ark1'!W456</f>
        <v>42.626865671641795</v>
      </c>
      <c r="L83" s="96"/>
      <c r="M83" s="96">
        <f>+'Ark1'!Y456</f>
        <v>191.48823529411763</v>
      </c>
      <c r="N83" s="96"/>
      <c r="O83" s="96">
        <f>+'Ark1'!AA456</f>
        <v>33.677617033605031</v>
      </c>
      <c r="P83" s="96">
        <f>+'Ark1'!AB456</f>
        <v>1.7941515343540095</v>
      </c>
      <c r="Q83" s="75">
        <f>+'Ark1'!AC456</f>
        <v>-17.803497438915361</v>
      </c>
      <c r="R83" s="75">
        <f t="shared" si="5"/>
        <v>1.446808510638298</v>
      </c>
      <c r="S83" s="39"/>
      <c r="T83" s="4"/>
      <c r="U83" s="11"/>
      <c r="V83" s="11"/>
      <c r="W83" s="5"/>
      <c r="X83"/>
    </row>
    <row r="84" spans="1:24" ht="15.6">
      <c r="A84" s="39"/>
      <c r="B84" s="59">
        <f>+'Ark1'!C457</f>
        <v>2016</v>
      </c>
      <c r="C84" s="59">
        <f>+'Ark1'!L457</f>
        <v>8</v>
      </c>
      <c r="D84" s="96" t="s">
        <v>23</v>
      </c>
      <c r="E84" s="59">
        <f>+'Ark1'!Q457</f>
        <v>168</v>
      </c>
      <c r="F84" s="259">
        <f>+'Ark1'!R457</f>
        <v>436</v>
      </c>
      <c r="G84" s="259">
        <f>+'Ark1'!S457</f>
        <v>432</v>
      </c>
      <c r="H84" s="96">
        <f>+'Ark1'!T457</f>
        <v>1.6312481293026044</v>
      </c>
      <c r="I84" s="96"/>
      <c r="J84" s="96">
        <f>+'Ark1'!U457</f>
        <v>2.1580098149441409</v>
      </c>
      <c r="K84" s="60">
        <f>+'Ark1'!W457</f>
        <v>47.6875</v>
      </c>
      <c r="L84" s="96"/>
      <c r="M84" s="96">
        <f>+'Ark1'!Y457</f>
        <v>181.26651376146788</v>
      </c>
      <c r="N84" s="96"/>
      <c r="O84" s="96">
        <f>+'Ark1'!AA457</f>
        <v>27.984962430091848</v>
      </c>
      <c r="P84" s="96">
        <f>+'Ark1'!AB457</f>
        <v>1.4567948233733556</v>
      </c>
      <c r="Q84" s="75">
        <f>+'Ark1'!AC457</f>
        <v>-12.409417555120758</v>
      </c>
      <c r="R84" s="75">
        <f t="shared" si="5"/>
        <v>2.5952380952380953</v>
      </c>
      <c r="S84" s="39"/>
      <c r="T84" s="4"/>
      <c r="U84" s="11"/>
      <c r="V84" s="11"/>
      <c r="W84" s="5"/>
      <c r="X84"/>
    </row>
    <row r="85" spans="1:24" ht="15.6">
      <c r="A85" s="39"/>
      <c r="B85" s="59">
        <f>+'Ark1'!C458</f>
        <v>2016</v>
      </c>
      <c r="C85" s="59">
        <f>+'Ark1'!L458</f>
        <v>11</v>
      </c>
      <c r="D85" s="96" t="s">
        <v>24</v>
      </c>
      <c r="E85" s="59">
        <f>+'Ark1'!Q458</f>
        <v>353</v>
      </c>
      <c r="F85" s="259">
        <f>+'Ark1'!R458</f>
        <v>2643</v>
      </c>
      <c r="G85" s="259">
        <f>+'Ark1'!S458</f>
        <v>2643</v>
      </c>
      <c r="H85" s="96">
        <f>+'Ark1'!T458</f>
        <v>9.8885064351990426</v>
      </c>
      <c r="I85" s="96"/>
      <c r="J85" s="96">
        <f>+'Ark1'!U458</f>
        <v>11.791951581975404</v>
      </c>
      <c r="K85" s="60">
        <f>+'Ark1'!W458</f>
        <v>52.748013620885359</v>
      </c>
      <c r="L85" s="96"/>
      <c r="M85" s="96">
        <f>+'Ark1'!Y458</f>
        <v>163.39515701853935</v>
      </c>
      <c r="N85" s="96"/>
      <c r="O85" s="96">
        <f>+'Ark1'!AA458</f>
        <v>26.66339895328408</v>
      </c>
      <c r="P85" s="96">
        <f>+'Ark1'!AB458</f>
        <v>1.317563343313402</v>
      </c>
      <c r="Q85" s="75">
        <f>+'Ark1'!AC458</f>
        <v>-21.611761510471723</v>
      </c>
      <c r="R85" s="75">
        <f t="shared" si="5"/>
        <v>7.4872521246458925</v>
      </c>
      <c r="S85" s="39"/>
      <c r="T85" s="4"/>
      <c r="U85" s="11"/>
      <c r="V85" s="11"/>
      <c r="W85" s="5"/>
      <c r="X85"/>
    </row>
    <row r="86" spans="1:24" ht="15.6">
      <c r="A86" s="39"/>
      <c r="B86" s="59">
        <f>+'Ark1'!C459</f>
        <v>2016</v>
      </c>
      <c r="C86" s="59">
        <f>+'Ark1'!L459</f>
        <v>14</v>
      </c>
      <c r="D86" s="96" t="s">
        <v>359</v>
      </c>
      <c r="E86" s="59">
        <f>+'Ark1'!Q459</f>
        <v>443</v>
      </c>
      <c r="F86" s="259">
        <f>+'Ark1'!R459</f>
        <v>10088</v>
      </c>
      <c r="G86" s="259">
        <f>+'Ark1'!S459</f>
        <v>10085</v>
      </c>
      <c r="H86" s="96">
        <f>+'Ark1'!T459</f>
        <v>37.743190661478607</v>
      </c>
      <c r="I86" s="96"/>
      <c r="J86" s="96">
        <f>+'Ark1'!U459</f>
        <v>39.559339180795341</v>
      </c>
      <c r="K86" s="60">
        <f>+'Ark1'!W459</f>
        <v>57.28051561725335</v>
      </c>
      <c r="L86" s="96"/>
      <c r="M86" s="96">
        <f>+'Ark1'!Y459</f>
        <v>143.61328310864295</v>
      </c>
      <c r="N86" s="96"/>
      <c r="O86" s="96">
        <f>+'Ark1'!AA459</f>
        <v>24.455586505944641</v>
      </c>
      <c r="P86" s="96">
        <f>+'Ark1'!AB459</f>
        <v>1.2999912786704273</v>
      </c>
      <c r="Q86" s="75">
        <f>+'Ark1'!AC459</f>
        <v>-22.203546250860736</v>
      </c>
      <c r="R86" s="75">
        <f t="shared" si="5"/>
        <v>22.772009029345373</v>
      </c>
      <c r="S86" s="39"/>
      <c r="T86" s="4"/>
      <c r="U86" s="11"/>
      <c r="V86" s="5"/>
      <c r="W86" s="5"/>
      <c r="X86"/>
    </row>
    <row r="87" spans="1:24" ht="15.6">
      <c r="A87" s="39"/>
      <c r="B87" s="59">
        <f>+'Ark1'!C460</f>
        <v>2016</v>
      </c>
      <c r="C87" s="59">
        <f>+'Ark1'!L460</f>
        <v>17</v>
      </c>
      <c r="D87" s="96" t="s">
        <v>401</v>
      </c>
      <c r="E87" s="59">
        <f>+'Ark1'!Q460</f>
        <v>419</v>
      </c>
      <c r="F87" s="259">
        <f>+'Ark1'!R460</f>
        <v>13366</v>
      </c>
      <c r="G87" s="259">
        <f>+'Ark1'!S460</f>
        <v>13365</v>
      </c>
      <c r="H87" s="96">
        <f>+'Ark1'!T460</f>
        <v>50.007482789583968</v>
      </c>
      <c r="I87" s="96"/>
      <c r="J87" s="96">
        <f>+'Ark1'!U460</f>
        <v>45.924307926294567</v>
      </c>
      <c r="K87" s="60">
        <f>+'Ark1'!W460</f>
        <v>61.688589599700713</v>
      </c>
      <c r="L87" s="96"/>
      <c r="M87" s="96">
        <f>+'Ark1'!Y460</f>
        <v>125.8322085889573</v>
      </c>
      <c r="N87" s="96"/>
      <c r="O87" s="96">
        <f>+'Ark1'!AA460</f>
        <v>22.201033829250097</v>
      </c>
      <c r="P87" s="96">
        <f>+'Ark1'!AB460</f>
        <v>1.4931671262411879</v>
      </c>
      <c r="Q87" s="75">
        <f>+'Ark1'!AC460</f>
        <v>-20.267240459095536</v>
      </c>
      <c r="R87" s="75">
        <f t="shared" si="5"/>
        <v>31.899761336515514</v>
      </c>
      <c r="S87" s="39"/>
      <c r="T87" s="4"/>
      <c r="U87" s="11"/>
      <c r="V87" s="5"/>
      <c r="W87" s="5"/>
      <c r="X87"/>
    </row>
    <row r="88" spans="1:24" ht="15.6">
      <c r="A88" s="39"/>
      <c r="B88">
        <f>+'Ark1'!C461</f>
        <v>2015</v>
      </c>
      <c r="C88">
        <f>+'Ark1'!L461</f>
        <v>1</v>
      </c>
      <c r="D88" s="52" t="s">
        <v>21</v>
      </c>
      <c r="E88">
        <f>+'Ark1'!Q461</f>
        <v>52</v>
      </c>
      <c r="F88" s="276">
        <f>+'Ark1'!R461</f>
        <v>115</v>
      </c>
      <c r="G88" s="276">
        <f>+'Ark1'!S461</f>
        <v>0</v>
      </c>
      <c r="H88" s="94">
        <f>+'Ark1'!T461</f>
        <v>0.42170883755042177</v>
      </c>
      <c r="I88" s="94"/>
      <c r="J88" s="94">
        <f>+'Ark1'!U461</f>
        <v>0</v>
      </c>
      <c r="K88" s="1">
        <f>+'Ark1'!W461</f>
        <v>0</v>
      </c>
      <c r="L88" s="94"/>
      <c r="M88" s="94">
        <f>+'Ark1'!Y461</f>
        <v>0</v>
      </c>
      <c r="N88" s="94"/>
      <c r="O88" s="94">
        <f>+'Ark1'!AA461</f>
        <v>0</v>
      </c>
      <c r="P88" s="94">
        <f>+'Ark1'!AB461</f>
        <v>0</v>
      </c>
      <c r="Q88" s="9">
        <f>+'Ark1'!AC461</f>
        <v>0</v>
      </c>
      <c r="R88" s="9">
        <f t="shared" si="5"/>
        <v>2.2115384615384617</v>
      </c>
      <c r="S88" s="39"/>
      <c r="T88" s="4"/>
      <c r="U88" s="11"/>
      <c r="V88" s="5"/>
      <c r="W88" s="5"/>
      <c r="X88"/>
    </row>
    <row r="89" spans="1:24" ht="15.6">
      <c r="A89" s="39"/>
      <c r="B89">
        <f>+'Ark1'!C462</f>
        <v>2015</v>
      </c>
      <c r="C89">
        <f>+'Ark1'!L462</f>
        <v>2</v>
      </c>
      <c r="D89" s="52" t="s">
        <v>22</v>
      </c>
      <c r="E89">
        <f>+'Ark1'!Q462</f>
        <v>60</v>
      </c>
      <c r="F89" s="276">
        <f>+'Ark1'!R462</f>
        <v>100</v>
      </c>
      <c r="G89" s="276">
        <f>+'Ark1'!S462</f>
        <v>99</v>
      </c>
      <c r="H89" s="94">
        <f>+'Ark1'!T462</f>
        <v>0.36670333700036672</v>
      </c>
      <c r="I89" s="94"/>
      <c r="J89" s="94">
        <f>+'Ark1'!U462</f>
        <v>0.37517778435030374</v>
      </c>
      <c r="K89" s="1">
        <f>+'Ark1'!W462</f>
        <v>35.828282828282823</v>
      </c>
      <c r="L89" s="94"/>
      <c r="M89" s="94">
        <f>+'Ark1'!Y462</f>
        <v>137.74700000000001</v>
      </c>
      <c r="N89" s="94"/>
      <c r="O89" s="94">
        <f>+'Ark1'!AA462</f>
        <v>60.762760570397774</v>
      </c>
      <c r="P89" s="94">
        <f>+'Ark1'!AB462</f>
        <v>1.5701791961069049</v>
      </c>
      <c r="Q89" s="9">
        <f>+'Ark1'!AC462</f>
        <v>60.715607427271657</v>
      </c>
      <c r="R89" s="9">
        <f t="shared" ref="R89:R94" si="8">+F89/E89</f>
        <v>1.6666666666666667</v>
      </c>
      <c r="S89" s="39"/>
      <c r="T89" s="4"/>
      <c r="U89" s="11"/>
      <c r="V89" s="5"/>
      <c r="W89" s="5"/>
      <c r="X89"/>
    </row>
    <row r="90" spans="1:24" ht="15.6">
      <c r="A90" s="39"/>
      <c r="B90">
        <f>+'Ark1'!C463</f>
        <v>2015</v>
      </c>
      <c r="C90">
        <f>+'Ark1'!L463</f>
        <v>5</v>
      </c>
      <c r="D90" s="52" t="s">
        <v>358</v>
      </c>
      <c r="E90">
        <f>+'Ark1'!Q463</f>
        <v>56</v>
      </c>
      <c r="F90" s="276">
        <f>+'Ark1'!R463</f>
        <v>86</v>
      </c>
      <c r="G90" s="276">
        <f>+'Ark1'!S463</f>
        <v>86</v>
      </c>
      <c r="H90" s="94">
        <f>+'Ark1'!T463</f>
        <v>0.31536486982031542</v>
      </c>
      <c r="I90" s="94"/>
      <c r="J90" s="94">
        <f>+'Ark1'!U463</f>
        <v>0.47199074103706656</v>
      </c>
      <c r="K90" s="1">
        <f>+'Ark1'!W463</f>
        <v>42.33720930232559</v>
      </c>
      <c r="L90" s="94"/>
      <c r="M90" s="94">
        <f>+'Ark1'!Y463</f>
        <v>201.50232558139535</v>
      </c>
      <c r="N90" s="94"/>
      <c r="O90" s="94">
        <f>+'Ark1'!AA463</f>
        <v>28.298857634697423</v>
      </c>
      <c r="P90" s="94">
        <f>+'Ark1'!AB463</f>
        <v>1.2904881455739379</v>
      </c>
      <c r="Q90" s="9">
        <f>+'Ark1'!AC463</f>
        <v>-21.277908043789299</v>
      </c>
      <c r="R90" s="9">
        <f t="shared" si="8"/>
        <v>1.5357142857142858</v>
      </c>
      <c r="S90" s="39"/>
      <c r="T90" s="4"/>
      <c r="U90" s="11"/>
      <c r="V90" s="5"/>
      <c r="W90" s="5"/>
      <c r="X90"/>
    </row>
    <row r="91" spans="1:24" ht="15.6">
      <c r="A91" s="39"/>
      <c r="B91">
        <f>+'Ark1'!C464</f>
        <v>2015</v>
      </c>
      <c r="C91">
        <f>+'Ark1'!L464</f>
        <v>8</v>
      </c>
      <c r="D91" s="52" t="s">
        <v>23</v>
      </c>
      <c r="E91">
        <f>+'Ark1'!Q464</f>
        <v>208</v>
      </c>
      <c r="F91" s="276">
        <f>+'Ark1'!R464</f>
        <v>615</v>
      </c>
      <c r="G91" s="276">
        <f>+'Ark1'!S464</f>
        <v>614</v>
      </c>
      <c r="H91" s="94">
        <f>+'Ark1'!T464</f>
        <v>2.2552255225522546</v>
      </c>
      <c r="I91" s="94"/>
      <c r="J91" s="94">
        <f>+'Ark1'!U464</f>
        <v>3.0075832231221762</v>
      </c>
      <c r="K91" s="1">
        <f>+'Ark1'!W464</f>
        <v>47.677524429967406</v>
      </c>
      <c r="L91" s="94"/>
      <c r="M91" s="94">
        <f>+'Ark1'!Y464</f>
        <v>179.55089430894299</v>
      </c>
      <c r="N91" s="94"/>
      <c r="O91" s="94">
        <f>+'Ark1'!AA464</f>
        <v>28.42055696175742</v>
      </c>
      <c r="P91" s="94">
        <f>+'Ark1'!AB464</f>
        <v>1.3115310675922738</v>
      </c>
      <c r="Q91" s="9">
        <f>+'Ark1'!AC464</f>
        <v>-16.369566331119461</v>
      </c>
      <c r="R91" s="9">
        <f t="shared" si="8"/>
        <v>2.9567307692307692</v>
      </c>
      <c r="S91" s="39"/>
      <c r="T91" s="4"/>
      <c r="U91" s="11"/>
      <c r="V91" s="5"/>
      <c r="W91" s="5"/>
      <c r="X91"/>
    </row>
    <row r="92" spans="1:24" ht="15.6">
      <c r="A92" s="39"/>
      <c r="B92">
        <f>+'Ark1'!C465</f>
        <v>2015</v>
      </c>
      <c r="C92">
        <f>+'Ark1'!L465</f>
        <v>11</v>
      </c>
      <c r="D92" s="52" t="s">
        <v>24</v>
      </c>
      <c r="E92">
        <f>+'Ark1'!Q465</f>
        <v>363</v>
      </c>
      <c r="F92" s="276">
        <f>+'Ark1'!R465</f>
        <v>2778</v>
      </c>
      <c r="G92" s="276">
        <f>+'Ark1'!S465</f>
        <v>2777</v>
      </c>
      <c r="H92" s="94">
        <f>+'Ark1'!T465</f>
        <v>10.187018701870185</v>
      </c>
      <c r="I92" s="94"/>
      <c r="J92" s="94">
        <f>+'Ark1'!U465</f>
        <v>12.168278758779728</v>
      </c>
      <c r="K92" s="1">
        <f>+'Ark1'!W465</f>
        <v>52.623334533669421</v>
      </c>
      <c r="L92" s="94"/>
      <c r="M92" s="94">
        <f>+'Ark1'!Y465</f>
        <v>160.82069834413238</v>
      </c>
      <c r="N92" s="94"/>
      <c r="O92" s="94">
        <f>+'Ark1'!AA465</f>
        <v>27.483427090713711</v>
      </c>
      <c r="P92" s="94">
        <f>+'Ark1'!AB465</f>
        <v>1.3174554432218102</v>
      </c>
      <c r="Q92" s="9">
        <f>+'Ark1'!AC465</f>
        <v>-18.347237455148225</v>
      </c>
      <c r="R92" s="9">
        <f t="shared" si="8"/>
        <v>7.6528925619834709</v>
      </c>
      <c r="S92" s="39"/>
      <c r="T92" s="4"/>
      <c r="U92" s="11"/>
      <c r="V92" s="5"/>
      <c r="W92" s="5"/>
      <c r="X92"/>
    </row>
    <row r="93" spans="1:24" ht="15.6">
      <c r="A93" s="39"/>
      <c r="B93">
        <f>+'Ark1'!C466</f>
        <v>2015</v>
      </c>
      <c r="C93">
        <f>+'Ark1'!L466</f>
        <v>14</v>
      </c>
      <c r="D93" s="52" t="s">
        <v>359</v>
      </c>
      <c r="E93">
        <f>+'Ark1'!Q466</f>
        <v>463</v>
      </c>
      <c r="F93" s="276">
        <f>+'Ark1'!R466</f>
        <v>8710</v>
      </c>
      <c r="G93" s="276">
        <f>+'Ark1'!S466</f>
        <v>8710</v>
      </c>
      <c r="H93" s="94">
        <f>+'Ark1'!T466</f>
        <v>31.939860652731944</v>
      </c>
      <c r="I93" s="94"/>
      <c r="J93" s="94">
        <f>+'Ark1'!U466</f>
        <v>33.948957877770631</v>
      </c>
      <c r="K93" s="1">
        <f>+'Ark1'!W466</f>
        <v>57.286222732491389</v>
      </c>
      <c r="L93" s="94"/>
      <c r="M93" s="94">
        <f>+'Ark1'!Y466</f>
        <v>143.1045120551089</v>
      </c>
      <c r="N93" s="94"/>
      <c r="O93" s="94">
        <f>+'Ark1'!AA466</f>
        <v>24.831913128208356</v>
      </c>
      <c r="P93" s="94">
        <f>+'Ark1'!AB466</f>
        <v>1.3108855705564817</v>
      </c>
      <c r="Q93" s="9">
        <f>+'Ark1'!AC466</f>
        <v>-17.242589023299363</v>
      </c>
      <c r="R93" s="9">
        <f t="shared" si="8"/>
        <v>18.812095032397409</v>
      </c>
      <c r="S93" s="39"/>
      <c r="T93" s="4"/>
      <c r="U93" s="11"/>
      <c r="V93" s="5"/>
      <c r="W93" s="5"/>
      <c r="X93"/>
    </row>
    <row r="94" spans="1:24" ht="15.6">
      <c r="A94" s="39"/>
      <c r="B94">
        <f>+'Ark1'!C467</f>
        <v>2015</v>
      </c>
      <c r="C94">
        <f>+'Ark1'!L467</f>
        <v>17</v>
      </c>
      <c r="D94" s="52" t="s">
        <v>401</v>
      </c>
      <c r="E94">
        <f>+'Ark1'!Q467</f>
        <v>452</v>
      </c>
      <c r="F94" s="276">
        <f>+'Ark1'!R467</f>
        <v>14866</v>
      </c>
      <c r="G94" s="276">
        <f>+'Ark1'!S467</f>
        <v>14867</v>
      </c>
      <c r="H94" s="94">
        <f>+'Ark1'!T467</f>
        <v>54.514118078474517</v>
      </c>
      <c r="I94" s="94"/>
      <c r="J94" s="94">
        <f>+'Ark1'!U467</f>
        <v>50.028011614940091</v>
      </c>
      <c r="K94" s="1">
        <f>+'Ark1'!W467</f>
        <v>61.838904957287937</v>
      </c>
      <c r="L94" s="94"/>
      <c r="M94" s="94">
        <f>+'Ark1'!Y467</f>
        <v>123.55608771693798</v>
      </c>
      <c r="N94" s="94"/>
      <c r="O94" s="94">
        <f>+'Ark1'!AA467</f>
        <v>22.920374793706056</v>
      </c>
      <c r="P94" s="94">
        <f>+'Ark1'!AB467</f>
        <v>1.678829626823874</v>
      </c>
      <c r="Q94" s="9">
        <f>+'Ark1'!AC467</f>
        <v>-15.727420541131419</v>
      </c>
      <c r="R94" s="9">
        <f t="shared" si="8"/>
        <v>32.889380530973455</v>
      </c>
      <c r="S94" s="39"/>
      <c r="T94" s="4"/>
      <c r="U94" s="5"/>
      <c r="V94" s="5"/>
      <c r="W94" s="5"/>
      <c r="X94"/>
    </row>
    <row r="95" spans="1:24" ht="15.6">
      <c r="A95" s="39"/>
      <c r="B95" s="59">
        <f>+'Ark1'!C468</f>
        <v>2014</v>
      </c>
      <c r="C95" s="59">
        <f>+'Ark1'!L468</f>
        <v>1</v>
      </c>
      <c r="D95" s="96" t="s">
        <v>21</v>
      </c>
      <c r="E95" s="59">
        <f>+'Ark1'!Q468</f>
        <v>52</v>
      </c>
      <c r="F95" s="259">
        <f>+'Ark1'!R468</f>
        <v>96</v>
      </c>
      <c r="G95" s="259">
        <f>+'Ark1'!S468</f>
        <v>0</v>
      </c>
      <c r="H95" s="96">
        <f>+'Ark1'!T468</f>
        <v>0.34968855862747222</v>
      </c>
      <c r="I95" s="96"/>
      <c r="J95" s="96">
        <f>+'Ark1'!U468</f>
        <v>0</v>
      </c>
      <c r="K95" s="60">
        <f>+'Ark1'!W468</f>
        <v>0</v>
      </c>
      <c r="L95" s="96"/>
      <c r="M95" s="96">
        <f>+'Ark1'!Y468</f>
        <v>0</v>
      </c>
      <c r="N95" s="96"/>
      <c r="O95" s="96">
        <f>+'Ark1'!AA468</f>
        <v>0</v>
      </c>
      <c r="P95" s="96">
        <f>+'Ark1'!AB468</f>
        <v>0</v>
      </c>
      <c r="Q95" s="75">
        <f>+'Ark1'!AC468</f>
        <v>0</v>
      </c>
      <c r="R95" s="75">
        <f t="shared" si="5"/>
        <v>1.8461538461538463</v>
      </c>
      <c r="S95" s="39"/>
      <c r="T95" s="4"/>
      <c r="U95"/>
      <c r="V95"/>
      <c r="X95"/>
    </row>
    <row r="96" spans="1:24" ht="15.6">
      <c r="A96" s="39"/>
      <c r="B96" s="59">
        <f>+'Ark1'!C469</f>
        <v>2014</v>
      </c>
      <c r="C96" s="59">
        <f>+'Ark1'!L469</f>
        <v>2</v>
      </c>
      <c r="D96" s="96" t="s">
        <v>22</v>
      </c>
      <c r="E96" s="59">
        <f>+'Ark1'!Q469</f>
        <v>80</v>
      </c>
      <c r="F96" s="259">
        <f>+'Ark1'!R469</f>
        <v>147</v>
      </c>
      <c r="G96" s="259">
        <f>+'Ark1'!S469</f>
        <v>129</v>
      </c>
      <c r="H96" s="96">
        <f>+'Ark1'!T469</f>
        <v>0.53546060539831697</v>
      </c>
      <c r="I96" s="96"/>
      <c r="J96" s="96">
        <f>+'Ark1'!U469</f>
        <v>0.46273007319095194</v>
      </c>
      <c r="K96" s="60">
        <f>+'Ark1'!W469</f>
        <v>35.55038759689922</v>
      </c>
      <c r="L96" s="96"/>
      <c r="M96" s="96">
        <f>+'Ark1'!Y469</f>
        <v>115.83401360544222</v>
      </c>
      <c r="N96" s="96"/>
      <c r="O96" s="96">
        <f>+'Ark1'!AA469</f>
        <v>52.488717042253583</v>
      </c>
      <c r="P96" s="96">
        <f>+'Ark1'!AB469</f>
        <v>1.2197422545758827</v>
      </c>
      <c r="Q96" s="75">
        <f>+'Ark1'!AC469</f>
        <v>65.420348100211001</v>
      </c>
      <c r="R96" s="75">
        <f t="shared" ref="R96:R101" si="9">+F96/E96</f>
        <v>1.8374999999999999</v>
      </c>
      <c r="S96" s="39"/>
      <c r="T96" s="4"/>
      <c r="U96" s="5"/>
      <c r="V96"/>
      <c r="W96" s="5"/>
      <c r="X96"/>
    </row>
    <row r="97" spans="1:24" ht="15.6">
      <c r="A97" s="39"/>
      <c r="B97" s="59">
        <f>+'Ark1'!C470</f>
        <v>2014</v>
      </c>
      <c r="C97" s="59">
        <f>+'Ark1'!L470</f>
        <v>5</v>
      </c>
      <c r="D97" s="96" t="s">
        <v>358</v>
      </c>
      <c r="E97" s="59">
        <f>+'Ark1'!Q470</f>
        <v>52</v>
      </c>
      <c r="F97" s="259">
        <f>+'Ark1'!R470</f>
        <v>104</v>
      </c>
      <c r="G97" s="259">
        <f>+'Ark1'!S470</f>
        <v>102</v>
      </c>
      <c r="H97" s="96">
        <f>+'Ark1'!T470</f>
        <v>0.37882927184642851</v>
      </c>
      <c r="I97" s="96"/>
      <c r="J97" s="96">
        <f>+'Ark1'!U470</f>
        <v>0.55165035981314803</v>
      </c>
      <c r="K97" s="60">
        <f>+'Ark1'!W470</f>
        <v>42.431372549019599</v>
      </c>
      <c r="L97" s="96"/>
      <c r="M97" s="96">
        <f>+'Ark1'!Y470</f>
        <v>195.18942307692305</v>
      </c>
      <c r="N97" s="96"/>
      <c r="O97" s="96">
        <f>+'Ark1'!AA470</f>
        <v>30.574768795988327</v>
      </c>
      <c r="P97" s="96">
        <f>+'Ark1'!AB470</f>
        <v>1.2719431168806321</v>
      </c>
      <c r="Q97" s="75">
        <f>+'Ark1'!AC470</f>
        <v>5.7747189614819181</v>
      </c>
      <c r="R97" s="75">
        <f t="shared" si="9"/>
        <v>2</v>
      </c>
      <c r="S97" s="39"/>
      <c r="T97" s="4"/>
      <c r="U97"/>
      <c r="V97"/>
      <c r="X97"/>
    </row>
    <row r="98" spans="1:24" ht="15.6">
      <c r="A98" s="39"/>
      <c r="B98" s="59">
        <f>+'Ark1'!C471</f>
        <v>2014</v>
      </c>
      <c r="C98" s="59">
        <f>+'Ark1'!L471</f>
        <v>8</v>
      </c>
      <c r="D98" s="96" t="s">
        <v>23</v>
      </c>
      <c r="E98" s="59">
        <f>+'Ark1'!Q471</f>
        <v>214</v>
      </c>
      <c r="F98" s="259">
        <f>+'Ark1'!R471</f>
        <v>715</v>
      </c>
      <c r="G98" s="259">
        <f>+'Ark1'!S471</f>
        <v>713</v>
      </c>
      <c r="H98" s="96">
        <f>+'Ark1'!T471</f>
        <v>2.6044512439441956</v>
      </c>
      <c r="I98" s="96"/>
      <c r="J98" s="96">
        <f>+'Ark1'!U471</f>
        <v>3.5012135264384407</v>
      </c>
      <c r="K98" s="60">
        <f>+'Ark1'!W471</f>
        <v>47.482468443197746</v>
      </c>
      <c r="L98" s="96"/>
      <c r="M98" s="96">
        <f>+'Ark1'!Y471</f>
        <v>180.19314685314689</v>
      </c>
      <c r="N98" s="96"/>
      <c r="O98" s="96">
        <f>+'Ark1'!AA471</f>
        <v>27.519497578643904</v>
      </c>
      <c r="P98" s="96">
        <f>+'Ark1'!AB471</f>
        <v>1.3523813372204627</v>
      </c>
      <c r="Q98" s="75">
        <f>+'Ark1'!AC471</f>
        <v>-23.516006421948902</v>
      </c>
      <c r="R98" s="75">
        <f t="shared" si="9"/>
        <v>3.3411214953271027</v>
      </c>
      <c r="S98" s="39"/>
      <c r="T98" s="4"/>
      <c r="U98"/>
      <c r="V98"/>
      <c r="X98"/>
    </row>
    <row r="99" spans="1:24" ht="15.6">
      <c r="A99" s="39"/>
      <c r="B99" s="59">
        <f>+'Ark1'!C472</f>
        <v>2014</v>
      </c>
      <c r="C99" s="59">
        <f>+'Ark1'!L472</f>
        <v>11</v>
      </c>
      <c r="D99" s="96" t="s">
        <v>24</v>
      </c>
      <c r="E99" s="59">
        <f>+'Ark1'!Q472</f>
        <v>388</v>
      </c>
      <c r="F99" s="259">
        <f>+'Ark1'!R472</f>
        <v>2520</v>
      </c>
      <c r="G99" s="259">
        <f>+'Ark1'!S472</f>
        <v>2519</v>
      </c>
      <c r="H99" s="96">
        <f>+'Ark1'!T472</f>
        <v>9.1793246639711494</v>
      </c>
      <c r="I99" s="96"/>
      <c r="J99" s="96">
        <f>+'Ark1'!U472</f>
        <v>11.164970434500619</v>
      </c>
      <c r="K99" s="60">
        <f>+'Ark1'!W472</f>
        <v>52.404128622469237</v>
      </c>
      <c r="L99" s="96"/>
      <c r="M99" s="96">
        <f>+'Ark1'!Y472</f>
        <v>163.03571428571445</v>
      </c>
      <c r="N99" s="96"/>
      <c r="O99" s="96">
        <f>+'Ark1'!AA472</f>
        <v>26.532132387639017</v>
      </c>
      <c r="P99" s="96">
        <f>+'Ark1'!AB472</f>
        <v>1.3773240220879688</v>
      </c>
      <c r="Q99" s="75">
        <f>+'Ark1'!AC472</f>
        <v>-16.983366744664103</v>
      </c>
      <c r="R99" s="75">
        <f t="shared" si="9"/>
        <v>6.4948453608247423</v>
      </c>
      <c r="S99" s="39"/>
      <c r="T99" s="4"/>
      <c r="U99" s="5"/>
      <c r="V99"/>
      <c r="W99" s="2"/>
      <c r="X99"/>
    </row>
    <row r="100" spans="1:24" ht="15.6">
      <c r="A100" s="39"/>
      <c r="B100" s="59">
        <f>+'Ark1'!C473</f>
        <v>2014</v>
      </c>
      <c r="C100" s="59">
        <f>+'Ark1'!L473</f>
        <v>14</v>
      </c>
      <c r="D100" s="96" t="s">
        <v>359</v>
      </c>
      <c r="E100" s="59">
        <f>+'Ark1'!Q473</f>
        <v>492</v>
      </c>
      <c r="F100" s="259">
        <f>+'Ark1'!R473</f>
        <v>8296</v>
      </c>
      <c r="G100" s="259">
        <f>+'Ark1'!S473</f>
        <v>8282</v>
      </c>
      <c r="H100" s="96">
        <f>+'Ark1'!T473</f>
        <v>30.218919608057409</v>
      </c>
      <c r="I100" s="96"/>
      <c r="J100" s="96">
        <f>+'Ark1'!U473</f>
        <v>32.467633474931958</v>
      </c>
      <c r="K100" s="60">
        <f>+'Ark1'!W473</f>
        <v>57.3427915962328</v>
      </c>
      <c r="L100" s="96"/>
      <c r="M100" s="96">
        <f>+'Ark1'!Y473</f>
        <v>144.01495901639373</v>
      </c>
      <c r="N100" s="96"/>
      <c r="O100" s="96">
        <f>+'Ark1'!AA473</f>
        <v>25.508633045074259</v>
      </c>
      <c r="P100" s="96">
        <f>+'Ark1'!AB473</f>
        <v>1.3195086029227228</v>
      </c>
      <c r="Q100" s="75">
        <f>+'Ark1'!AC473</f>
        <v>-18.435038513862445</v>
      </c>
      <c r="R100" s="75">
        <f t="shared" si="9"/>
        <v>16.86178861788618</v>
      </c>
      <c r="S100" s="39"/>
      <c r="T100" s="4"/>
      <c r="U100" s="4"/>
      <c r="V100" s="4"/>
      <c r="W100" s="4"/>
      <c r="X100"/>
    </row>
    <row r="101" spans="1:24" ht="15.6">
      <c r="A101" s="39"/>
      <c r="B101" s="59">
        <f>+'Ark1'!C474</f>
        <v>2014</v>
      </c>
      <c r="C101" s="59">
        <f>+'Ark1'!L474</f>
        <v>17</v>
      </c>
      <c r="D101" s="96" t="s">
        <v>401</v>
      </c>
      <c r="E101" s="59">
        <f>+'Ark1'!Q474</f>
        <v>499</v>
      </c>
      <c r="F101" s="259">
        <f>+'Ark1'!R474</f>
        <v>15299</v>
      </c>
      <c r="G101" s="259">
        <f>+'Ark1'!S474</f>
        <v>15293</v>
      </c>
      <c r="H101" s="96">
        <f>+'Ark1'!T474</f>
        <v>55.727971442101058</v>
      </c>
      <c r="I101" s="96"/>
      <c r="J101" s="96">
        <f>+'Ark1'!U474</f>
        <v>51.425859256369314</v>
      </c>
      <c r="K101" s="60">
        <f>+'Ark1'!W474</f>
        <v>61.760740207938277</v>
      </c>
      <c r="L101" s="96"/>
      <c r="M101" s="96">
        <f>+'Ark1'!Y474</f>
        <v>123.69274462383233</v>
      </c>
      <c r="N101" s="96"/>
      <c r="O101" s="96">
        <f>+'Ark1'!AA474</f>
        <v>23.541985249929184</v>
      </c>
      <c r="P101" s="96">
        <f>+'Ark1'!AB474</f>
        <v>1.4321222708654502</v>
      </c>
      <c r="Q101" s="75">
        <f>+'Ark1'!AC474</f>
        <v>-21.067889538659941</v>
      </c>
      <c r="R101" s="75">
        <f t="shared" si="9"/>
        <v>30.659318637274549</v>
      </c>
      <c r="S101" s="39"/>
      <c r="T101" s="4"/>
      <c r="U101" s="11"/>
      <c r="V101" s="1"/>
      <c r="W101" s="5"/>
      <c r="X101"/>
    </row>
    <row r="102" spans="1:24" ht="15.6">
      <c r="A102" s="39"/>
      <c r="B102">
        <f>+'Ark1'!C475</f>
        <v>2013</v>
      </c>
      <c r="C102">
        <f>+'Ark1'!L475</f>
        <v>1</v>
      </c>
      <c r="D102" s="52" t="s">
        <v>21</v>
      </c>
      <c r="E102">
        <f>+'Ark1'!Q475</f>
        <v>26</v>
      </c>
      <c r="F102" s="276">
        <f>+'Ark1'!R475</f>
        <v>34</v>
      </c>
      <c r="G102" s="276">
        <f>+'Ark1'!S475</f>
        <v>0</v>
      </c>
      <c r="H102" s="94">
        <f>+'Ark1'!T475</f>
        <v>0.12167191525908962</v>
      </c>
      <c r="I102" s="94"/>
      <c r="J102" s="94">
        <f>+'Ark1'!U475</f>
        <v>0</v>
      </c>
      <c r="K102" s="1">
        <f>+'Ark1'!W475</f>
        <v>0</v>
      </c>
      <c r="L102" s="94"/>
      <c r="M102" s="94">
        <f>+'Ark1'!Y475</f>
        <v>0</v>
      </c>
      <c r="N102" s="94"/>
      <c r="O102" s="94">
        <f>+'Ark1'!AA475</f>
        <v>0</v>
      </c>
      <c r="P102" s="94">
        <f>+'Ark1'!AB475</f>
        <v>0</v>
      </c>
      <c r="Q102" s="9">
        <f>+'Ark1'!AC475</f>
        <v>0</v>
      </c>
      <c r="R102" s="9">
        <f>+F102/E102</f>
        <v>1.3076923076923077</v>
      </c>
      <c r="S102" s="39"/>
      <c r="T102" s="4"/>
      <c r="U102" s="11"/>
      <c r="V102" s="1"/>
      <c r="W102" s="5"/>
      <c r="X102"/>
    </row>
    <row r="103" spans="1:24" ht="15.6">
      <c r="A103" s="39"/>
      <c r="B103">
        <f>+'Ark1'!C476</f>
        <v>2013</v>
      </c>
      <c r="C103">
        <f>+'Ark1'!L476</f>
        <v>2</v>
      </c>
      <c r="D103" s="52" t="s">
        <v>22</v>
      </c>
      <c r="E103">
        <f>+'Ark1'!Q476</f>
        <v>21</v>
      </c>
      <c r="F103" s="276">
        <f>+'Ark1'!R476</f>
        <v>37</v>
      </c>
      <c r="G103" s="276">
        <f>+'Ark1'!S476</f>
        <v>34</v>
      </c>
      <c r="H103" s="94">
        <f>+'Ark1'!T476</f>
        <v>0.13240767248783281</v>
      </c>
      <c r="I103" s="94"/>
      <c r="J103" s="94">
        <f>+'Ark1'!U476</f>
        <v>0.17383168833257981</v>
      </c>
      <c r="K103" s="1">
        <f>+'Ark1'!W476</f>
        <v>36.558823529411761</v>
      </c>
      <c r="L103" s="94"/>
      <c r="M103" s="94">
        <f>+'Ark1'!Y476</f>
        <v>177.10270270270269</v>
      </c>
      <c r="N103" s="94"/>
      <c r="O103" s="94">
        <f>+'Ark1'!AA476</f>
        <v>42.701946018555454</v>
      </c>
      <c r="P103" s="94">
        <f>+'Ark1'!AB476</f>
        <v>1.7352941176469827</v>
      </c>
      <c r="Q103" s="9">
        <f>+'Ark1'!AC476</f>
        <v>-1.0581355388457718</v>
      </c>
      <c r="R103" s="9">
        <f t="shared" ref="R103:R108" si="10">+F103/E103</f>
        <v>1.7619047619047619</v>
      </c>
      <c r="S103" s="39"/>
      <c r="T103" s="4"/>
      <c r="U103" s="11"/>
      <c r="V103" s="1"/>
      <c r="W103" s="5"/>
      <c r="X103"/>
    </row>
    <row r="104" spans="1:24" ht="15.6">
      <c r="A104" s="39"/>
      <c r="B104">
        <f>+'Ark1'!C477</f>
        <v>2013</v>
      </c>
      <c r="C104">
        <f>+'Ark1'!L477</f>
        <v>5</v>
      </c>
      <c r="D104" s="52" t="s">
        <v>358</v>
      </c>
      <c r="E104">
        <f>+'Ark1'!Q477</f>
        <v>57</v>
      </c>
      <c r="F104" s="276">
        <f>+'Ark1'!R477</f>
        <v>86</v>
      </c>
      <c r="G104" s="276">
        <f>+'Ark1'!S477</f>
        <v>86</v>
      </c>
      <c r="H104" s="94">
        <f>+'Ark1'!T477</f>
        <v>0.30775837389063843</v>
      </c>
      <c r="I104" s="94"/>
      <c r="J104" s="94">
        <f>+'Ark1'!U477</f>
        <v>0.44282672905733744</v>
      </c>
      <c r="K104" s="1">
        <f>+'Ark1'!W477</f>
        <v>42.686046511627929</v>
      </c>
      <c r="L104" s="94"/>
      <c r="M104" s="94">
        <f>+'Ark1'!Y477</f>
        <v>194.10348837209301</v>
      </c>
      <c r="N104" s="94"/>
      <c r="O104" s="94">
        <f>+'Ark1'!AA477</f>
        <v>25.010139560876887</v>
      </c>
      <c r="P104" s="94">
        <f>+'Ark1'!AB477</f>
        <v>1.2782767097439764</v>
      </c>
      <c r="Q104" s="9">
        <f>+'Ark1'!AC477</f>
        <v>-14.272366545085237</v>
      </c>
      <c r="R104" s="9">
        <f t="shared" si="10"/>
        <v>1.5087719298245614</v>
      </c>
      <c r="S104" s="39"/>
      <c r="T104" s="4"/>
      <c r="U104" s="11"/>
      <c r="V104" s="1"/>
      <c r="W104" s="5"/>
      <c r="X104"/>
    </row>
    <row r="105" spans="1:24" ht="15.6">
      <c r="A105" s="39"/>
      <c r="B105">
        <f>+'Ark1'!C478</f>
        <v>2013</v>
      </c>
      <c r="C105">
        <f>+'Ark1'!L478</f>
        <v>8</v>
      </c>
      <c r="D105" s="52" t="s">
        <v>23</v>
      </c>
      <c r="E105">
        <f>+'Ark1'!Q478</f>
        <v>191</v>
      </c>
      <c r="F105" s="276">
        <f>+'Ark1'!R478</f>
        <v>546</v>
      </c>
      <c r="G105" s="276">
        <f>+'Ark1'!S478</f>
        <v>545</v>
      </c>
      <c r="H105" s="94">
        <f>+'Ark1'!T478</f>
        <v>1.9539078156312624</v>
      </c>
      <c r="I105" s="94"/>
      <c r="J105" s="94">
        <f>+'Ark1'!U478</f>
        <v>2.6600190353232578</v>
      </c>
      <c r="K105" s="1">
        <f>+'Ark1'!W478</f>
        <v>47.50275229357797</v>
      </c>
      <c r="L105" s="94"/>
      <c r="M105" s="94">
        <f>+'Ark1'!Y478</f>
        <v>183.64963369963343</v>
      </c>
      <c r="N105" s="94"/>
      <c r="O105" s="94">
        <f>+'Ark1'!AA478</f>
        <v>28.605127282117127</v>
      </c>
      <c r="P105" s="94">
        <f>+'Ark1'!AB478</f>
        <v>1.381559995515961</v>
      </c>
      <c r="Q105" s="9">
        <f>+'Ark1'!AC478</f>
        <v>-13.116811780717509</v>
      </c>
      <c r="R105" s="9">
        <f t="shared" si="10"/>
        <v>2.8586387434554972</v>
      </c>
      <c r="S105" s="39"/>
      <c r="T105" s="4"/>
      <c r="U105" s="11"/>
      <c r="V105" s="11"/>
      <c r="W105" s="5"/>
      <c r="X105"/>
    </row>
    <row r="106" spans="1:24" ht="15.6">
      <c r="A106" s="39"/>
      <c r="B106">
        <f>+'Ark1'!C479</f>
        <v>2013</v>
      </c>
      <c r="C106">
        <f>+'Ark1'!L479</f>
        <v>11</v>
      </c>
      <c r="D106" s="52" t="s">
        <v>24</v>
      </c>
      <c r="E106">
        <f>+'Ark1'!Q479</f>
        <v>380</v>
      </c>
      <c r="F106" s="276">
        <f>+'Ark1'!R479</f>
        <v>2331</v>
      </c>
      <c r="G106" s="276">
        <f>+'Ark1'!S479</f>
        <v>2329</v>
      </c>
      <c r="H106" s="94">
        <f>+'Ark1'!T479</f>
        <v>8.3416833667334664</v>
      </c>
      <c r="I106" s="94"/>
      <c r="J106" s="94">
        <f>+'Ark1'!U479</f>
        <v>10.132126195948363</v>
      </c>
      <c r="K106" s="1">
        <f>+'Ark1'!W479</f>
        <v>52.572778016316008</v>
      </c>
      <c r="L106" s="94"/>
      <c r="M106" s="94">
        <f>+'Ark1'!Y479</f>
        <v>163.85371085371065</v>
      </c>
      <c r="N106" s="94"/>
      <c r="O106" s="94">
        <f>+'Ark1'!AA479</f>
        <v>27.267623042653874</v>
      </c>
      <c r="P106" s="94">
        <f>+'Ark1'!AB479</f>
        <v>1.3641288899028281</v>
      </c>
      <c r="Q106" s="9">
        <f>+'Ark1'!AC479</f>
        <v>-17.052779068005918</v>
      </c>
      <c r="R106" s="9">
        <f t="shared" si="10"/>
        <v>6.1342105263157896</v>
      </c>
      <c r="S106" s="39"/>
      <c r="T106" s="4"/>
      <c r="U106" s="11"/>
      <c r="V106" s="11"/>
      <c r="W106" s="5"/>
      <c r="X106"/>
    </row>
    <row r="107" spans="1:24" ht="15.6">
      <c r="A107" s="39"/>
      <c r="B107">
        <f>+'Ark1'!C480</f>
        <v>2013</v>
      </c>
      <c r="C107">
        <f>+'Ark1'!L480</f>
        <v>14</v>
      </c>
      <c r="D107" s="52" t="s">
        <v>359</v>
      </c>
      <c r="E107">
        <f>+'Ark1'!Q480</f>
        <v>512</v>
      </c>
      <c r="F107" s="276">
        <f>+'Ark1'!R480</f>
        <v>9534</v>
      </c>
      <c r="G107" s="276">
        <f>+'Ark1'!S480</f>
        <v>9525</v>
      </c>
      <c r="H107" s="94">
        <f>+'Ark1'!T480</f>
        <v>34.118236472945895</v>
      </c>
      <c r="I107" s="94"/>
      <c r="J107" s="94">
        <f>+'Ark1'!U480</f>
        <v>36.333897439197877</v>
      </c>
      <c r="K107" s="1">
        <f>+'Ark1'!W480</f>
        <v>57.454068241469798</v>
      </c>
      <c r="L107" s="94"/>
      <c r="M107" s="94">
        <f>+'Ark1'!Y480</f>
        <v>143.65964967484845</v>
      </c>
      <c r="N107" s="94"/>
      <c r="O107" s="94">
        <f>+'Ark1'!AA480</f>
        <v>25.479492258271321</v>
      </c>
      <c r="P107" s="94">
        <f>+'Ark1'!AB480</f>
        <v>1.0189879625312539</v>
      </c>
      <c r="Q107" s="9">
        <f>+'Ark1'!AC480</f>
        <v>-32.530868744233054</v>
      </c>
      <c r="R107" s="9">
        <f t="shared" si="10"/>
        <v>18.62109375</v>
      </c>
      <c r="S107" s="39"/>
      <c r="T107" s="4"/>
      <c r="U107" s="11"/>
      <c r="V107" s="11"/>
      <c r="W107" s="5"/>
      <c r="X107"/>
    </row>
    <row r="108" spans="1:24" ht="15.6">
      <c r="A108" s="39"/>
      <c r="B108">
        <f>+'Ark1'!C481</f>
        <v>2013</v>
      </c>
      <c r="C108">
        <f>+'Ark1'!L481</f>
        <v>17</v>
      </c>
      <c r="D108" s="52" t="s">
        <v>401</v>
      </c>
      <c r="E108">
        <f>+'Ark1'!Q481</f>
        <v>510</v>
      </c>
      <c r="F108" s="276">
        <f>+'Ark1'!R481</f>
        <v>15112</v>
      </c>
      <c r="G108" s="276">
        <f>+'Ark1'!S481</f>
        <v>15105</v>
      </c>
      <c r="H108" s="94">
        <f>+'Ark1'!T481</f>
        <v>54.079587746922407</v>
      </c>
      <c r="I108" s="94"/>
      <c r="J108" s="94">
        <f>+'Ark1'!U481</f>
        <v>49.662507400606557</v>
      </c>
      <c r="K108" s="1">
        <f>+'Ark1'!W481</f>
        <v>61.670969877523994</v>
      </c>
      <c r="L108" s="94"/>
      <c r="M108" s="94">
        <f>+'Ark1'!Y481</f>
        <v>123.88098861831642</v>
      </c>
      <c r="N108" s="94"/>
      <c r="O108" s="94">
        <f>+'Ark1'!AA481</f>
        <v>23.105958640058017</v>
      </c>
      <c r="P108" s="94">
        <f>+'Ark1'!AB481</f>
        <v>1.4472684332886054</v>
      </c>
      <c r="Q108" s="9">
        <f>+'Ark1'!AC481</f>
        <v>-20.519647288890095</v>
      </c>
      <c r="R108" s="9">
        <f t="shared" si="10"/>
        <v>29.631372549019609</v>
      </c>
      <c r="S108" s="39"/>
      <c r="T108" s="4"/>
      <c r="U108" s="11"/>
      <c r="V108" s="11"/>
      <c r="W108" s="5"/>
      <c r="X108"/>
    </row>
    <row r="109" spans="1:24" ht="15.6">
      <c r="A109" s="39"/>
      <c r="B109" s="59">
        <f>+'Ark1'!C482</f>
        <v>2012</v>
      </c>
      <c r="C109" s="59">
        <f>+'Ark1'!L482</f>
        <v>1</v>
      </c>
      <c r="D109" s="96" t="s">
        <v>21</v>
      </c>
      <c r="E109" s="59">
        <f>+'Ark1'!Q482</f>
        <v>48</v>
      </c>
      <c r="F109" s="259">
        <f>+'Ark1'!R482</f>
        <v>70</v>
      </c>
      <c r="G109" s="259">
        <f>+'Ark1'!S482</f>
        <v>0</v>
      </c>
      <c r="H109" s="96">
        <f>+'Ark1'!T482</f>
        <v>0.25101301681787219</v>
      </c>
      <c r="I109" s="96"/>
      <c r="J109" s="96">
        <f>+'Ark1'!U482</f>
        <v>0</v>
      </c>
      <c r="K109" s="60">
        <f>+'Ark1'!W482</f>
        <v>0</v>
      </c>
      <c r="L109" s="96"/>
      <c r="M109" s="96">
        <f>+'Ark1'!Y482</f>
        <v>0</v>
      </c>
      <c r="N109" s="96"/>
      <c r="O109" s="96">
        <f>+'Ark1'!AA482</f>
        <v>0</v>
      </c>
      <c r="P109" s="96">
        <f>+'Ark1'!AB482</f>
        <v>0</v>
      </c>
      <c r="Q109" s="75">
        <f>+'Ark1'!AC482</f>
        <v>0</v>
      </c>
      <c r="R109" s="75">
        <f>+F109/E109</f>
        <v>1.4583333333333333</v>
      </c>
      <c r="S109" s="39"/>
      <c r="T109" s="4"/>
      <c r="U109" s="11"/>
      <c r="V109" s="5"/>
      <c r="W109" s="5"/>
      <c r="X109"/>
    </row>
    <row r="110" spans="1:24" ht="15.6">
      <c r="A110" s="39"/>
      <c r="B110" s="59">
        <f>+'Ark1'!C483</f>
        <v>2012</v>
      </c>
      <c r="C110" s="59">
        <f>+'Ark1'!L483</f>
        <v>2</v>
      </c>
      <c r="D110" s="96" t="s">
        <v>22</v>
      </c>
      <c r="E110" s="59">
        <f>+'Ark1'!Q483</f>
        <v>16</v>
      </c>
      <c r="F110" s="259">
        <f>+'Ark1'!R483</f>
        <v>20</v>
      </c>
      <c r="G110" s="259">
        <f>+'Ark1'!S483</f>
        <v>18</v>
      </c>
      <c r="H110" s="96">
        <f>+'Ark1'!T483</f>
        <v>7.1718004805106317E-2</v>
      </c>
      <c r="I110" s="96"/>
      <c r="J110" s="96">
        <f>+'Ark1'!U483</f>
        <v>0.10025132287984125</v>
      </c>
      <c r="K110" s="60">
        <f>+'Ark1'!W483</f>
        <v>36.5</v>
      </c>
      <c r="L110" s="96"/>
      <c r="M110" s="96">
        <f>+'Ark1'!Y483</f>
        <v>187.27500000000003</v>
      </c>
      <c r="N110" s="96"/>
      <c r="O110" s="96">
        <f>+'Ark1'!AA483</f>
        <v>21.494295108754329</v>
      </c>
      <c r="P110" s="96">
        <f>+'Ark1'!AB483</f>
        <v>1.740051084818425</v>
      </c>
      <c r="Q110" s="75">
        <f>+'Ark1'!AC483</f>
        <v>-15.11390565545714</v>
      </c>
      <c r="R110" s="75">
        <f t="shared" ref="R110:R115" si="11">+F110/E110</f>
        <v>1.25</v>
      </c>
      <c r="S110" s="39"/>
      <c r="T110" s="4"/>
      <c r="U110" s="11"/>
      <c r="V110" s="5"/>
      <c r="W110" s="5"/>
      <c r="X110"/>
    </row>
    <row r="111" spans="1:24" ht="15.6">
      <c r="A111" s="39"/>
      <c r="B111" s="59">
        <f>+'Ark1'!C484</f>
        <v>2012</v>
      </c>
      <c r="C111" s="59">
        <f>+'Ark1'!L484</f>
        <v>5</v>
      </c>
      <c r="D111" s="96" t="s">
        <v>358</v>
      </c>
      <c r="E111" s="59">
        <f>+'Ark1'!Q484</f>
        <v>57</v>
      </c>
      <c r="F111" s="259">
        <f>+'Ark1'!R484</f>
        <v>93</v>
      </c>
      <c r="G111" s="259">
        <f>+'Ark1'!S484</f>
        <v>93</v>
      </c>
      <c r="H111" s="96">
        <f>+'Ark1'!T484</f>
        <v>0.33348872234374433</v>
      </c>
      <c r="I111" s="96"/>
      <c r="J111" s="96">
        <f>+'Ark1'!U484</f>
        <v>0.47542225934817905</v>
      </c>
      <c r="K111" s="60">
        <f>+'Ark1'!W484</f>
        <v>43.064516129032249</v>
      </c>
      <c r="L111" s="96"/>
      <c r="M111" s="96">
        <f>+'Ark1'!Y484</f>
        <v>190.99247311827963</v>
      </c>
      <c r="N111" s="96"/>
      <c r="O111" s="96">
        <f>+'Ark1'!AA484</f>
        <v>34.644623584995486</v>
      </c>
      <c r="P111" s="96">
        <f>+'Ark1'!AB484</f>
        <v>2.7816853080400343</v>
      </c>
      <c r="Q111" s="75">
        <f>+'Ark1'!AC484</f>
        <v>-32.698140852584032</v>
      </c>
      <c r="R111" s="75">
        <f t="shared" si="11"/>
        <v>1.631578947368421</v>
      </c>
      <c r="S111" s="39"/>
      <c r="T111" s="4"/>
      <c r="U111" s="11"/>
      <c r="V111" s="5"/>
      <c r="W111" s="5"/>
      <c r="X111"/>
    </row>
    <row r="112" spans="1:24" ht="15.6">
      <c r="A112" s="39"/>
      <c r="B112" s="59">
        <f>+'Ark1'!C485</f>
        <v>2012</v>
      </c>
      <c r="C112" s="59">
        <f>+'Ark1'!L485</f>
        <v>8</v>
      </c>
      <c r="D112" s="96" t="s">
        <v>23</v>
      </c>
      <c r="E112" s="59">
        <f>+'Ark1'!Q485</f>
        <v>226</v>
      </c>
      <c r="F112" s="259">
        <f>+'Ark1'!R485</f>
        <v>558</v>
      </c>
      <c r="G112" s="259">
        <f>+'Ark1'!S485</f>
        <v>558</v>
      </c>
      <c r="H112" s="96">
        <f>+'Ark1'!T485</f>
        <v>2.0009323340624658</v>
      </c>
      <c r="I112" s="96"/>
      <c r="J112" s="96">
        <f>+'Ark1'!U485</f>
        <v>2.6562706138520622</v>
      </c>
      <c r="K112" s="60">
        <f>+'Ark1'!W485</f>
        <v>47.607526881720432</v>
      </c>
      <c r="L112" s="96"/>
      <c r="M112" s="96">
        <f>+'Ark1'!Y485</f>
        <v>177.85161290322588</v>
      </c>
      <c r="N112" s="96"/>
      <c r="O112" s="96">
        <f>+'Ark1'!AA485</f>
        <v>28.528556200830099</v>
      </c>
      <c r="P112" s="96">
        <f>+'Ark1'!AB485</f>
        <v>1.3566829059665373</v>
      </c>
      <c r="Q112" s="75">
        <f>+'Ark1'!AC485</f>
        <v>-9.6721858815645909</v>
      </c>
      <c r="R112" s="75">
        <f t="shared" si="11"/>
        <v>2.4690265486725664</v>
      </c>
      <c r="S112" s="39"/>
      <c r="T112" s="4"/>
      <c r="U112" s="11"/>
      <c r="V112" s="5"/>
      <c r="W112" s="5"/>
      <c r="X112"/>
    </row>
    <row r="113" spans="1:24" ht="15.6">
      <c r="A113" s="39"/>
      <c r="B113" s="59">
        <f>+'Ark1'!C486</f>
        <v>2012</v>
      </c>
      <c r="C113" s="59">
        <f>+'Ark1'!L486</f>
        <v>11</v>
      </c>
      <c r="D113" s="96" t="s">
        <v>24</v>
      </c>
      <c r="E113" s="59">
        <f>+'Ark1'!Q486</f>
        <v>426</v>
      </c>
      <c r="F113" s="259">
        <f>+'Ark1'!R486</f>
        <v>2319</v>
      </c>
      <c r="G113" s="259">
        <f>+'Ark1'!S486</f>
        <v>2317</v>
      </c>
      <c r="H113" s="96">
        <f>+'Ark1'!T486</f>
        <v>8.3157026571520785</v>
      </c>
      <c r="I113" s="96"/>
      <c r="J113" s="96">
        <f>+'Ark1'!U486</f>
        <v>10.064657352327112</v>
      </c>
      <c r="K113" s="60">
        <f>+'Ark1'!W486</f>
        <v>52.49762624082868</v>
      </c>
      <c r="L113" s="96"/>
      <c r="M113" s="96">
        <f>+'Ark1'!Y486</f>
        <v>162.15036653730053</v>
      </c>
      <c r="N113" s="96"/>
      <c r="O113" s="96">
        <f>+'Ark1'!AA486</f>
        <v>27.98864838212296</v>
      </c>
      <c r="P113" s="96">
        <f>+'Ark1'!AB486</f>
        <v>1.3691270297596991</v>
      </c>
      <c r="Q113" s="75">
        <f>+'Ark1'!AC486</f>
        <v>-17.4317979020202</v>
      </c>
      <c r="R113" s="75">
        <f t="shared" si="11"/>
        <v>5.443661971830986</v>
      </c>
      <c r="S113" s="39"/>
      <c r="T113" s="4"/>
      <c r="U113" s="11"/>
      <c r="V113" s="5"/>
      <c r="W113" s="5"/>
      <c r="X113"/>
    </row>
    <row r="114" spans="1:24" ht="15.6">
      <c r="A114" s="39"/>
      <c r="B114" s="59">
        <f>+'Ark1'!C487</f>
        <v>2012</v>
      </c>
      <c r="C114" s="59">
        <f>+'Ark1'!L487</f>
        <v>14</v>
      </c>
      <c r="D114" s="96" t="s">
        <v>359</v>
      </c>
      <c r="E114" s="59">
        <f>+'Ark1'!Q487</f>
        <v>657</v>
      </c>
      <c r="F114" s="259">
        <f>+'Ark1'!R487</f>
        <v>9610</v>
      </c>
      <c r="G114" s="259">
        <f>+'Ark1'!S487</f>
        <v>9601</v>
      </c>
      <c r="H114" s="96">
        <f>+'Ark1'!T487</f>
        <v>34.460501308853601</v>
      </c>
      <c r="I114" s="96"/>
      <c r="J114" s="96">
        <f>+'Ark1'!U487</f>
        <v>36.641541337791971</v>
      </c>
      <c r="K114" s="60">
        <f>+'Ark1'!W487</f>
        <v>57.1920633267368</v>
      </c>
      <c r="L114" s="96"/>
      <c r="M114" s="96">
        <f>+'Ark1'!Y487</f>
        <v>142.45248699271613</v>
      </c>
      <c r="N114" s="96"/>
      <c r="O114" s="96">
        <f>+'Ark1'!AA487</f>
        <v>26.578527764541342</v>
      </c>
      <c r="P114" s="96">
        <f>+'Ark1'!AB487</f>
        <v>1.4114060350151416</v>
      </c>
      <c r="Q114" s="75">
        <f>+'Ark1'!AC487</f>
        <v>-10.30947165632584</v>
      </c>
      <c r="R114" s="75">
        <f t="shared" si="11"/>
        <v>14.627092846270928</v>
      </c>
      <c r="S114" s="39"/>
      <c r="T114" s="4"/>
      <c r="U114" s="11"/>
      <c r="V114" s="5"/>
      <c r="W114" s="5"/>
      <c r="X114"/>
    </row>
    <row r="115" spans="1:24" ht="15.6">
      <c r="A115" s="39"/>
      <c r="B115" s="59">
        <f>+'Ark1'!C488</f>
        <v>2012</v>
      </c>
      <c r="C115" s="59">
        <f>+'Ark1'!L488</f>
        <v>17</v>
      </c>
      <c r="D115" s="96" t="s">
        <v>401</v>
      </c>
      <c r="E115" s="59">
        <f>+'Ark1'!Q488</f>
        <v>585</v>
      </c>
      <c r="F115" s="259">
        <f>+'Ark1'!R488</f>
        <v>14905</v>
      </c>
      <c r="G115" s="259">
        <f>+'Ark1'!S488</f>
        <v>14900</v>
      </c>
      <c r="H115" s="96">
        <f>+'Ark1'!T488</f>
        <v>53.447843081005487</v>
      </c>
      <c r="I115" s="96"/>
      <c r="J115" s="96">
        <f>+'Ark1'!U488</f>
        <v>49.277680586678493</v>
      </c>
      <c r="K115" s="60">
        <f>+'Ark1'!W488</f>
        <v>61.641476510067093</v>
      </c>
      <c r="L115" s="96"/>
      <c r="M115" s="96">
        <f>+'Ark1'!Y488</f>
        <v>123.52019456558152</v>
      </c>
      <c r="N115" s="96"/>
      <c r="O115" s="96">
        <f>+'Ark1'!AA488</f>
        <v>23.704811322739555</v>
      </c>
      <c r="P115" s="96">
        <f>+'Ark1'!AB488</f>
        <v>1.6331253751806241</v>
      </c>
      <c r="Q115" s="75">
        <f>+'Ark1'!AC488</f>
        <v>-15.730501859853412</v>
      </c>
      <c r="R115" s="75">
        <f t="shared" si="11"/>
        <v>25.478632478632477</v>
      </c>
      <c r="S115" s="39"/>
      <c r="T115" s="4"/>
      <c r="U115" s="11"/>
      <c r="V115" s="5"/>
      <c r="W115" s="5"/>
      <c r="X115"/>
    </row>
    <row r="116" spans="1:24" ht="15.6">
      <c r="A116" s="39"/>
      <c r="B116">
        <f>+'Ark1'!C489</f>
        <v>2011</v>
      </c>
      <c r="C116">
        <f>+'Ark1'!L489</f>
        <v>1</v>
      </c>
      <c r="D116" s="52" t="s">
        <v>21</v>
      </c>
      <c r="E116">
        <f>+'Ark1'!Q489</f>
        <v>32</v>
      </c>
      <c r="F116" s="276">
        <f>+'Ark1'!R489</f>
        <v>52</v>
      </c>
      <c r="G116" s="276">
        <f>+'Ark1'!S489</f>
        <v>0</v>
      </c>
      <c r="H116" s="94">
        <f>+'Ark1'!T489</f>
        <v>0.19142278667402904</v>
      </c>
      <c r="I116" s="94"/>
      <c r="J116" s="94">
        <f>+'Ark1'!U489</f>
        <v>0</v>
      </c>
      <c r="K116" s="1">
        <f>+'Ark1'!W489</f>
        <v>0</v>
      </c>
      <c r="L116" s="94"/>
      <c r="M116" s="94">
        <f>+'Ark1'!Y489</f>
        <v>0</v>
      </c>
      <c r="N116" s="94"/>
      <c r="O116" s="94">
        <f>+'Ark1'!AA489</f>
        <v>0</v>
      </c>
      <c r="P116" s="94">
        <f>+'Ark1'!AB489</f>
        <v>0</v>
      </c>
      <c r="Q116" s="9">
        <f>+'Ark1'!AC489</f>
        <v>0</v>
      </c>
      <c r="R116" s="9">
        <f>+F116/E116</f>
        <v>1.625</v>
      </c>
      <c r="S116" s="39"/>
      <c r="T116" s="4"/>
      <c r="U116" s="11"/>
      <c r="V116" s="5"/>
      <c r="W116" s="5"/>
      <c r="X116"/>
    </row>
    <row r="117" spans="1:24" ht="15.6">
      <c r="A117" s="39"/>
      <c r="B117">
        <f>+'Ark1'!C490</f>
        <v>2011</v>
      </c>
      <c r="C117">
        <f>+'Ark1'!L490</f>
        <v>2</v>
      </c>
      <c r="D117" s="52" t="s">
        <v>22</v>
      </c>
      <c r="E117">
        <f>+'Ark1'!Q490</f>
        <v>29</v>
      </c>
      <c r="F117" s="276">
        <f>+'Ark1'!R490</f>
        <v>50</v>
      </c>
      <c r="G117" s="276">
        <f>+'Ark1'!S490</f>
        <v>50</v>
      </c>
      <c r="H117" s="94">
        <f>+'Ark1'!T490</f>
        <v>0.18406037180195095</v>
      </c>
      <c r="I117" s="94"/>
      <c r="J117" s="94">
        <f>+'Ark1'!U490</f>
        <v>0.27265134474359698</v>
      </c>
      <c r="K117" s="1">
        <f>+'Ark1'!W490</f>
        <v>36.920000000000009</v>
      </c>
      <c r="L117" s="94"/>
      <c r="M117" s="94">
        <f>+'Ark1'!Y490</f>
        <v>199.61600000000004</v>
      </c>
      <c r="N117" s="94"/>
      <c r="O117" s="94">
        <f>+'Ark1'!AA490</f>
        <v>43.269334915156371</v>
      </c>
      <c r="P117" s="94">
        <f>+'Ark1'!AB490</f>
        <v>1.5854336946084693</v>
      </c>
      <c r="Q117" s="9">
        <f>+'Ark1'!AC490</f>
        <v>-21.968767744452038</v>
      </c>
      <c r="R117" s="9">
        <f t="shared" ref="R117:R122" si="12">+F117/E117</f>
        <v>1.7241379310344827</v>
      </c>
      <c r="S117" s="39"/>
      <c r="T117" s="4"/>
      <c r="U117" s="5"/>
      <c r="V117" s="5"/>
      <c r="W117" s="5"/>
      <c r="X117"/>
    </row>
    <row r="118" spans="1:24">
      <c r="A118" s="39"/>
      <c r="B118">
        <f>+'Ark1'!C491</f>
        <v>2011</v>
      </c>
      <c r="C118">
        <f>+'Ark1'!L491</f>
        <v>5</v>
      </c>
      <c r="D118" s="52" t="s">
        <v>358</v>
      </c>
      <c r="E118">
        <f>+'Ark1'!Q491</f>
        <v>60</v>
      </c>
      <c r="F118" s="276">
        <f>+'Ark1'!R491</f>
        <v>84</v>
      </c>
      <c r="G118" s="276">
        <f>+'Ark1'!S491</f>
        <v>84</v>
      </c>
      <c r="H118" s="94">
        <f>+'Ark1'!T491</f>
        <v>0.30922142462727775</v>
      </c>
      <c r="I118" s="94"/>
      <c r="J118" s="94">
        <f>+'Ark1'!U491</f>
        <v>0.46248123760020687</v>
      </c>
      <c r="K118" s="1">
        <f>+'Ark1'!W491</f>
        <v>42.404761904761905</v>
      </c>
      <c r="L118" s="94"/>
      <c r="M118" s="94">
        <f>+'Ark1'!Y491</f>
        <v>201.54523809523815</v>
      </c>
      <c r="N118" s="94"/>
      <c r="O118" s="94">
        <f>+'Ark1'!AA491</f>
        <v>28.46503036209058</v>
      </c>
      <c r="P118" s="94">
        <f>+'Ark1'!AB491</f>
        <v>1.3811576202165408</v>
      </c>
      <c r="Q118" s="9">
        <f>+'Ark1'!AC491</f>
        <v>0.71649888794215699</v>
      </c>
      <c r="R118" s="9">
        <f t="shared" si="12"/>
        <v>1.4</v>
      </c>
      <c r="S118" s="39"/>
      <c r="T118" s="4"/>
      <c r="U118"/>
      <c r="V118"/>
      <c r="X118"/>
    </row>
    <row r="119" spans="1:24" ht="15.6">
      <c r="A119" s="39"/>
      <c r="B119">
        <f>+'Ark1'!C492</f>
        <v>2011</v>
      </c>
      <c r="C119">
        <f>+'Ark1'!L492</f>
        <v>8</v>
      </c>
      <c r="D119" s="52" t="s">
        <v>23</v>
      </c>
      <c r="E119">
        <f>+'Ark1'!Q492</f>
        <v>258</v>
      </c>
      <c r="F119" s="276">
        <f>+'Ark1'!R492</f>
        <v>701</v>
      </c>
      <c r="G119" s="276">
        <f>+'Ark1'!S492</f>
        <v>701</v>
      </c>
      <c r="H119" s="94">
        <f>+'Ark1'!T492</f>
        <v>2.5805264126633527</v>
      </c>
      <c r="I119" s="94"/>
      <c r="J119" s="94">
        <f>+'Ark1'!U492</f>
        <v>3.4747011032862005</v>
      </c>
      <c r="K119" s="1">
        <f>+'Ark1'!W492</f>
        <v>47.537803138373754</v>
      </c>
      <c r="L119" s="94"/>
      <c r="M119" s="94">
        <f>+'Ark1'!Y492</f>
        <v>181.45007132667612</v>
      </c>
      <c r="N119" s="94"/>
      <c r="O119" s="94">
        <f>+'Ark1'!AA492</f>
        <v>26.391867303520943</v>
      </c>
      <c r="P119" s="94">
        <f>+'Ark1'!AB492</f>
        <v>1.2931555897184228</v>
      </c>
      <c r="Q119" s="9">
        <f>+'Ark1'!AC492</f>
        <v>-17.270640926470747</v>
      </c>
      <c r="R119" s="9">
        <f t="shared" si="12"/>
        <v>2.7170542635658914</v>
      </c>
      <c r="S119" s="39"/>
      <c r="T119" s="4"/>
      <c r="U119" s="5"/>
      <c r="V119"/>
      <c r="W119" s="5"/>
      <c r="X119"/>
    </row>
    <row r="120" spans="1:24">
      <c r="A120" s="39"/>
      <c r="B120">
        <f>+'Ark1'!C493</f>
        <v>2011</v>
      </c>
      <c r="C120">
        <f>+'Ark1'!L493</f>
        <v>11</v>
      </c>
      <c r="D120" s="52" t="s">
        <v>24</v>
      </c>
      <c r="E120">
        <f>+'Ark1'!Q493</f>
        <v>483</v>
      </c>
      <c r="F120" s="276">
        <f>+'Ark1'!R493</f>
        <v>2578</v>
      </c>
      <c r="G120" s="276">
        <f>+'Ark1'!S493</f>
        <v>2578</v>
      </c>
      <c r="H120" s="94">
        <f>+'Ark1'!T493</f>
        <v>9.4901527701085957</v>
      </c>
      <c r="I120" s="94"/>
      <c r="J120" s="94">
        <f>+'Ark1'!U493</f>
        <v>11.36774828091807</v>
      </c>
      <c r="K120" s="1">
        <f>+'Ark1'!W493</f>
        <v>52.505818463925515</v>
      </c>
      <c r="L120" s="94"/>
      <c r="M120" s="94">
        <f>+'Ark1'!Y493</f>
        <v>161.41698991466237</v>
      </c>
      <c r="N120" s="94"/>
      <c r="O120" s="94">
        <f>+'Ark1'!AA493</f>
        <v>27.36000274365146</v>
      </c>
      <c r="P120" s="94">
        <f>+'Ark1'!AB493</f>
        <v>1.3744894987214165</v>
      </c>
      <c r="Q120" s="9">
        <f>+'Ark1'!AC493</f>
        <v>-19.922208538090327</v>
      </c>
      <c r="R120" s="9">
        <f t="shared" si="12"/>
        <v>5.337474120082816</v>
      </c>
      <c r="S120" s="39"/>
      <c r="T120" s="4"/>
      <c r="U120"/>
      <c r="V120"/>
      <c r="X120"/>
    </row>
    <row r="121" spans="1:24">
      <c r="A121" s="39"/>
      <c r="B121">
        <f>+'Ark1'!C494</f>
        <v>2011</v>
      </c>
      <c r="C121">
        <f>+'Ark1'!L494</f>
        <v>14</v>
      </c>
      <c r="D121" s="52" t="s">
        <v>359</v>
      </c>
      <c r="E121">
        <f>+'Ark1'!Q494</f>
        <v>624</v>
      </c>
      <c r="F121" s="276">
        <f>+'Ark1'!R494</f>
        <v>9362</v>
      </c>
      <c r="G121" s="276">
        <f>+'Ark1'!S494</f>
        <v>9356</v>
      </c>
      <c r="H121" s="94">
        <f>+'Ark1'!T494</f>
        <v>34.463464016197321</v>
      </c>
      <c r="I121" s="94"/>
      <c r="J121" s="94">
        <f>+'Ark1'!U494</f>
        <v>36.646992724617128</v>
      </c>
      <c r="K121" s="1">
        <f>+'Ark1'!W494</f>
        <v>57.40059854638735</v>
      </c>
      <c r="L121" s="94"/>
      <c r="M121" s="94">
        <f>+'Ark1'!Y494</f>
        <v>143.29380474257661</v>
      </c>
      <c r="N121" s="94"/>
      <c r="O121" s="94">
        <f>+'Ark1'!AA494</f>
        <v>25.528394745418744</v>
      </c>
      <c r="P121" s="94">
        <f>+'Ark1'!AB494</f>
        <v>1.3473548836783471</v>
      </c>
      <c r="Q121" s="9">
        <f>+'Ark1'!AC494</f>
        <v>-21.771671269284145</v>
      </c>
      <c r="R121" s="9">
        <f t="shared" si="12"/>
        <v>15.003205128205128</v>
      </c>
      <c r="S121" s="39"/>
      <c r="T121" s="4"/>
      <c r="U121"/>
      <c r="V121"/>
      <c r="X121"/>
    </row>
    <row r="122" spans="1:24">
      <c r="A122" s="39"/>
      <c r="B122">
        <f>+'Ark1'!C495</f>
        <v>2011</v>
      </c>
      <c r="C122">
        <f>+'Ark1'!L495</f>
        <v>17</v>
      </c>
      <c r="D122" s="52" t="s">
        <v>401</v>
      </c>
      <c r="E122">
        <f>+'Ark1'!Q495</f>
        <v>624</v>
      </c>
      <c r="F122" s="276">
        <f>+'Ark1'!R495</f>
        <v>13971.5</v>
      </c>
      <c r="G122" s="276">
        <f>+'Ark1'!S495</f>
        <v>13963.5</v>
      </c>
      <c r="H122" s="94">
        <f>+'Ark1'!T495</f>
        <v>51.431989692619183</v>
      </c>
      <c r="I122" s="94"/>
      <c r="J122" s="94">
        <f>+'Ark1'!U495</f>
        <v>46.799613882337319</v>
      </c>
      <c r="K122" s="1">
        <f>+'Ark1'!W495</f>
        <v>61.668922548071762</v>
      </c>
      <c r="L122" s="94"/>
      <c r="M122" s="94">
        <f>+'Ark1'!Y495</f>
        <v>122.61876677522083</v>
      </c>
      <c r="N122" s="94"/>
      <c r="O122" s="94">
        <f>+'Ark1'!AA495</f>
        <v>24.265414848737606</v>
      </c>
      <c r="P122" s="94">
        <f>+'Ark1'!AB495</f>
        <v>1.486777735406257</v>
      </c>
      <c r="Q122" s="9">
        <f>+'Ark1'!AC495</f>
        <v>-19.222803403940485</v>
      </c>
      <c r="R122" s="9">
        <f t="shared" si="12"/>
        <v>22.390224358974358</v>
      </c>
      <c r="S122" s="39"/>
      <c r="T122" s="4"/>
      <c r="U122"/>
      <c r="V122"/>
      <c r="X122"/>
    </row>
    <row r="123" spans="1:24" ht="15.6">
      <c r="A123" s="39"/>
      <c r="B123" s="59">
        <f>+'Ark1'!C496</f>
        <v>2010</v>
      </c>
      <c r="C123" s="59">
        <f>+'Ark1'!L496</f>
        <v>1</v>
      </c>
      <c r="D123" s="96" t="s">
        <v>21</v>
      </c>
      <c r="E123" s="59">
        <f>+'Ark1'!Q496</f>
        <v>24</v>
      </c>
      <c r="F123" s="259">
        <f>+'Ark1'!R496</f>
        <v>40</v>
      </c>
      <c r="G123" s="259">
        <f>+'Ark1'!S496</f>
        <v>0</v>
      </c>
      <c r="H123" s="96">
        <f>+'Ark1'!T496</f>
        <v>0.15564807969181679</v>
      </c>
      <c r="I123" s="96"/>
      <c r="J123" s="96">
        <f>+'Ark1'!U496</f>
        <v>0</v>
      </c>
      <c r="K123" s="60">
        <f>+'Ark1'!W496</f>
        <v>0</v>
      </c>
      <c r="L123" s="96"/>
      <c r="M123" s="96">
        <f>+'Ark1'!Y496</f>
        <v>0</v>
      </c>
      <c r="N123" s="96"/>
      <c r="O123" s="96">
        <f>+'Ark1'!AA496</f>
        <v>0</v>
      </c>
      <c r="P123" s="96">
        <f>+'Ark1'!AB496</f>
        <v>0</v>
      </c>
      <c r="Q123" s="75">
        <f>+'Ark1'!AC496</f>
        <v>0</v>
      </c>
      <c r="R123" s="75">
        <f>+F123/E123</f>
        <v>1.6666666666666667</v>
      </c>
      <c r="S123" s="39"/>
      <c r="T123" s="4"/>
      <c r="U123"/>
      <c r="V123"/>
      <c r="X123"/>
    </row>
    <row r="124" spans="1:24" ht="15.6">
      <c r="A124" s="39"/>
      <c r="B124" s="59">
        <f>+'Ark1'!C497</f>
        <v>2010</v>
      </c>
      <c r="C124" s="59">
        <f>+'Ark1'!L497</f>
        <v>2</v>
      </c>
      <c r="D124" s="96" t="s">
        <v>22</v>
      </c>
      <c r="E124" s="59">
        <f>+'Ark1'!Q497</f>
        <v>33</v>
      </c>
      <c r="F124" s="259">
        <f>+'Ark1'!R497</f>
        <v>52</v>
      </c>
      <c r="G124" s="259">
        <f>+'Ark1'!S497</f>
        <v>51</v>
      </c>
      <c r="H124" s="96">
        <f>+'Ark1'!T497</f>
        <v>0.20234250359936184</v>
      </c>
      <c r="I124" s="96"/>
      <c r="J124" s="96">
        <f>+'Ark1'!U497</f>
        <v>0.30212266608851923</v>
      </c>
      <c r="K124" s="60">
        <f>+'Ark1'!W497</f>
        <v>40.176470588235304</v>
      </c>
      <c r="L124" s="96"/>
      <c r="M124" s="96">
        <f>+'Ark1'!Y497</f>
        <v>199.80961538461537</v>
      </c>
      <c r="N124" s="96"/>
      <c r="O124" s="96">
        <f>+'Ark1'!AA497</f>
        <v>31.617357347813503</v>
      </c>
      <c r="P124" s="96">
        <f>+'Ark1'!AB497</f>
        <v>3.9985579869029002</v>
      </c>
      <c r="Q124" s="75">
        <f>+'Ark1'!AC497</f>
        <v>-14.68832986776631</v>
      </c>
      <c r="R124" s="75">
        <f t="shared" ref="R124:R129" si="13">+F124/E124</f>
        <v>1.5757575757575757</v>
      </c>
      <c r="S124" s="39"/>
      <c r="T124" s="4"/>
      <c r="U124"/>
      <c r="V124"/>
      <c r="X124"/>
    </row>
    <row r="125" spans="1:24" ht="15.6">
      <c r="A125" s="39"/>
      <c r="B125" s="59">
        <f>+'Ark1'!C498</f>
        <v>2010</v>
      </c>
      <c r="C125" s="59">
        <f>+'Ark1'!L498</f>
        <v>5</v>
      </c>
      <c r="D125" s="96" t="s">
        <v>358</v>
      </c>
      <c r="E125" s="59">
        <f>+'Ark1'!Q498</f>
        <v>55</v>
      </c>
      <c r="F125" s="259">
        <f>+'Ark1'!R498</f>
        <v>90</v>
      </c>
      <c r="G125" s="259">
        <f>+'Ark1'!S498</f>
        <v>90</v>
      </c>
      <c r="H125" s="96">
        <f>+'Ark1'!T498</f>
        <v>0.3502081793065876</v>
      </c>
      <c r="I125" s="96"/>
      <c r="J125" s="96">
        <f>+'Ark1'!U498</f>
        <v>0.49863426748723744</v>
      </c>
      <c r="K125" s="60">
        <f>+'Ark1'!W498</f>
        <v>42.455555555555549</v>
      </c>
      <c r="L125" s="96"/>
      <c r="M125" s="96">
        <f>+'Ark1'!Y498</f>
        <v>190.53555555555556</v>
      </c>
      <c r="N125" s="96"/>
      <c r="O125" s="96">
        <f>+'Ark1'!AA498</f>
        <v>27.873333776254</v>
      </c>
      <c r="P125" s="96">
        <f>+'Ark1'!AB498</f>
        <v>1.2837541397627719</v>
      </c>
      <c r="Q125" s="75">
        <f>+'Ark1'!AC498</f>
        <v>-2.7001951372729729</v>
      </c>
      <c r="R125" s="75">
        <f t="shared" si="13"/>
        <v>1.6363636363636365</v>
      </c>
      <c r="S125" s="39"/>
      <c r="T125" s="4"/>
      <c r="U125"/>
      <c r="V125"/>
      <c r="X125"/>
    </row>
    <row r="126" spans="1:24" ht="15.6">
      <c r="A126" s="39"/>
      <c r="B126" s="59">
        <f>+'Ark1'!C499</f>
        <v>2010</v>
      </c>
      <c r="C126" s="59">
        <f>+'Ark1'!L499</f>
        <v>8</v>
      </c>
      <c r="D126" s="96" t="s">
        <v>23</v>
      </c>
      <c r="E126" s="59">
        <f>+'Ark1'!Q499</f>
        <v>234</v>
      </c>
      <c r="F126" s="259">
        <f>+'Ark1'!R499</f>
        <v>517</v>
      </c>
      <c r="G126" s="259">
        <f>+'Ark1'!S499</f>
        <v>517</v>
      </c>
      <c r="H126" s="96">
        <f>+'Ark1'!T499</f>
        <v>2.0117514300167318</v>
      </c>
      <c r="I126" s="96"/>
      <c r="J126" s="96">
        <f>+'Ark1'!U499</f>
        <v>2.7150010979828729</v>
      </c>
      <c r="K126" s="60">
        <f>+'Ark1'!W499</f>
        <v>47.601547388781441</v>
      </c>
      <c r="L126" s="96"/>
      <c r="M126" s="96">
        <f>+'Ark1'!Y499</f>
        <v>180.59922630560936</v>
      </c>
      <c r="N126" s="96"/>
      <c r="O126" s="96">
        <f>+'Ark1'!AA499</f>
        <v>29.109573547695284</v>
      </c>
      <c r="P126" s="96">
        <f>+'Ark1'!AB499</f>
        <v>1.4506176648090299</v>
      </c>
      <c r="Q126" s="75">
        <f>+'Ark1'!AC499</f>
        <v>-23.644319617549705</v>
      </c>
      <c r="R126" s="75">
        <f t="shared" si="13"/>
        <v>2.2094017094017095</v>
      </c>
      <c r="S126" s="39"/>
      <c r="T126" s="4"/>
      <c r="U126"/>
      <c r="V126"/>
      <c r="X126"/>
    </row>
    <row r="127" spans="1:24" ht="15.6">
      <c r="A127" s="39"/>
      <c r="B127" s="59">
        <f>+'Ark1'!C500</f>
        <v>2010</v>
      </c>
      <c r="C127" s="59">
        <f>+'Ark1'!L500</f>
        <v>11</v>
      </c>
      <c r="D127" s="96" t="s">
        <v>24</v>
      </c>
      <c r="E127" s="59">
        <f>+'Ark1'!Q500</f>
        <v>511</v>
      </c>
      <c r="F127" s="259">
        <f>+'Ark1'!R500</f>
        <v>2727</v>
      </c>
      <c r="G127" s="259">
        <f>+'Ark1'!S500</f>
        <v>2727</v>
      </c>
      <c r="H127" s="96">
        <f>+'Ark1'!T500</f>
        <v>10.61130783298961</v>
      </c>
      <c r="I127" s="96"/>
      <c r="J127" s="96">
        <f>+'Ark1'!U500</f>
        <v>12.732091364271623</v>
      </c>
      <c r="K127" s="60">
        <f>+'Ark1'!W500</f>
        <v>52.615694902823599</v>
      </c>
      <c r="L127" s="96"/>
      <c r="M127" s="96">
        <f>+'Ark1'!Y500</f>
        <v>160.565053171984</v>
      </c>
      <c r="N127" s="96"/>
      <c r="O127" s="96">
        <f>+'Ark1'!AA500</f>
        <v>28.398498539767889</v>
      </c>
      <c r="P127" s="96">
        <f>+'Ark1'!AB500</f>
        <v>1.3340548457834496</v>
      </c>
      <c r="Q127" s="75">
        <f>+'Ark1'!AC500</f>
        <v>-22.110929732554904</v>
      </c>
      <c r="R127" s="75">
        <f t="shared" si="13"/>
        <v>5.3365949119373779</v>
      </c>
      <c r="S127" s="39"/>
      <c r="T127" s="4"/>
      <c r="U127"/>
      <c r="V127"/>
      <c r="X127"/>
    </row>
    <row r="128" spans="1:24" ht="15.6">
      <c r="A128" s="39"/>
      <c r="B128" s="59">
        <f>+'Ark1'!C501</f>
        <v>2010</v>
      </c>
      <c r="C128" s="59">
        <f>+'Ark1'!L501</f>
        <v>14</v>
      </c>
      <c r="D128" s="96" t="s">
        <v>359</v>
      </c>
      <c r="E128" s="59">
        <f>+'Ark1'!Q501</f>
        <v>712</v>
      </c>
      <c r="F128" s="259">
        <f>+'Ark1'!R501</f>
        <v>10955</v>
      </c>
      <c r="G128" s="259">
        <f>+'Ark1'!S501</f>
        <v>10952</v>
      </c>
      <c r="H128" s="96">
        <f>+'Ark1'!T501</f>
        <v>42.628117825596327</v>
      </c>
      <c r="I128" s="96"/>
      <c r="J128" s="96">
        <f>+'Ark1'!U501</f>
        <v>44.462441425405117</v>
      </c>
      <c r="K128" s="60">
        <f>+'Ark1'!W501</f>
        <v>57.375639152666189</v>
      </c>
      <c r="L128" s="96"/>
      <c r="M128" s="96">
        <f>+'Ark1'!Y501</f>
        <v>139.57811958010075</v>
      </c>
      <c r="N128" s="96"/>
      <c r="O128" s="96">
        <f>+'Ark1'!AA501</f>
        <v>25.657914057721499</v>
      </c>
      <c r="P128" s="96">
        <f>+'Ark1'!AB501</f>
        <v>1.0735217351352226</v>
      </c>
      <c r="Q128" s="75">
        <f>+'Ark1'!AC501</f>
        <v>-34.354502645607418</v>
      </c>
      <c r="R128" s="75">
        <f t="shared" si="13"/>
        <v>15.386235955056179</v>
      </c>
      <c r="S128" s="39"/>
      <c r="T128" s="4"/>
      <c r="U128"/>
      <c r="V128"/>
      <c r="X128"/>
    </row>
    <row r="129" spans="1:24" ht="15.6">
      <c r="A129" s="39"/>
      <c r="B129" s="59">
        <f>+'Ark1'!C502</f>
        <v>2010</v>
      </c>
      <c r="C129" s="59">
        <f>+'Ark1'!L502</f>
        <v>17</v>
      </c>
      <c r="D129" s="96" t="s">
        <v>401</v>
      </c>
      <c r="E129" s="59">
        <f>+'Ark1'!Q502</f>
        <v>661</v>
      </c>
      <c r="F129" s="259">
        <f>+'Ark1'!R502</f>
        <v>10908</v>
      </c>
      <c r="G129" s="259">
        <f>+'Ark1'!S502</f>
        <v>10905</v>
      </c>
      <c r="H129" s="96">
        <f>+'Ark1'!T502</f>
        <v>42.445231331958439</v>
      </c>
      <c r="I129" s="96"/>
      <c r="J129" s="96">
        <f>+'Ark1'!U502</f>
        <v>38.294810495599677</v>
      </c>
      <c r="K129" s="60">
        <f>+'Ark1'!W502</f>
        <v>61.516001834021097</v>
      </c>
      <c r="L129" s="96"/>
      <c r="M129" s="96">
        <f>+'Ark1'!Y502</f>
        <v>120.73445177851139</v>
      </c>
      <c r="N129" s="96"/>
      <c r="O129" s="96">
        <f>+'Ark1'!AA502</f>
        <v>23.968313063215042</v>
      </c>
      <c r="P129" s="96">
        <f>+'Ark1'!AB502</f>
        <v>1.4005781762807372</v>
      </c>
      <c r="Q129" s="75">
        <f>+'Ark1'!AC502</f>
        <v>-12.778368437202772</v>
      </c>
      <c r="R129" s="75">
        <f t="shared" si="13"/>
        <v>16.502269288956128</v>
      </c>
      <c r="S129" s="39"/>
      <c r="T129" s="4"/>
      <c r="U129"/>
      <c r="V129"/>
      <c r="X129"/>
    </row>
    <row r="130" spans="1:24">
      <c r="A130" s="39"/>
      <c r="B130">
        <f>+'Ark1'!C503</f>
        <v>2009</v>
      </c>
      <c r="C130">
        <f>+'Ark1'!L503</f>
        <v>1</v>
      </c>
      <c r="D130" s="52" t="s">
        <v>21</v>
      </c>
      <c r="E130">
        <f>+'Ark1'!Q503</f>
        <v>12</v>
      </c>
      <c r="F130" s="276">
        <f>+'Ark1'!R503</f>
        <v>19</v>
      </c>
      <c r="G130" s="276">
        <f>+'Ark1'!S503</f>
        <v>0</v>
      </c>
      <c r="H130" s="94">
        <f>+'Ark1'!T503</f>
        <v>8.5335460431968102E-2</v>
      </c>
      <c r="I130" s="94"/>
      <c r="J130" s="94">
        <f>+'Ark1'!U503</f>
        <v>0</v>
      </c>
      <c r="K130" s="1">
        <f>+'Ark1'!W503</f>
        <v>0</v>
      </c>
      <c r="L130" s="94"/>
      <c r="M130" s="94">
        <f>+'Ark1'!Y503</f>
        <v>0</v>
      </c>
      <c r="N130" s="94"/>
      <c r="O130" s="94">
        <f>+'Ark1'!AA503</f>
        <v>0</v>
      </c>
      <c r="P130" s="94">
        <f>+'Ark1'!AB503</f>
        <v>0</v>
      </c>
      <c r="Q130" s="9">
        <f>+'Ark1'!AC503</f>
        <v>0</v>
      </c>
      <c r="R130" s="9">
        <f t="shared" ref="R130:R144" si="14">+F130/E130</f>
        <v>1.5833333333333333</v>
      </c>
      <c r="S130" s="39"/>
      <c r="T130" s="4"/>
      <c r="U130"/>
      <c r="V130"/>
      <c r="X130"/>
    </row>
    <row r="131" spans="1:24">
      <c r="A131" s="39"/>
      <c r="B131">
        <f>+'Ark1'!C504</f>
        <v>2009</v>
      </c>
      <c r="C131">
        <f>+'Ark1'!L504</f>
        <v>2</v>
      </c>
      <c r="D131" s="52" t="s">
        <v>22</v>
      </c>
      <c r="E131">
        <f>+'Ark1'!Q504</f>
        <v>35</v>
      </c>
      <c r="F131" s="276">
        <f>+'Ark1'!R504</f>
        <v>53</v>
      </c>
      <c r="G131" s="276">
        <f>+'Ark1'!S504</f>
        <v>53</v>
      </c>
      <c r="H131" s="94">
        <f>+'Ark1'!T504</f>
        <v>0.23804102120496368</v>
      </c>
      <c r="I131" s="94"/>
      <c r="J131" s="94">
        <f>+'Ark1'!U504</f>
        <v>0.3530630284305778</v>
      </c>
      <c r="K131" s="1">
        <f>+'Ark1'!W504</f>
        <v>40.24528301886793</v>
      </c>
      <c r="L131" s="94"/>
      <c r="M131" s="94">
        <f>+'Ark1'!Y504</f>
        <v>200.09622641509432</v>
      </c>
      <c r="N131" s="94"/>
      <c r="O131" s="94">
        <f>+'Ark1'!AA504</f>
        <v>50.461799346706357</v>
      </c>
      <c r="P131" s="94">
        <f>+'Ark1'!AB504</f>
        <v>4.5470523745893923</v>
      </c>
      <c r="Q131" s="9">
        <f>+'Ark1'!AC504</f>
        <v>-0.62619086739314256</v>
      </c>
      <c r="R131" s="9">
        <f t="shared" si="14"/>
        <v>1.5142857142857142</v>
      </c>
      <c r="S131" s="39"/>
      <c r="T131" s="4"/>
      <c r="U131"/>
      <c r="V131"/>
      <c r="X131"/>
    </row>
    <row r="132" spans="1:24">
      <c r="A132" s="39"/>
      <c r="B132">
        <f>+'Ark1'!C505</f>
        <v>2009</v>
      </c>
      <c r="C132">
        <f>+'Ark1'!L505</f>
        <v>5</v>
      </c>
      <c r="D132" s="52" t="s">
        <v>358</v>
      </c>
      <c r="E132">
        <f>+'Ark1'!Q505</f>
        <v>91</v>
      </c>
      <c r="F132" s="276">
        <f>+'Ark1'!R505</f>
        <v>155</v>
      </c>
      <c r="G132" s="276">
        <f>+'Ark1'!S505</f>
        <v>154</v>
      </c>
      <c r="H132" s="94">
        <f>+'Ark1'!T505</f>
        <v>0.69615770352395023</v>
      </c>
      <c r="I132" s="94"/>
      <c r="J132" s="94">
        <f>+'Ark1'!U505</f>
        <v>0.94611343526821123</v>
      </c>
      <c r="K132" s="1">
        <f>+'Ark1'!W505</f>
        <v>42.52597402597403</v>
      </c>
      <c r="L132" s="94"/>
      <c r="M132" s="94">
        <f>+'Ark1'!Y505</f>
        <v>183.3470967741936</v>
      </c>
      <c r="N132" s="94"/>
      <c r="O132" s="94">
        <f>+'Ark1'!AA505</f>
        <v>45.558746259846622</v>
      </c>
      <c r="P132" s="94">
        <f>+'Ark1'!AB505</f>
        <v>1.3493531492546798</v>
      </c>
      <c r="Q132" s="9">
        <f>+'Ark1'!AC505</f>
        <v>-7.2086367135591436</v>
      </c>
      <c r="R132" s="9">
        <f t="shared" si="14"/>
        <v>1.7032967032967032</v>
      </c>
      <c r="S132" s="39"/>
      <c r="T132" s="4"/>
      <c r="U132"/>
      <c r="V132"/>
      <c r="X132"/>
    </row>
    <row r="133" spans="1:24">
      <c r="A133" s="39"/>
      <c r="B133">
        <f>+'Ark1'!C506</f>
        <v>2009</v>
      </c>
      <c r="C133">
        <f>+'Ark1'!L506</f>
        <v>8</v>
      </c>
      <c r="D133" s="52" t="s">
        <v>23</v>
      </c>
      <c r="E133">
        <f>+'Ark1'!Q506</f>
        <v>251</v>
      </c>
      <c r="F133" s="276">
        <f>+'Ark1'!R506</f>
        <v>641</v>
      </c>
      <c r="G133" s="276">
        <f>+'Ark1'!S506</f>
        <v>640</v>
      </c>
      <c r="H133" s="94">
        <f>+'Ark1'!T506</f>
        <v>2.8789489545732394</v>
      </c>
      <c r="I133" s="94"/>
      <c r="J133" s="94">
        <f>+'Ark1'!U506</f>
        <v>3.8302899121172658</v>
      </c>
      <c r="K133" s="1">
        <f>+'Ark1'!W506</f>
        <v>47.615625000000001</v>
      </c>
      <c r="L133" s="94"/>
      <c r="M133" s="94">
        <f>+'Ark1'!Y506</f>
        <v>179.48829953198123</v>
      </c>
      <c r="N133" s="94"/>
      <c r="O133" s="94">
        <f>+'Ark1'!AA506</f>
        <v>29.054520275466803</v>
      </c>
      <c r="P133" s="94">
        <f>+'Ark1'!AB506</f>
        <v>1.4638582101334627</v>
      </c>
      <c r="Q133" s="9">
        <f>+'Ark1'!AC506</f>
        <v>-18.054503044569206</v>
      </c>
      <c r="R133" s="9">
        <f t="shared" si="14"/>
        <v>2.5537848605577689</v>
      </c>
      <c r="S133" s="39"/>
      <c r="T133" s="4"/>
      <c r="U133"/>
      <c r="V133"/>
      <c r="X133"/>
    </row>
    <row r="134" spans="1:24">
      <c r="A134" s="39"/>
      <c r="B134">
        <f>+'Ark1'!C507</f>
        <v>2009</v>
      </c>
      <c r="C134">
        <f>+'Ark1'!L507</f>
        <v>11</v>
      </c>
      <c r="D134" s="52" t="s">
        <v>24</v>
      </c>
      <c r="E134">
        <f>+'Ark1'!Q507</f>
        <v>605</v>
      </c>
      <c r="F134" s="276">
        <f>+'Ark1'!R507</f>
        <v>3444</v>
      </c>
      <c r="G134" s="276">
        <f>+'Ark1'!S507</f>
        <v>3439</v>
      </c>
      <c r="H134" s="94">
        <f>+'Ark1'!T507</f>
        <v>15.468175038299901</v>
      </c>
      <c r="I134" s="94"/>
      <c r="J134" s="94">
        <f>+'Ark1'!U507</f>
        <v>18.110121534101548</v>
      </c>
      <c r="K134" s="1">
        <f>+'Ark1'!W507</f>
        <v>52.62808956091888</v>
      </c>
      <c r="L134" s="94"/>
      <c r="M134" s="94">
        <f>+'Ark1'!Y507</f>
        <v>157.95040650406548</v>
      </c>
      <c r="N134" s="94"/>
      <c r="O134" s="94">
        <f>+'Ark1'!AA507</f>
        <v>28.483225610891058</v>
      </c>
      <c r="P134" s="94">
        <f>+'Ark1'!AB507</f>
        <v>1.393012779058828</v>
      </c>
      <c r="Q134" s="9">
        <f>+'Ark1'!AC507</f>
        <v>-23.828065579835247</v>
      </c>
      <c r="R134" s="9">
        <f t="shared" si="14"/>
        <v>5.6925619834710748</v>
      </c>
      <c r="S134" s="39"/>
      <c r="T134" s="4"/>
      <c r="U134"/>
      <c r="V134"/>
      <c r="X134"/>
    </row>
    <row r="135" spans="1:24">
      <c r="A135" s="39"/>
      <c r="B135">
        <f>+'Ark1'!C508</f>
        <v>2009</v>
      </c>
      <c r="C135">
        <f>+'Ark1'!L508</f>
        <v>14</v>
      </c>
      <c r="D135" s="52" t="s">
        <v>359</v>
      </c>
      <c r="E135">
        <f>+'Ark1'!Q508</f>
        <v>812</v>
      </c>
      <c r="F135" s="276">
        <f>+'Ark1'!R508</f>
        <v>10429</v>
      </c>
      <c r="G135" s="276">
        <f>+'Ark1'!S508</f>
        <v>10402</v>
      </c>
      <c r="H135" s="94">
        <f>+'Ark1'!T508</f>
        <v>46.840185097105007</v>
      </c>
      <c r="I135" s="94"/>
      <c r="J135" s="94">
        <f>+'Ark1'!U508</f>
        <v>47.283263042659378</v>
      </c>
      <c r="K135" s="1">
        <f>+'Ark1'!W508</f>
        <v>57.121803499327051</v>
      </c>
      <c r="L135" s="94"/>
      <c r="M135" s="94">
        <f>+'Ark1'!Y508</f>
        <v>136.18438009396837</v>
      </c>
      <c r="N135" s="94"/>
      <c r="O135" s="94">
        <f>+'Ark1'!AA508</f>
        <v>26.445557971544073</v>
      </c>
      <c r="P135" s="94">
        <f>+'Ark1'!AB508</f>
        <v>1.3801778447482003</v>
      </c>
      <c r="Q135" s="9">
        <f>+'Ark1'!AC508</f>
        <v>-25.234029986294441</v>
      </c>
      <c r="R135" s="9">
        <f t="shared" si="14"/>
        <v>12.843596059113301</v>
      </c>
      <c r="S135" s="39"/>
      <c r="T135" s="4"/>
      <c r="U135"/>
      <c r="V135"/>
      <c r="X135"/>
    </row>
    <row r="136" spans="1:24">
      <c r="A136" s="39"/>
      <c r="B136">
        <f>+'Ark1'!C509</f>
        <v>2009</v>
      </c>
      <c r="C136">
        <f>+'Ark1'!L509</f>
        <v>17</v>
      </c>
      <c r="D136" s="52" t="s">
        <v>401</v>
      </c>
      <c r="E136">
        <f>+'Ark1'!Q509</f>
        <v>620</v>
      </c>
      <c r="F136" s="276">
        <f>+'Ark1'!R509</f>
        <v>7033</v>
      </c>
      <c r="G136" s="276">
        <f>+'Ark1'!S509</f>
        <v>7022</v>
      </c>
      <c r="H136" s="94">
        <f>+'Ark1'!T509</f>
        <v>31.587594379896395</v>
      </c>
      <c r="I136" s="94"/>
      <c r="J136" s="94">
        <f>+'Ark1'!U509</f>
        <v>28.047228967421439</v>
      </c>
      <c r="K136" s="1">
        <f>+'Ark1'!W509</f>
        <v>61.337510680717742</v>
      </c>
      <c r="L136" s="94"/>
      <c r="M136" s="94">
        <f>+'Ark1'!Y509</f>
        <v>119.78760130811898</v>
      </c>
      <c r="N136" s="94"/>
      <c r="O136" s="94">
        <f>+'Ark1'!AA509</f>
        <v>24.680220149654659</v>
      </c>
      <c r="P136" s="94">
        <f>+'Ark1'!AB509</f>
        <v>1.382237673639555</v>
      </c>
      <c r="Q136" s="9">
        <f>+'Ark1'!AC509</f>
        <v>-9.3393136452862233</v>
      </c>
      <c r="R136" s="9">
        <f t="shared" si="14"/>
        <v>11.343548387096774</v>
      </c>
      <c r="S136" s="39"/>
      <c r="T136" s="4"/>
      <c r="U136"/>
      <c r="V136"/>
      <c r="X136"/>
    </row>
    <row r="137" spans="1:24" ht="15.6">
      <c r="A137" s="39"/>
      <c r="B137" s="59">
        <f>+'Ark1'!C510</f>
        <v>2008</v>
      </c>
      <c r="C137" s="59">
        <f>+'Ark1'!L510</f>
        <v>1</v>
      </c>
      <c r="D137" s="96" t="s">
        <v>21</v>
      </c>
      <c r="E137" s="59">
        <f>+'Ark1'!Q510</f>
        <v>6</v>
      </c>
      <c r="F137" s="259">
        <f>+'Ark1'!R510</f>
        <v>6</v>
      </c>
      <c r="G137" s="259">
        <f>+'Ark1'!S510</f>
        <v>0</v>
      </c>
      <c r="H137" s="96">
        <f>+'Ark1'!T510</f>
        <v>2.4427978177672831E-2</v>
      </c>
      <c r="I137" s="96"/>
      <c r="J137" s="96">
        <f>+'Ark1'!U510</f>
        <v>0</v>
      </c>
      <c r="K137" s="60">
        <f>+'Ark1'!W510</f>
        <v>0</v>
      </c>
      <c r="L137" s="96"/>
      <c r="M137" s="96">
        <f>+'Ark1'!Y510</f>
        <v>0</v>
      </c>
      <c r="N137" s="96"/>
      <c r="O137" s="96">
        <f>+'Ark1'!AA510</f>
        <v>0</v>
      </c>
      <c r="P137" s="96">
        <f>+'Ark1'!AB510</f>
        <v>0</v>
      </c>
      <c r="Q137" s="75">
        <f>+'Ark1'!AC510</f>
        <v>0</v>
      </c>
      <c r="R137" s="75">
        <f t="shared" si="14"/>
        <v>1</v>
      </c>
      <c r="S137" s="39"/>
      <c r="T137" s="4"/>
      <c r="U137"/>
      <c r="V137"/>
      <c r="X137"/>
    </row>
    <row r="138" spans="1:24" ht="15.6">
      <c r="A138" s="39"/>
      <c r="B138" s="59">
        <f>+'Ark1'!C511</f>
        <v>2008</v>
      </c>
      <c r="C138" s="59">
        <f>+'Ark1'!L511</f>
        <v>2</v>
      </c>
      <c r="D138" s="96" t="s">
        <v>22</v>
      </c>
      <c r="E138" s="59">
        <f>+'Ark1'!Q511</f>
        <v>33</v>
      </c>
      <c r="F138" s="259">
        <f>+'Ark1'!R511</f>
        <v>48</v>
      </c>
      <c r="G138" s="259">
        <f>+'Ark1'!S511</f>
        <v>48</v>
      </c>
      <c r="H138" s="96">
        <f>+'Ark1'!T511</f>
        <v>0.19542382542138265</v>
      </c>
      <c r="I138" s="96"/>
      <c r="J138" s="96">
        <f>+'Ark1'!U511</f>
        <v>0.29724622000035839</v>
      </c>
      <c r="K138" s="60">
        <f>+'Ark1'!W511</f>
        <v>37.041666666666657</v>
      </c>
      <c r="L138" s="96"/>
      <c r="M138" s="96">
        <f>+'Ark1'!Y511</f>
        <v>204.82083333333335</v>
      </c>
      <c r="N138" s="96"/>
      <c r="O138" s="96">
        <f>+'Ark1'!AA511</f>
        <v>42.110568538537741</v>
      </c>
      <c r="P138" s="96">
        <f>+'Ark1'!AB511</f>
        <v>1.6067349570549343</v>
      </c>
      <c r="Q138" s="75">
        <f>+'Ark1'!AC511</f>
        <v>-8.7982639892362524</v>
      </c>
      <c r="R138" s="75">
        <f t="shared" si="14"/>
        <v>1.4545454545454546</v>
      </c>
      <c r="S138" s="39"/>
      <c r="T138" s="4"/>
      <c r="U138"/>
      <c r="V138"/>
      <c r="X138"/>
    </row>
    <row r="139" spans="1:24" ht="15.6">
      <c r="A139" s="39"/>
      <c r="B139" s="59">
        <f>+'Ark1'!C512</f>
        <v>2008</v>
      </c>
      <c r="C139" s="59">
        <f>+'Ark1'!L512</f>
        <v>5</v>
      </c>
      <c r="D139" s="96" t="s">
        <v>358</v>
      </c>
      <c r="E139" s="59">
        <f>+'Ark1'!Q512</f>
        <v>128</v>
      </c>
      <c r="F139" s="259">
        <f>+'Ark1'!R512</f>
        <v>203</v>
      </c>
      <c r="G139" s="259">
        <f>+'Ark1'!S512</f>
        <v>202</v>
      </c>
      <c r="H139" s="96">
        <f>+'Ark1'!T512</f>
        <v>0.8264799283445976</v>
      </c>
      <c r="I139" s="96"/>
      <c r="J139" s="96">
        <f>+'Ark1'!U512</f>
        <v>1.1396393589502518</v>
      </c>
      <c r="K139" s="60">
        <f>+'Ark1'!W512</f>
        <v>42.584158415841578</v>
      </c>
      <c r="L139" s="96"/>
      <c r="M139" s="96">
        <f>+'Ark1'!Y512</f>
        <v>185.68226600985224</v>
      </c>
      <c r="N139" s="96"/>
      <c r="O139" s="96">
        <f>+'Ark1'!AA512</f>
        <v>33.561113869044377</v>
      </c>
      <c r="P139" s="96">
        <f>+'Ark1'!AB512</f>
        <v>1.4743169368727067</v>
      </c>
      <c r="Q139" s="75">
        <f>+'Ark1'!AC512</f>
        <v>-18.538201105887889</v>
      </c>
      <c r="R139" s="75">
        <f t="shared" si="14"/>
        <v>1.5859375</v>
      </c>
      <c r="S139" s="39"/>
      <c r="T139" s="4"/>
      <c r="U139"/>
      <c r="V139"/>
      <c r="X139"/>
    </row>
    <row r="140" spans="1:24" ht="15.6">
      <c r="A140" s="39"/>
      <c r="B140" s="59">
        <f>+'Ark1'!C513</f>
        <v>2008</v>
      </c>
      <c r="C140" s="59">
        <f>+'Ark1'!L513</f>
        <v>8</v>
      </c>
      <c r="D140" s="96" t="s">
        <v>23</v>
      </c>
      <c r="E140" s="59">
        <f>+'Ark1'!Q513</f>
        <v>333</v>
      </c>
      <c r="F140" s="259">
        <f>+'Ark1'!R513</f>
        <v>943</v>
      </c>
      <c r="G140" s="259">
        <f>+'Ark1'!S513</f>
        <v>941</v>
      </c>
      <c r="H140" s="96">
        <f>+'Ark1'!T513</f>
        <v>3.8392639035909126</v>
      </c>
      <c r="I140" s="96"/>
      <c r="J140" s="96">
        <f>+'Ark1'!U513</f>
        <v>5.0451978185173774</v>
      </c>
      <c r="K140" s="60">
        <f>+'Ark1'!W513</f>
        <v>47.691817215727937</v>
      </c>
      <c r="L140" s="96"/>
      <c r="M140" s="96">
        <f>+'Ark1'!Y513</f>
        <v>176.95609756097539</v>
      </c>
      <c r="N140" s="96"/>
      <c r="O140" s="96">
        <f>+'Ark1'!AA513</f>
        <v>28.2139566149609</v>
      </c>
      <c r="P140" s="96">
        <f>+'Ark1'!AB513</f>
        <v>1.3577138191179028</v>
      </c>
      <c r="Q140" s="75">
        <f>+'Ark1'!AC513</f>
        <v>-17.166381818018127</v>
      </c>
      <c r="R140" s="75">
        <f t="shared" si="14"/>
        <v>2.8318318318318316</v>
      </c>
      <c r="S140" s="39"/>
      <c r="T140" s="4"/>
      <c r="U140"/>
      <c r="V140"/>
      <c r="X140"/>
    </row>
    <row r="141" spans="1:24" ht="15.6">
      <c r="A141" s="39"/>
      <c r="B141" s="59">
        <f>+'Ark1'!C514</f>
        <v>2008</v>
      </c>
      <c r="C141" s="59">
        <f>+'Ark1'!L514</f>
        <v>11</v>
      </c>
      <c r="D141" s="96" t="s">
        <v>24</v>
      </c>
      <c r="E141" s="59">
        <f>+'Ark1'!Q514</f>
        <v>699</v>
      </c>
      <c r="F141" s="259">
        <f>+'Ark1'!R514</f>
        <v>4963</v>
      </c>
      <c r="G141" s="259">
        <f>+'Ark1'!S514</f>
        <v>4944</v>
      </c>
      <c r="H141" s="96">
        <f>+'Ark1'!T514</f>
        <v>20.206009282631712</v>
      </c>
      <c r="I141" s="96"/>
      <c r="J141" s="96">
        <f>+'Ark1'!U514</f>
        <v>23.061295626957712</v>
      </c>
      <c r="K141" s="60">
        <f>+'Ark1'!W514</f>
        <v>52.608818770226527</v>
      </c>
      <c r="L141" s="96"/>
      <c r="M141" s="96">
        <f>+'Ark1'!Y514</f>
        <v>153.68746725770757</v>
      </c>
      <c r="N141" s="96"/>
      <c r="O141" s="96">
        <f>+'Ark1'!AA514</f>
        <v>27.571264302179713</v>
      </c>
      <c r="P141" s="96">
        <f>+'Ark1'!AB514</f>
        <v>1.4051350219602612</v>
      </c>
      <c r="Q141" s="75">
        <f>+'Ark1'!AC514</f>
        <v>-24.271712071057596</v>
      </c>
      <c r="R141" s="75">
        <f t="shared" si="14"/>
        <v>7.1001430615164525</v>
      </c>
      <c r="S141" s="39"/>
      <c r="T141" s="4"/>
      <c r="U141"/>
      <c r="V141"/>
      <c r="X141"/>
    </row>
    <row r="142" spans="1:24" ht="15.6">
      <c r="A142" s="39"/>
      <c r="B142" s="59">
        <f>+'Ark1'!C515</f>
        <v>2008</v>
      </c>
      <c r="C142" s="59">
        <f>+'Ark1'!L515</f>
        <v>14</v>
      </c>
      <c r="D142" s="96" t="s">
        <v>359</v>
      </c>
      <c r="E142" s="59">
        <f>+'Ark1'!Q515</f>
        <v>938</v>
      </c>
      <c r="F142" s="259">
        <f>+'Ark1'!R515</f>
        <v>12829</v>
      </c>
      <c r="G142" s="259">
        <f>+'Ark1'!S515</f>
        <v>12772</v>
      </c>
      <c r="H142" s="96">
        <f>+'Ark1'!T515</f>
        <v>52.231088673560784</v>
      </c>
      <c r="I142" s="96"/>
      <c r="J142" s="96">
        <f>+'Ark1'!U515</f>
        <v>51.34139786872452</v>
      </c>
      <c r="K142" s="60">
        <f>+'Ark1'!W515</f>
        <v>56.926714688380819</v>
      </c>
      <c r="L142" s="96"/>
      <c r="M142" s="96">
        <f>+'Ark1'!Y515</f>
        <v>132.36522721958056</v>
      </c>
      <c r="N142" s="96"/>
      <c r="O142" s="96">
        <f>+'Ark1'!AA515</f>
        <v>25.973309459981504</v>
      </c>
      <c r="P142" s="96">
        <f>+'Ark1'!AB515</f>
        <v>1.4108158151770145</v>
      </c>
      <c r="Q142" s="75">
        <f>+'Ark1'!AC515</f>
        <v>-19.9793432761665</v>
      </c>
      <c r="R142" s="75">
        <f t="shared" si="14"/>
        <v>13.676972281449894</v>
      </c>
      <c r="S142" s="39"/>
      <c r="T142" s="4"/>
      <c r="U142"/>
      <c r="V142"/>
      <c r="X142"/>
    </row>
    <row r="143" spans="1:24" ht="15.6">
      <c r="A143" s="39"/>
      <c r="B143" s="59">
        <f>+'Ark1'!C516</f>
        <v>2008</v>
      </c>
      <c r="C143" s="59">
        <f>+'Ark1'!L516</f>
        <v>17</v>
      </c>
      <c r="D143" s="96" t="s">
        <v>401</v>
      </c>
      <c r="E143" s="59">
        <f>+'Ark1'!Q516</f>
        <v>614</v>
      </c>
      <c r="F143" s="259">
        <f>+'Ark1'!R516</f>
        <v>4954</v>
      </c>
      <c r="G143" s="259">
        <f>+'Ark1'!S516</f>
        <v>4940</v>
      </c>
      <c r="H143" s="96">
        <f>+'Ark1'!T516</f>
        <v>20.1693673153652</v>
      </c>
      <c r="I143" s="96"/>
      <c r="J143" s="96">
        <f>+'Ark1'!U516</f>
        <v>17.601085680072504</v>
      </c>
      <c r="K143" s="60">
        <f>+'Ark1'!W516</f>
        <v>61.00202429149796</v>
      </c>
      <c r="L143" s="96"/>
      <c r="M143" s="96">
        <f>+'Ark1'!Y516</f>
        <v>117.51207105369416</v>
      </c>
      <c r="N143" s="96"/>
      <c r="O143" s="96">
        <f>+'Ark1'!AA516</f>
        <v>23.666543338069022</v>
      </c>
      <c r="P143" s="96">
        <f>+'Ark1'!AB516</f>
        <v>1.1570921739451661</v>
      </c>
      <c r="Q143" s="75">
        <f>+'Ark1'!AC516</f>
        <v>-3.7119275773822071</v>
      </c>
      <c r="R143" s="75">
        <f t="shared" si="14"/>
        <v>8.0684039087947887</v>
      </c>
      <c r="S143" s="39"/>
      <c r="T143" s="4"/>
      <c r="U143"/>
      <c r="V143"/>
      <c r="X143"/>
    </row>
    <row r="144" spans="1:24">
      <c r="A144" s="39"/>
      <c r="B144">
        <f>+'Ark1'!C517</f>
        <v>2007</v>
      </c>
      <c r="C144">
        <f>+'Ark1'!L517</f>
        <v>1</v>
      </c>
      <c r="D144" s="52" t="s">
        <v>21</v>
      </c>
      <c r="E144">
        <f>+'Ark1'!Q517</f>
        <v>1</v>
      </c>
      <c r="F144" s="276">
        <f>+'Ark1'!R517</f>
        <v>1</v>
      </c>
      <c r="G144" s="276">
        <f>+'Ark1'!S517</f>
        <v>0</v>
      </c>
      <c r="H144" s="94">
        <f>+'Ark1'!T517</f>
        <v>4.5699661822502513E-3</v>
      </c>
      <c r="I144" s="94"/>
      <c r="J144" s="94">
        <f>+'Ark1'!U517</f>
        <v>0</v>
      </c>
      <c r="K144" s="1">
        <f>+'Ark1'!W517</f>
        <v>0</v>
      </c>
      <c r="L144" s="94"/>
      <c r="M144" s="94">
        <f>+'Ark1'!Y517</f>
        <v>0</v>
      </c>
      <c r="N144" s="94"/>
      <c r="O144" s="94">
        <f>+'Ark1'!AA517</f>
        <v>0</v>
      </c>
      <c r="P144" s="94">
        <f>+'Ark1'!AB517</f>
        <v>0</v>
      </c>
      <c r="Q144" s="9">
        <f>+'Ark1'!AC517</f>
        <v>0</v>
      </c>
      <c r="R144" s="9">
        <f t="shared" si="14"/>
        <v>1</v>
      </c>
      <c r="S144" s="39"/>
      <c r="T144" s="4"/>
      <c r="U144"/>
      <c r="V144"/>
      <c r="X144"/>
    </row>
    <row r="145" spans="1:24">
      <c r="A145" s="39"/>
      <c r="B145">
        <f>+'Ark1'!C518</f>
        <v>2007</v>
      </c>
      <c r="C145">
        <f>+'Ark1'!L518</f>
        <v>2</v>
      </c>
      <c r="D145" s="52" t="s">
        <v>22</v>
      </c>
      <c r="E145">
        <f>+'Ark1'!Q518</f>
        <v>37</v>
      </c>
      <c r="F145" s="276">
        <f>+'Ark1'!R518</f>
        <v>50</v>
      </c>
      <c r="G145" s="276">
        <f>+'Ark1'!S518</f>
        <v>50</v>
      </c>
      <c r="H145" s="94">
        <f>+'Ark1'!T518</f>
        <v>0.22849830911251257</v>
      </c>
      <c r="I145" s="94"/>
      <c r="J145" s="94">
        <f>+'Ark1'!U518</f>
        <v>0.33392748480067114</v>
      </c>
      <c r="K145" s="1">
        <f>+'Ark1'!W518</f>
        <v>37.54</v>
      </c>
      <c r="L145" s="94"/>
      <c r="M145" s="94">
        <f>+'Ark1'!Y518</f>
        <v>198.43199999999999</v>
      </c>
      <c r="N145" s="94"/>
      <c r="O145" s="94">
        <f>+'Ark1'!AA518</f>
        <v>31.962099054974324</v>
      </c>
      <c r="P145" s="94">
        <f>+'Ark1'!AB518</f>
        <v>1.3298120167904397</v>
      </c>
      <c r="Q145" s="9">
        <f>+'Ark1'!AC518</f>
        <v>23.515005557830296</v>
      </c>
      <c r="R145" s="9">
        <f t="shared" ref="R145:R150" si="15">+F145/E145</f>
        <v>1.3513513513513513</v>
      </c>
      <c r="S145" s="39"/>
      <c r="T145" s="4"/>
      <c r="U145"/>
      <c r="V145"/>
      <c r="X145"/>
    </row>
    <row r="146" spans="1:24">
      <c r="A146" s="39"/>
      <c r="B146">
        <f>+'Ark1'!C519</f>
        <v>2007</v>
      </c>
      <c r="C146">
        <f>+'Ark1'!L519</f>
        <v>5</v>
      </c>
      <c r="D146" s="52" t="s">
        <v>358</v>
      </c>
      <c r="E146">
        <f>+'Ark1'!Q519</f>
        <v>159</v>
      </c>
      <c r="F146" s="276">
        <f>+'Ark1'!R519</f>
        <v>291</v>
      </c>
      <c r="G146" s="276">
        <f>+'Ark1'!S519</f>
        <v>291</v>
      </c>
      <c r="H146" s="94">
        <f>+'Ark1'!T519</f>
        <v>1.3298601590348229</v>
      </c>
      <c r="I146" s="94"/>
      <c r="J146" s="94">
        <f>+'Ark1'!U519</f>
        <v>1.8857566545861804</v>
      </c>
      <c r="K146" s="1">
        <f>+'Ark1'!W519</f>
        <v>42.573883161512022</v>
      </c>
      <c r="L146" s="94"/>
      <c r="M146" s="94">
        <f>+'Ark1'!Y519</f>
        <v>192.54054982817877</v>
      </c>
      <c r="N146" s="94"/>
      <c r="O146" s="94">
        <f>+'Ark1'!AA519</f>
        <v>28.432646735486756</v>
      </c>
      <c r="P146" s="94">
        <f>+'Ark1'!AB519</f>
        <v>1.3636940834947873</v>
      </c>
      <c r="Q146" s="9">
        <f>+'Ark1'!AC519</f>
        <v>-16.354343504951196</v>
      </c>
      <c r="R146" s="9">
        <f t="shared" si="15"/>
        <v>1.8301886792452831</v>
      </c>
      <c r="S146" s="39"/>
      <c r="T146" s="4"/>
      <c r="U146"/>
      <c r="V146"/>
      <c r="X146"/>
    </row>
    <row r="147" spans="1:24">
      <c r="A147" s="39"/>
      <c r="B147">
        <f>+'Ark1'!C520</f>
        <v>2007</v>
      </c>
      <c r="C147">
        <f>+'Ark1'!L520</f>
        <v>8</v>
      </c>
      <c r="D147" s="52" t="s">
        <v>23</v>
      </c>
      <c r="E147">
        <f>+'Ark1'!Q520</f>
        <v>388</v>
      </c>
      <c r="F147" s="276">
        <f>+'Ark1'!R520</f>
        <v>1191</v>
      </c>
      <c r="G147" s="276">
        <f>+'Ark1'!S520</f>
        <v>1189</v>
      </c>
      <c r="H147" s="94">
        <f>+'Ark1'!T520</f>
        <v>5.4428297230600498</v>
      </c>
      <c r="I147" s="94"/>
      <c r="J147" s="94">
        <f>+'Ark1'!U520</f>
        <v>6.8859754225924492</v>
      </c>
      <c r="K147" s="1">
        <f>+'Ark1'!W520</f>
        <v>47.652649285113526</v>
      </c>
      <c r="L147" s="94"/>
      <c r="M147" s="94">
        <f>+'Ark1'!Y520</f>
        <v>171.78421494542383</v>
      </c>
      <c r="N147" s="94"/>
      <c r="O147" s="94">
        <f>+'Ark1'!AA520</f>
        <v>29.306901539322663</v>
      </c>
      <c r="P147" s="94">
        <f>+'Ark1'!AB520</f>
        <v>1.4057266496671972</v>
      </c>
      <c r="Q147" s="9">
        <f>+'Ark1'!AC520</f>
        <v>-11.84877098992083</v>
      </c>
      <c r="R147" s="9">
        <f t="shared" si="15"/>
        <v>3.0695876288659796</v>
      </c>
      <c r="S147" s="39"/>
      <c r="T147" s="4"/>
      <c r="U147"/>
      <c r="V147"/>
      <c r="X147"/>
    </row>
    <row r="148" spans="1:24">
      <c r="A148" s="39"/>
      <c r="B148">
        <f>+'Ark1'!C521</f>
        <v>2007</v>
      </c>
      <c r="C148">
        <f>+'Ark1'!L521</f>
        <v>11</v>
      </c>
      <c r="D148" s="52" t="s">
        <v>24</v>
      </c>
      <c r="E148">
        <f>+'Ark1'!Q521</f>
        <v>704</v>
      </c>
      <c r="F148" s="276">
        <f>+'Ark1'!R521</f>
        <v>4505</v>
      </c>
      <c r="G148" s="276">
        <f>+'Ark1'!S521</f>
        <v>4496</v>
      </c>
      <c r="H148" s="94">
        <f>+'Ark1'!T521</f>
        <v>20.587697651037381</v>
      </c>
      <c r="I148" s="94"/>
      <c r="J148" s="94">
        <f>+'Ark1'!U521</f>
        <v>23.25836097663414</v>
      </c>
      <c r="K148" s="1">
        <f>+'Ark1'!W521</f>
        <v>52.470195729537359</v>
      </c>
      <c r="L148" s="94"/>
      <c r="M148" s="94">
        <f>+'Ark1'!Y521</f>
        <v>153.39593784683677</v>
      </c>
      <c r="N148" s="94"/>
      <c r="O148" s="94">
        <f>+'Ark1'!AA521</f>
        <v>27.568040662768055</v>
      </c>
      <c r="P148" s="94">
        <f>+'Ark1'!AB521</f>
        <v>1.4157859244087561</v>
      </c>
      <c r="Q148" s="9">
        <f>+'Ark1'!AC521</f>
        <v>-21.087225287040162</v>
      </c>
      <c r="R148" s="9">
        <f t="shared" si="15"/>
        <v>6.3991477272727275</v>
      </c>
      <c r="S148" s="39"/>
      <c r="T148" s="4"/>
      <c r="U148"/>
      <c r="V148"/>
      <c r="X148"/>
    </row>
    <row r="149" spans="1:24">
      <c r="A149" s="39"/>
      <c r="B149">
        <f>+'Ark1'!C522</f>
        <v>2007</v>
      </c>
      <c r="C149">
        <f>+'Ark1'!L522</f>
        <v>14</v>
      </c>
      <c r="D149" s="52" t="s">
        <v>359</v>
      </c>
      <c r="E149">
        <f>+'Ark1'!Q522</f>
        <v>1035</v>
      </c>
      <c r="F149" s="276">
        <f>+'Ark1'!R522</f>
        <v>10883</v>
      </c>
      <c r="G149" s="276">
        <f>+'Ark1'!S522</f>
        <v>10837</v>
      </c>
      <c r="H149" s="94">
        <f>+'Ark1'!T522</f>
        <v>49.734941961429485</v>
      </c>
      <c r="I149" s="94"/>
      <c r="J149" s="94">
        <f>+'Ark1'!U522</f>
        <v>48.443795470088837</v>
      </c>
      <c r="K149" s="1">
        <f>+'Ark1'!W522</f>
        <v>56.966226815539358</v>
      </c>
      <c r="L149" s="94"/>
      <c r="M149" s="94">
        <f>+'Ark1'!Y522</f>
        <v>132.25712579252124</v>
      </c>
      <c r="N149" s="94"/>
      <c r="O149" s="94">
        <f>+'Ark1'!AA522</f>
        <v>25.89485068084721</v>
      </c>
      <c r="P149" s="94">
        <f>+'Ark1'!AB522</f>
        <v>1.4288721599844143</v>
      </c>
      <c r="Q149" s="9">
        <f>+'Ark1'!AC522</f>
        <v>-18.628510228428684</v>
      </c>
      <c r="R149" s="9">
        <f t="shared" si="15"/>
        <v>10.514975845410628</v>
      </c>
      <c r="S149" s="39"/>
      <c r="T149" s="4"/>
      <c r="U149"/>
      <c r="V149"/>
      <c r="X149"/>
    </row>
    <row r="150" spans="1:24">
      <c r="A150" s="39"/>
      <c r="B150">
        <f>+'Ark1'!C523</f>
        <v>2007</v>
      </c>
      <c r="C150">
        <f>+'Ark1'!L523</f>
        <v>17</v>
      </c>
      <c r="D150" s="52" t="s">
        <v>401</v>
      </c>
      <c r="E150">
        <f>+'Ark1'!Q523</f>
        <v>604</v>
      </c>
      <c r="F150" s="276">
        <f>+'Ark1'!R523</f>
        <v>4490</v>
      </c>
      <c r="G150" s="276">
        <f>+'Ark1'!S523</f>
        <v>4477</v>
      </c>
      <c r="H150" s="94">
        <f>+'Ark1'!T523</f>
        <v>20.519148158303636</v>
      </c>
      <c r="I150" s="94"/>
      <c r="J150" s="94">
        <f>+'Ark1'!U523</f>
        <v>17.883769567956701</v>
      </c>
      <c r="K150" s="1">
        <f>+'Ark1'!W523</f>
        <v>61.070806343533611</v>
      </c>
      <c r="L150" s="94"/>
      <c r="M150" s="94">
        <f>+'Ark1'!Y523</f>
        <v>118.34291759465484</v>
      </c>
      <c r="N150" s="94"/>
      <c r="O150" s="94">
        <f>+'Ark1'!AA523</f>
        <v>23.015289566617433</v>
      </c>
      <c r="P150" s="94">
        <f>+'Ark1'!AB523</f>
        <v>1.162145312085072</v>
      </c>
      <c r="Q150" s="9">
        <f>+'Ark1'!AC523</f>
        <v>-10.329909332134498</v>
      </c>
      <c r="R150" s="9">
        <f t="shared" si="15"/>
        <v>7.4337748344370862</v>
      </c>
      <c r="S150" s="39"/>
      <c r="T150" s="4"/>
      <c r="U150"/>
      <c r="V150"/>
      <c r="X150"/>
    </row>
    <row r="151" spans="1:24" ht="15.6">
      <c r="A151" s="39"/>
      <c r="B151" s="59">
        <f>+'Ark1'!C524</f>
        <v>2006</v>
      </c>
      <c r="C151" s="59">
        <f>+'Ark1'!L524</f>
        <v>1</v>
      </c>
      <c r="D151" s="96" t="s">
        <v>21</v>
      </c>
      <c r="E151" s="59">
        <f>+'Ark1'!Q524</f>
        <v>1</v>
      </c>
      <c r="F151" s="259">
        <f>+'Ark1'!R524</f>
        <v>1</v>
      </c>
      <c r="G151" s="259">
        <f>+'Ark1'!S524</f>
        <v>0</v>
      </c>
      <c r="H151" s="96">
        <f>+'Ark1'!T524</f>
        <v>4.7047753469771801E-3</v>
      </c>
      <c r="I151" s="96"/>
      <c r="J151" s="96">
        <f>+'Ark1'!U524</f>
        <v>0</v>
      </c>
      <c r="K151" s="60">
        <f>+'Ark1'!W524</f>
        <v>0</v>
      </c>
      <c r="L151" s="96"/>
      <c r="M151" s="96">
        <f>+'Ark1'!Y524</f>
        <v>0</v>
      </c>
      <c r="N151" s="96"/>
      <c r="O151" s="96">
        <f>+'Ark1'!AA524</f>
        <v>0</v>
      </c>
      <c r="P151" s="96">
        <f>+'Ark1'!AB524</f>
        <v>0</v>
      </c>
      <c r="Q151" s="75">
        <f>+'Ark1'!AC524</f>
        <v>0</v>
      </c>
      <c r="R151" s="75">
        <f>+F151/E151</f>
        <v>1</v>
      </c>
      <c r="S151" s="39"/>
      <c r="T151" s="4"/>
      <c r="U151"/>
      <c r="V151"/>
      <c r="X151"/>
    </row>
    <row r="152" spans="1:24" ht="15.6">
      <c r="A152" s="39"/>
      <c r="B152" s="59">
        <f>+'Ark1'!C525</f>
        <v>2006</v>
      </c>
      <c r="C152" s="59">
        <f>+'Ark1'!L525</f>
        <v>2</v>
      </c>
      <c r="D152" s="96" t="s">
        <v>22</v>
      </c>
      <c r="E152" s="59">
        <f>+'Ark1'!Q525</f>
        <v>39</v>
      </c>
      <c r="F152" s="259">
        <f>+'Ark1'!R525</f>
        <v>51</v>
      </c>
      <c r="G152" s="259">
        <f>+'Ark1'!S525</f>
        <v>50</v>
      </c>
      <c r="H152" s="96">
        <f>+'Ark1'!T525</f>
        <v>0.23994354269583623</v>
      </c>
      <c r="I152" s="96"/>
      <c r="J152" s="96">
        <f>+'Ark1'!U525</f>
        <v>0.33376016366168648</v>
      </c>
      <c r="K152" s="60">
        <f>+'Ark1'!W525</f>
        <v>37.47999999999999</v>
      </c>
      <c r="L152" s="96"/>
      <c r="M152" s="96">
        <f>+'Ark1'!Y525</f>
        <v>185.83333333333337</v>
      </c>
      <c r="N152" s="96"/>
      <c r="O152" s="96">
        <f>+'Ark1'!AA525</f>
        <v>38.239248162064968</v>
      </c>
      <c r="P152" s="96">
        <f>+'Ark1'!AB525</f>
        <v>1.2998461447418344</v>
      </c>
      <c r="Q152" s="75">
        <f>+'Ark1'!AC525</f>
        <v>-19.378277850938943</v>
      </c>
      <c r="R152" s="75">
        <f t="shared" ref="R152:R158" si="16">+F152/E152</f>
        <v>1.3076923076923077</v>
      </c>
      <c r="S152" s="39"/>
      <c r="T152" s="4"/>
      <c r="U152"/>
      <c r="V152"/>
      <c r="X152"/>
    </row>
    <row r="153" spans="1:24" ht="15.6">
      <c r="A153" s="39"/>
      <c r="B153" s="59">
        <f>+'Ark1'!C526</f>
        <v>2006</v>
      </c>
      <c r="C153" s="59">
        <f>+'Ark1'!L526</f>
        <v>5</v>
      </c>
      <c r="D153" s="96" t="s">
        <v>358</v>
      </c>
      <c r="E153" s="59">
        <f>+'Ark1'!Q526</f>
        <v>192</v>
      </c>
      <c r="F153" s="259">
        <f>+'Ark1'!R526</f>
        <v>314</v>
      </c>
      <c r="G153" s="259">
        <f>+'Ark1'!S526</f>
        <v>313</v>
      </c>
      <c r="H153" s="96">
        <f>+'Ark1'!T526</f>
        <v>1.4772994589508348</v>
      </c>
      <c r="I153" s="96"/>
      <c r="J153" s="96">
        <f>+'Ark1'!U526</f>
        <v>1.9816426451497524</v>
      </c>
      <c r="K153" s="60">
        <f>+'Ark1'!W526</f>
        <v>42.677316293929714</v>
      </c>
      <c r="L153" s="96"/>
      <c r="M153" s="96">
        <f>+'Ark1'!Y526</f>
        <v>179.20700636942681</v>
      </c>
      <c r="N153" s="96"/>
      <c r="O153" s="96">
        <f>+'Ark1'!AA526</f>
        <v>32.814723821485977</v>
      </c>
      <c r="P153" s="96">
        <f>+'Ark1'!AB526</f>
        <v>1.3570416820404416</v>
      </c>
      <c r="Q153" s="75">
        <f>+'Ark1'!AC526</f>
        <v>-3.369628954694877</v>
      </c>
      <c r="R153" s="75">
        <f t="shared" si="16"/>
        <v>1.6354166666666667</v>
      </c>
      <c r="S153" s="39"/>
      <c r="T153" s="4"/>
      <c r="U153"/>
      <c r="V153"/>
      <c r="X153"/>
    </row>
    <row r="154" spans="1:24" ht="15.6">
      <c r="A154" s="39"/>
      <c r="B154" s="59">
        <f>+'Ark1'!C527</f>
        <v>2006</v>
      </c>
      <c r="C154" s="59">
        <f>+'Ark1'!L527</f>
        <v>8</v>
      </c>
      <c r="D154" s="96" t="s">
        <v>23</v>
      </c>
      <c r="E154" s="59">
        <f>+'Ark1'!Q527</f>
        <v>454</v>
      </c>
      <c r="F154" s="259">
        <f>+'Ark1'!R527</f>
        <v>1378</v>
      </c>
      <c r="G154" s="259">
        <f>+'Ark1'!S527</f>
        <v>1373</v>
      </c>
      <c r="H154" s="96">
        <f>+'Ark1'!T527</f>
        <v>6.4831804281345562</v>
      </c>
      <c r="I154" s="96"/>
      <c r="J154" s="96">
        <f>+'Ark1'!U527</f>
        <v>7.9950024191669087</v>
      </c>
      <c r="K154" s="60">
        <f>+'Ark1'!W527</f>
        <v>47.554989075018199</v>
      </c>
      <c r="L154" s="96"/>
      <c r="M154" s="96">
        <f>+'Ark1'!Y527</f>
        <v>164.75123367198827</v>
      </c>
      <c r="N154" s="96"/>
      <c r="O154" s="96">
        <f>+'Ark1'!AA527</f>
        <v>30.011255117610375</v>
      </c>
      <c r="P154" s="96">
        <f>+'Ark1'!AB527</f>
        <v>1.3328441966210081</v>
      </c>
      <c r="Q154" s="75">
        <f>+'Ark1'!AC527</f>
        <v>-18.276827421501501</v>
      </c>
      <c r="R154" s="75">
        <f t="shared" si="16"/>
        <v>3.0352422907488985</v>
      </c>
      <c r="S154" s="39"/>
      <c r="T154" s="4"/>
      <c r="U154"/>
      <c r="V154"/>
      <c r="X154"/>
    </row>
    <row r="155" spans="1:24" ht="15.6">
      <c r="A155" s="39"/>
      <c r="B155" s="59">
        <f>+'Ark1'!C528</f>
        <v>2006</v>
      </c>
      <c r="C155" s="59">
        <f>+'Ark1'!L528</f>
        <v>11</v>
      </c>
      <c r="D155" s="96" t="s">
        <v>24</v>
      </c>
      <c r="E155" s="59">
        <f>+'Ark1'!Q528</f>
        <v>845</v>
      </c>
      <c r="F155" s="259">
        <f>+'Ark1'!R528</f>
        <v>5083</v>
      </c>
      <c r="G155" s="259">
        <f>+'Ark1'!S528</f>
        <v>5038</v>
      </c>
      <c r="H155" s="96">
        <f>+'Ark1'!T528</f>
        <v>23.914373088685014</v>
      </c>
      <c r="I155" s="96"/>
      <c r="J155" s="96">
        <f>+'Ark1'!U528</f>
        <v>26.707451319350191</v>
      </c>
      <c r="K155" s="60">
        <f>+'Ark1'!W528</f>
        <v>52.43310837633981</v>
      </c>
      <c r="L155" s="96"/>
      <c r="M155" s="96">
        <f>+'Ark1'!Y528</f>
        <v>149.20096399763943</v>
      </c>
      <c r="N155" s="96"/>
      <c r="O155" s="96">
        <f>+'Ark1'!AA528</f>
        <v>27.611310643370778</v>
      </c>
      <c r="P155" s="96">
        <f>+'Ark1'!AB528</f>
        <v>1.4177851153654355</v>
      </c>
      <c r="Q155" s="75">
        <f>+'Ark1'!AC528</f>
        <v>-22.172672310395392</v>
      </c>
      <c r="R155" s="75">
        <f t="shared" si="16"/>
        <v>6.0153846153846153</v>
      </c>
      <c r="S155" s="39"/>
      <c r="T155" s="4"/>
      <c r="U155"/>
      <c r="V155"/>
      <c r="X155"/>
    </row>
    <row r="156" spans="1:24" ht="15.6">
      <c r="A156" s="39"/>
      <c r="B156" s="59">
        <f>+'Ark1'!C529</f>
        <v>2006</v>
      </c>
      <c r="C156" s="59">
        <f>+'Ark1'!L529</f>
        <v>14</v>
      </c>
      <c r="D156" s="96" t="s">
        <v>359</v>
      </c>
      <c r="E156" s="59">
        <f>+'Ark1'!Q529</f>
        <v>1116</v>
      </c>
      <c r="F156" s="259">
        <f>+'Ark1'!R529</f>
        <v>10096</v>
      </c>
      <c r="G156" s="259">
        <f>+'Ark1'!S529</f>
        <v>9959</v>
      </c>
      <c r="H156" s="96">
        <f>+'Ark1'!T529</f>
        <v>47.499411903081629</v>
      </c>
      <c r="I156" s="96"/>
      <c r="J156" s="96">
        <f>+'Ark1'!U529</f>
        <v>45.880649478437881</v>
      </c>
      <c r="K156" s="60">
        <f>+'Ark1'!W529</f>
        <v>56.894065669243901</v>
      </c>
      <c r="L156" s="96"/>
      <c r="M156" s="96">
        <f>+'Ark1'!Y529</f>
        <v>129.04450277337557</v>
      </c>
      <c r="N156" s="96"/>
      <c r="O156" s="96">
        <f>+'Ark1'!AA529</f>
        <v>25.939024037802433</v>
      </c>
      <c r="P156" s="96">
        <f>+'Ark1'!AB529</f>
        <v>1.440287848787057</v>
      </c>
      <c r="Q156" s="75">
        <f>+'Ark1'!AC529</f>
        <v>-15.918306676282011</v>
      </c>
      <c r="R156" s="75">
        <f t="shared" si="16"/>
        <v>9.0465949820788527</v>
      </c>
      <c r="S156" s="39"/>
      <c r="T156" s="4"/>
      <c r="U156"/>
      <c r="V156"/>
      <c r="X156"/>
    </row>
    <row r="157" spans="1:24" ht="15.6">
      <c r="A157" s="39"/>
      <c r="B157" s="59">
        <f>+'Ark1'!C530</f>
        <v>2006</v>
      </c>
      <c r="C157" s="59">
        <f>+'Ark1'!L530</f>
        <v>17</v>
      </c>
      <c r="D157" s="96" t="s">
        <v>401</v>
      </c>
      <c r="E157" s="59">
        <f>+'Ark1'!Q530</f>
        <v>619</v>
      </c>
      <c r="F157" s="259">
        <f>+'Ark1'!R530</f>
        <v>3774</v>
      </c>
      <c r="G157" s="259">
        <f>+'Ark1'!S530</f>
        <v>3749</v>
      </c>
      <c r="H157" s="96">
        <f>+'Ark1'!T530</f>
        <v>17.755822159491878</v>
      </c>
      <c r="I157" s="96"/>
      <c r="J157" s="96">
        <f>+'Ark1'!U530</f>
        <v>15.515158592511449</v>
      </c>
      <c r="K157" s="60">
        <f>+'Ark1'!W530</f>
        <v>61.172846092291266</v>
      </c>
      <c r="L157" s="96"/>
      <c r="M157" s="96">
        <f>+'Ark1'!Y530</f>
        <v>116.73836777954411</v>
      </c>
      <c r="N157" s="96"/>
      <c r="O157" s="96">
        <f>+'Ark1'!AA530</f>
        <v>23.173157593430368</v>
      </c>
      <c r="P157" s="96">
        <f>+'Ark1'!AB530</f>
        <v>1.2175908737864012</v>
      </c>
      <c r="Q157" s="75">
        <f>+'Ark1'!AC530</f>
        <v>-5.4182517352391555</v>
      </c>
      <c r="R157" s="75">
        <f t="shared" si="16"/>
        <v>6.0969305331179324</v>
      </c>
      <c r="S157" s="39"/>
      <c r="T157" s="4"/>
      <c r="U157"/>
      <c r="V157"/>
      <c r="X157"/>
    </row>
    <row r="158" spans="1:24">
      <c r="A158" s="39"/>
      <c r="B158">
        <f>+'Ark1'!C531</f>
        <v>2005</v>
      </c>
      <c r="C158">
        <f>+'Ark1'!L531</f>
        <v>1</v>
      </c>
      <c r="D158" s="52" t="s">
        <v>21</v>
      </c>
      <c r="E158">
        <f>+'Ark1'!Q531</f>
        <v>8</v>
      </c>
      <c r="F158" s="276">
        <f>+'Ark1'!R531</f>
        <v>9</v>
      </c>
      <c r="G158" s="276">
        <f>+'Ark1'!S531</f>
        <v>0</v>
      </c>
      <c r="H158" s="94">
        <f>+'Ark1'!T531</f>
        <v>3.5853716835311945E-2</v>
      </c>
      <c r="I158" s="94"/>
      <c r="J158" s="94">
        <f>+'Ark1'!U531</f>
        <v>0</v>
      </c>
      <c r="K158" s="1">
        <f>+'Ark1'!W531</f>
        <v>0</v>
      </c>
      <c r="L158" s="94"/>
      <c r="M158" s="94">
        <f>+'Ark1'!Y531</f>
        <v>0</v>
      </c>
      <c r="N158" s="94"/>
      <c r="O158" s="94">
        <f>+'Ark1'!AA531</f>
        <v>0</v>
      </c>
      <c r="P158" s="94">
        <f>+'Ark1'!AB531</f>
        <v>0</v>
      </c>
      <c r="Q158" s="9">
        <f>+'Ark1'!AC531</f>
        <v>0</v>
      </c>
      <c r="R158" s="9">
        <f t="shared" si="16"/>
        <v>1.125</v>
      </c>
      <c r="S158" s="39"/>
      <c r="T158" s="4"/>
      <c r="U158"/>
      <c r="V158"/>
      <c r="X158"/>
    </row>
    <row r="159" spans="1:24">
      <c r="A159" s="39"/>
      <c r="B159">
        <f>+'Ark1'!C532</f>
        <v>2005</v>
      </c>
      <c r="C159">
        <f>+'Ark1'!L532</f>
        <v>2</v>
      </c>
      <c r="D159" s="52" t="s">
        <v>22</v>
      </c>
      <c r="E159">
        <f>+'Ark1'!Q532</f>
        <v>61</v>
      </c>
      <c r="F159" s="276">
        <f>+'Ark1'!R532</f>
        <v>68</v>
      </c>
      <c r="G159" s="276">
        <f>+'Ark1'!S532</f>
        <v>68</v>
      </c>
      <c r="H159" s="94">
        <f>+'Ark1'!T532</f>
        <v>0.27089474942235686</v>
      </c>
      <c r="I159" s="94"/>
      <c r="J159" s="94">
        <f>+'Ark1'!U532</f>
        <v>0.4038066424262759</v>
      </c>
      <c r="K159" s="1">
        <f>+'Ark1'!W532</f>
        <v>37.352941176470594</v>
      </c>
      <c r="L159" s="94"/>
      <c r="M159" s="94">
        <f>+'Ark1'!Y532</f>
        <v>199.38823529411769</v>
      </c>
      <c r="N159" s="94"/>
      <c r="O159" s="94">
        <f>+'Ark1'!AA532</f>
        <v>30.409704959261632</v>
      </c>
      <c r="P159" s="94">
        <f>+'Ark1'!AB532</f>
        <v>1.7215306619602559</v>
      </c>
      <c r="Q159" s="9">
        <f>+'Ark1'!AC532</f>
        <v>-10.248019814413018</v>
      </c>
      <c r="R159" s="9">
        <f t="shared" ref="R159:R165" si="17">+F159/E159</f>
        <v>1.1147540983606556</v>
      </c>
      <c r="S159" s="39"/>
      <c r="T159" s="4"/>
      <c r="U159"/>
      <c r="V159"/>
      <c r="X159"/>
    </row>
    <row r="160" spans="1:24">
      <c r="A160" s="39"/>
      <c r="B160">
        <f>+'Ark1'!C533</f>
        <v>2005</v>
      </c>
      <c r="C160">
        <f>+'Ark1'!L533</f>
        <v>5</v>
      </c>
      <c r="D160" s="52" t="s">
        <v>358</v>
      </c>
      <c r="E160">
        <f>+'Ark1'!Q533</f>
        <v>220</v>
      </c>
      <c r="F160" s="276">
        <f>+'Ark1'!R533</f>
        <v>372</v>
      </c>
      <c r="G160" s="276">
        <f>+'Ark1'!S533</f>
        <v>372</v>
      </c>
      <c r="H160" s="94">
        <f>+'Ark1'!T533</f>
        <v>1.4819536291928932</v>
      </c>
      <c r="I160" s="94"/>
      <c r="J160" s="94">
        <f>+'Ark1'!U533</f>
        <v>2.0402772584821776</v>
      </c>
      <c r="K160" s="1">
        <f>+'Ark1'!W533</f>
        <v>42.677419354838719</v>
      </c>
      <c r="L160" s="94"/>
      <c r="M160" s="94">
        <f>+'Ark1'!Y533</f>
        <v>184.15403225806449</v>
      </c>
      <c r="N160" s="94"/>
      <c r="O160" s="94">
        <f>+'Ark1'!AA533</f>
        <v>28.679007906369449</v>
      </c>
      <c r="P160" s="94">
        <f>+'Ark1'!AB533</f>
        <v>1.5109727004684004</v>
      </c>
      <c r="Q160" s="9">
        <f>+'Ark1'!AC533</f>
        <v>-12.100013769397968</v>
      </c>
      <c r="R160" s="9">
        <f t="shared" si="17"/>
        <v>1.6909090909090909</v>
      </c>
      <c r="S160" s="39"/>
      <c r="T160" s="4"/>
      <c r="U160"/>
      <c r="V160"/>
      <c r="X160"/>
    </row>
    <row r="161" spans="1:24">
      <c r="A161" s="39"/>
      <c r="B161">
        <f>+'Ark1'!C534</f>
        <v>2005</v>
      </c>
      <c r="C161">
        <f>+'Ark1'!L534</f>
        <v>8</v>
      </c>
      <c r="D161" s="52" t="s">
        <v>23</v>
      </c>
      <c r="E161">
        <f>+'Ark1'!Q534</f>
        <v>600</v>
      </c>
      <c r="F161" s="276">
        <f>+'Ark1'!R534</f>
        <v>1662</v>
      </c>
      <c r="G161" s="276">
        <f>+'Ark1'!S534</f>
        <v>1649</v>
      </c>
      <c r="H161" s="94">
        <f>+'Ark1'!T534</f>
        <v>6.6209863755876004</v>
      </c>
      <c r="I161" s="94"/>
      <c r="J161" s="94">
        <f>+'Ark1'!U534</f>
        <v>8.2419483932585464</v>
      </c>
      <c r="K161" s="1">
        <f>+'Ark1'!W534</f>
        <v>47.686476652516653</v>
      </c>
      <c r="L161" s="94"/>
      <c r="M161" s="94">
        <f>+'Ark1'!Y534</f>
        <v>166.50752105896521</v>
      </c>
      <c r="N161" s="94"/>
      <c r="O161" s="94">
        <f>+'Ark1'!AA534</f>
        <v>27.562704272089288</v>
      </c>
      <c r="P161" s="94">
        <f>+'Ark1'!AB534</f>
        <v>1.3125573548590264</v>
      </c>
      <c r="Q161" s="9">
        <f>+'Ark1'!AC534</f>
        <v>-11.98362336655457</v>
      </c>
      <c r="R161" s="9">
        <f t="shared" si="17"/>
        <v>2.77</v>
      </c>
      <c r="S161" s="39"/>
      <c r="T161" s="4"/>
      <c r="U161"/>
      <c r="V161"/>
      <c r="X161"/>
    </row>
    <row r="162" spans="1:24">
      <c r="A162" s="39"/>
      <c r="B162">
        <f>+'Ark1'!C535</f>
        <v>2005</v>
      </c>
      <c r="C162">
        <f>+'Ark1'!L535</f>
        <v>11</v>
      </c>
      <c r="D162" s="52" t="s">
        <v>24</v>
      </c>
      <c r="E162">
        <f>+'Ark1'!Q535</f>
        <v>1053</v>
      </c>
      <c r="F162" s="276">
        <f>+'Ark1'!R535</f>
        <v>5301</v>
      </c>
      <c r="G162" s="276">
        <f>+'Ark1'!S535</f>
        <v>5254</v>
      </c>
      <c r="H162" s="94">
        <f>+'Ark1'!T535</f>
        <v>21.117839215998721</v>
      </c>
      <c r="I162" s="94"/>
      <c r="J162" s="94">
        <f>+'Ark1'!U535</f>
        <v>23.574955744300198</v>
      </c>
      <c r="K162" s="1">
        <f>+'Ark1'!W535</f>
        <v>52.441187666539761</v>
      </c>
      <c r="L162" s="94"/>
      <c r="M162" s="94">
        <f>+'Ark1'!Y535</f>
        <v>149.32346727032635</v>
      </c>
      <c r="N162" s="94"/>
      <c r="O162" s="94">
        <f>+'Ark1'!AA535</f>
        <v>26.881846346711328</v>
      </c>
      <c r="P162" s="94">
        <f>+'Ark1'!AB535</f>
        <v>1.3698676223669304</v>
      </c>
      <c r="Q162" s="9">
        <f>+'Ark1'!AC535</f>
        <v>-20.594689169933375</v>
      </c>
      <c r="R162" s="9">
        <f t="shared" si="17"/>
        <v>5.0341880341880341</v>
      </c>
      <c r="S162" s="39"/>
      <c r="T162" s="4"/>
      <c r="U162"/>
      <c r="V162"/>
      <c r="X162"/>
    </row>
    <row r="163" spans="1:24">
      <c r="A163" s="39"/>
      <c r="B163">
        <f>+'Ark1'!C536</f>
        <v>2005</v>
      </c>
      <c r="C163">
        <f>+'Ark1'!L536</f>
        <v>14</v>
      </c>
      <c r="D163" s="52" t="s">
        <v>359</v>
      </c>
      <c r="E163">
        <f>+'Ark1'!Q536</f>
        <v>1361</v>
      </c>
      <c r="F163" s="276">
        <f>+'Ark1'!R536</f>
        <v>12553</v>
      </c>
      <c r="G163" s="276">
        <f>+'Ark1'!S536</f>
        <v>12478</v>
      </c>
      <c r="H163" s="94">
        <f>+'Ark1'!T536</f>
        <v>50.007967492630073</v>
      </c>
      <c r="I163" s="94"/>
      <c r="J163" s="94">
        <f>+'Ark1'!U536</f>
        <v>48.582802013767591</v>
      </c>
      <c r="K163" s="1">
        <f>+'Ark1'!W536</f>
        <v>56.964818079820489</v>
      </c>
      <c r="L163" s="94"/>
      <c r="M163" s="94">
        <f>+'Ark1'!Y536</f>
        <v>129.94812395443304</v>
      </c>
      <c r="N163" s="94"/>
      <c r="O163" s="94">
        <f>+'Ark1'!AA536</f>
        <v>25.108706293808535</v>
      </c>
      <c r="P163" s="94">
        <f>+'Ark1'!AB536</f>
        <v>1.6302152588275749</v>
      </c>
      <c r="Q163" s="9">
        <f>+'Ark1'!AC536</f>
        <v>-17.434846348372378</v>
      </c>
      <c r="R163" s="9">
        <f t="shared" si="17"/>
        <v>9.2233651726671564</v>
      </c>
      <c r="S163" s="39"/>
      <c r="T163" s="4"/>
      <c r="U163"/>
      <c r="V163"/>
      <c r="X163"/>
    </row>
    <row r="164" spans="1:24">
      <c r="A164" s="39"/>
      <c r="B164">
        <f>+'Ark1'!C537</f>
        <v>2005</v>
      </c>
      <c r="C164">
        <f>+'Ark1'!L537</f>
        <v>17</v>
      </c>
      <c r="D164" s="52" t="s">
        <v>401</v>
      </c>
      <c r="E164">
        <f>+'Ark1'!Q537</f>
        <v>835</v>
      </c>
      <c r="F164" s="276">
        <f>+'Ark1'!R537</f>
        <v>4504</v>
      </c>
      <c r="G164" s="276">
        <f>+'Ark1'!S537</f>
        <v>4470</v>
      </c>
      <c r="H164" s="94">
        <f>+'Ark1'!T537</f>
        <v>17.942793402916099</v>
      </c>
      <c r="I164" s="94"/>
      <c r="J164" s="94">
        <f>+'Ark1'!U537</f>
        <v>15.567918910822842</v>
      </c>
      <c r="K164" s="1">
        <f>+'Ark1'!W537</f>
        <v>60.942505592841194</v>
      </c>
      <c r="L164" s="94"/>
      <c r="M164" s="94">
        <f>+'Ark1'!Y537</f>
        <v>116.05588365896978</v>
      </c>
      <c r="N164" s="94"/>
      <c r="O164" s="94">
        <f>+'Ark1'!AA537</f>
        <v>22.428181465842727</v>
      </c>
      <c r="P164" s="94">
        <f>+'Ark1'!AB537</f>
        <v>1.1471415635164277</v>
      </c>
      <c r="Q164" s="9">
        <f>+'Ark1'!AC537</f>
        <v>-2.4922032295883185</v>
      </c>
      <c r="R164" s="9">
        <f t="shared" si="17"/>
        <v>5.3940119760479046</v>
      </c>
      <c r="S164" s="39"/>
      <c r="T164" s="4"/>
      <c r="U164"/>
      <c r="V164"/>
      <c r="X164"/>
    </row>
    <row r="165" spans="1:24" ht="15.6">
      <c r="A165" s="39"/>
      <c r="B165" s="59">
        <f>+'Ark1'!C538</f>
        <v>2004</v>
      </c>
      <c r="C165" s="59">
        <f>+'Ark1'!L538</f>
        <v>1</v>
      </c>
      <c r="D165" s="96" t="s">
        <v>21</v>
      </c>
      <c r="E165" s="59">
        <f>+'Ark1'!Q538</f>
        <v>8</v>
      </c>
      <c r="F165" s="259">
        <f>+'Ark1'!R538</f>
        <v>8</v>
      </c>
      <c r="G165" s="259">
        <f>+'Ark1'!S538</f>
        <v>0</v>
      </c>
      <c r="H165" s="96">
        <f>+'Ark1'!T538</f>
        <v>3.269843864955449E-2</v>
      </c>
      <c r="I165" s="96"/>
      <c r="J165" s="96">
        <f>+'Ark1'!U538</f>
        <v>0</v>
      </c>
      <c r="K165" s="60">
        <f>+'Ark1'!W538</f>
        <v>0</v>
      </c>
      <c r="L165" s="96"/>
      <c r="M165" s="96">
        <f>+'Ark1'!Y538</f>
        <v>0</v>
      </c>
      <c r="N165" s="96"/>
      <c r="O165" s="96">
        <f>+'Ark1'!AA538</f>
        <v>0</v>
      </c>
      <c r="P165" s="96">
        <f>+'Ark1'!AB538</f>
        <v>0</v>
      </c>
      <c r="Q165" s="75">
        <f>+'Ark1'!AC538</f>
        <v>0</v>
      </c>
      <c r="R165" s="75">
        <f t="shared" si="17"/>
        <v>1</v>
      </c>
      <c r="S165" s="39"/>
      <c r="T165" s="4"/>
      <c r="U165"/>
      <c r="V165"/>
      <c r="X165"/>
    </row>
    <row r="166" spans="1:24" ht="15.6">
      <c r="A166" s="39"/>
      <c r="B166" s="59">
        <f>+'Ark1'!C539</f>
        <v>2004</v>
      </c>
      <c r="C166" s="59">
        <f>+'Ark1'!L539</f>
        <v>2</v>
      </c>
      <c r="D166" s="96" t="s">
        <v>22</v>
      </c>
      <c r="E166" s="59">
        <f>+'Ark1'!Q539</f>
        <v>46</v>
      </c>
      <c r="F166" s="259">
        <f>+'Ark1'!R539</f>
        <v>59</v>
      </c>
      <c r="G166" s="259">
        <f>+'Ark1'!S539</f>
        <v>59</v>
      </c>
      <c r="H166" s="96">
        <f>+'Ark1'!T539</f>
        <v>0.24115098504046439</v>
      </c>
      <c r="I166" s="96"/>
      <c r="J166" s="96">
        <f>+'Ark1'!U539</f>
        <v>0.3576107995594332</v>
      </c>
      <c r="K166" s="60">
        <f>+'Ark1'!W539</f>
        <v>37.711864406779647</v>
      </c>
      <c r="L166" s="96"/>
      <c r="M166" s="96">
        <f>+'Ark1'!Y539</f>
        <v>197.0271186440678</v>
      </c>
      <c r="N166" s="96"/>
      <c r="O166" s="96">
        <f>+'Ark1'!AA539</f>
        <v>40.893030488644953</v>
      </c>
      <c r="P166" s="96">
        <f>+'Ark1'!AB539</f>
        <v>2.8997419374227738</v>
      </c>
      <c r="Q166" s="75">
        <f>+'Ark1'!AC539</f>
        <v>1.5388554261802581</v>
      </c>
      <c r="R166" s="75">
        <f t="shared" ref="R166:R176" si="18">+F166/E166</f>
        <v>1.2826086956521738</v>
      </c>
      <c r="S166" s="39"/>
      <c r="T166" s="4"/>
      <c r="U166"/>
      <c r="V166"/>
      <c r="X166"/>
    </row>
    <row r="167" spans="1:24" ht="15.6">
      <c r="A167" s="39"/>
      <c r="B167" s="59">
        <f>+'Ark1'!C540</f>
        <v>2004</v>
      </c>
      <c r="C167" s="59">
        <f>+'Ark1'!L540</f>
        <v>5</v>
      </c>
      <c r="D167" s="96" t="s">
        <v>358</v>
      </c>
      <c r="E167" s="59">
        <f>+'Ark1'!Q540</f>
        <v>191</v>
      </c>
      <c r="F167" s="259">
        <f>+'Ark1'!R540</f>
        <v>267</v>
      </c>
      <c r="G167" s="259">
        <f>+'Ark1'!S540</f>
        <v>267</v>
      </c>
      <c r="H167" s="96">
        <f>+'Ark1'!T540</f>
        <v>1.091310389928881</v>
      </c>
      <c r="I167" s="96"/>
      <c r="J167" s="96">
        <f>+'Ark1'!U540</f>
        <v>1.5308668424131699</v>
      </c>
      <c r="K167" s="60">
        <f>+'Ark1'!W540</f>
        <v>42.441947565543089</v>
      </c>
      <c r="L167" s="96"/>
      <c r="M167" s="96">
        <f>+'Ark1'!Y540</f>
        <v>186.37752808988753</v>
      </c>
      <c r="N167" s="96"/>
      <c r="O167" s="96">
        <f>+'Ark1'!AA540</f>
        <v>29.681741646138796</v>
      </c>
      <c r="P167" s="96">
        <f>+'Ark1'!AB540</f>
        <v>1.5013728889111613</v>
      </c>
      <c r="Q167" s="75">
        <f>+'Ark1'!AC540</f>
        <v>5.4154401130819032</v>
      </c>
      <c r="R167" s="75">
        <f t="shared" si="18"/>
        <v>1.3979057591623036</v>
      </c>
      <c r="S167" s="39"/>
      <c r="T167" s="4"/>
      <c r="U167"/>
      <c r="V167"/>
      <c r="X167"/>
    </row>
    <row r="168" spans="1:24" ht="15.6">
      <c r="A168" s="39"/>
      <c r="B168" s="59">
        <f>+'Ark1'!C541</f>
        <v>2004</v>
      </c>
      <c r="C168" s="59">
        <f>+'Ark1'!L541</f>
        <v>8</v>
      </c>
      <c r="D168" s="96" t="s">
        <v>23</v>
      </c>
      <c r="E168" s="59">
        <f>+'Ark1'!Q541</f>
        <v>585</v>
      </c>
      <c r="F168" s="259">
        <f>+'Ark1'!R541</f>
        <v>1313</v>
      </c>
      <c r="G168" s="259">
        <f>+'Ark1'!S541</f>
        <v>1309</v>
      </c>
      <c r="H168" s="96">
        <f>+'Ark1'!T541</f>
        <v>5.36663124335813</v>
      </c>
      <c r="I168" s="96"/>
      <c r="J168" s="96">
        <f>+'Ark1'!U541</f>
        <v>6.9412475844289769</v>
      </c>
      <c r="K168" s="60">
        <f>+'Ark1'!W541</f>
        <v>47.711229946524064</v>
      </c>
      <c r="L168" s="96"/>
      <c r="M168" s="96">
        <f>+'Ark1'!Y541</f>
        <v>171.8463061690785</v>
      </c>
      <c r="N168" s="96"/>
      <c r="O168" s="96">
        <f>+'Ark1'!AA541</f>
        <v>25.997985339887943</v>
      </c>
      <c r="P168" s="96">
        <f>+'Ark1'!AB541</f>
        <v>1.303121046279792</v>
      </c>
      <c r="Q168" s="75">
        <f>+'Ark1'!AC541</f>
        <v>-13.160984868266299</v>
      </c>
      <c r="R168" s="75">
        <f t="shared" si="18"/>
        <v>2.2444444444444445</v>
      </c>
      <c r="S168" s="39"/>
      <c r="T168" s="4"/>
      <c r="U168"/>
      <c r="V168"/>
      <c r="X168"/>
    </row>
    <row r="169" spans="1:24" ht="15.6">
      <c r="A169" s="39"/>
      <c r="B169" s="59">
        <f>+'Ark1'!C542</f>
        <v>2004</v>
      </c>
      <c r="C169" s="59">
        <f>+'Ark1'!L542</f>
        <v>11</v>
      </c>
      <c r="D169" s="96" t="s">
        <v>24</v>
      </c>
      <c r="E169" s="59">
        <f>+'Ark1'!Q542</f>
        <v>1133</v>
      </c>
      <c r="F169" s="259">
        <f>+'Ark1'!R542</f>
        <v>4848</v>
      </c>
      <c r="G169" s="259">
        <f>+'Ark1'!S542</f>
        <v>4789</v>
      </c>
      <c r="H169" s="96">
        <f>+'Ark1'!T542</f>
        <v>19.815253821630016</v>
      </c>
      <c r="I169" s="96"/>
      <c r="J169" s="96">
        <f>+'Ark1'!U542</f>
        <v>22.496665183774219</v>
      </c>
      <c r="K169" s="60">
        <f>+'Ark1'!W542</f>
        <v>52.492378367091248</v>
      </c>
      <c r="L169" s="96"/>
      <c r="M169" s="96">
        <f>+'Ark1'!Y542</f>
        <v>150.84222359736026</v>
      </c>
      <c r="N169" s="96"/>
      <c r="O169" s="96">
        <f>+'Ark1'!AA542</f>
        <v>26.703525279321191</v>
      </c>
      <c r="P169" s="96">
        <f>+'Ark1'!AB542</f>
        <v>1.3779406232955556</v>
      </c>
      <c r="Q169" s="75">
        <f>+'Ark1'!AC542</f>
        <v>-27.189831240671232</v>
      </c>
      <c r="R169" s="75">
        <f t="shared" si="18"/>
        <v>4.2789055604589583</v>
      </c>
      <c r="S169" s="39"/>
      <c r="T169" s="4"/>
      <c r="U169"/>
      <c r="V169"/>
      <c r="X169"/>
    </row>
    <row r="170" spans="1:24" ht="15.6">
      <c r="A170" s="39"/>
      <c r="B170" s="59">
        <f>+'Ark1'!C543</f>
        <v>2004</v>
      </c>
      <c r="C170" s="59">
        <f>+'Ark1'!L543</f>
        <v>14</v>
      </c>
      <c r="D170" s="96" t="s">
        <v>359</v>
      </c>
      <c r="E170" s="59">
        <f>+'Ark1'!Q543</f>
        <v>1472</v>
      </c>
      <c r="F170" s="259">
        <f>+'Ark1'!R543</f>
        <v>12516</v>
      </c>
      <c r="G170" s="259">
        <f>+'Ark1'!S543</f>
        <v>12444</v>
      </c>
      <c r="H170" s="96">
        <f>+'Ark1'!T543</f>
        <v>51.156707267228001</v>
      </c>
      <c r="I170" s="96"/>
      <c r="J170" s="96">
        <f>+'Ark1'!U543</f>
        <v>50.121891797614843</v>
      </c>
      <c r="K170" s="60">
        <f>+'Ark1'!W543</f>
        <v>57.007232401157182</v>
      </c>
      <c r="L170" s="96"/>
      <c r="M170" s="96">
        <f>+'Ark1'!Y543</f>
        <v>130.17551134547756</v>
      </c>
      <c r="N170" s="96"/>
      <c r="O170" s="96">
        <f>+'Ark1'!AA543</f>
        <v>24.796096857279483</v>
      </c>
      <c r="P170" s="96">
        <f>+'Ark1'!AB543</f>
        <v>1.4757590456577254</v>
      </c>
      <c r="Q170" s="75">
        <f>+'Ark1'!AC543</f>
        <v>-22.718322472142756</v>
      </c>
      <c r="R170" s="75">
        <f t="shared" si="18"/>
        <v>8.5027173913043477</v>
      </c>
      <c r="S170" s="39"/>
      <c r="T170" s="4"/>
      <c r="U170"/>
      <c r="V170"/>
      <c r="X170"/>
    </row>
    <row r="171" spans="1:24" ht="15.6">
      <c r="A171" s="39"/>
      <c r="B171" s="59">
        <f>+'Ark1'!C544</f>
        <v>2004</v>
      </c>
      <c r="C171" s="59">
        <f>+'Ark1'!L544</f>
        <v>17</v>
      </c>
      <c r="D171" s="96" t="s">
        <v>401</v>
      </c>
      <c r="E171" s="59">
        <f>+'Ark1'!Q544</f>
        <v>925</v>
      </c>
      <c r="F171" s="259">
        <f>+'Ark1'!R544</f>
        <v>4983</v>
      </c>
      <c r="G171" s="259">
        <f>+'Ark1'!S544</f>
        <v>4936</v>
      </c>
      <c r="H171" s="96">
        <f>+'Ark1'!T544</f>
        <v>20.367039973841248</v>
      </c>
      <c r="I171" s="96"/>
      <c r="J171" s="96">
        <f>+'Ark1'!U544</f>
        <v>17.578423055304746</v>
      </c>
      <c r="K171" s="60">
        <f>+'Ark1'!W544</f>
        <v>60.928282009724498</v>
      </c>
      <c r="L171" s="96"/>
      <c r="M171" s="96">
        <f>+'Ark1'!Y544</f>
        <v>114.67174392935968</v>
      </c>
      <c r="N171" s="96"/>
      <c r="O171" s="96">
        <f>+'Ark1'!AA544</f>
        <v>21.2635698992807</v>
      </c>
      <c r="P171" s="96">
        <f>+'Ark1'!AB544</f>
        <v>1.1018449820889522</v>
      </c>
      <c r="Q171" s="75">
        <f>+'Ark1'!AC544</f>
        <v>-9.8110109315834215</v>
      </c>
      <c r="R171" s="75">
        <f t="shared" si="18"/>
        <v>5.3870270270270266</v>
      </c>
      <c r="S171" s="39"/>
      <c r="T171" s="4"/>
      <c r="U171"/>
      <c r="V171"/>
      <c r="X171"/>
    </row>
    <row r="172" spans="1:24">
      <c r="A172" s="39"/>
      <c r="B172">
        <f>+'Ark1'!C545</f>
        <v>2003</v>
      </c>
      <c r="C172">
        <f>+'Ark1'!L545</f>
        <v>1</v>
      </c>
      <c r="D172" s="52" t="s">
        <v>21</v>
      </c>
      <c r="E172">
        <f>+'Ark1'!Q545</f>
        <v>7</v>
      </c>
      <c r="F172" s="276">
        <f>+'Ark1'!R545</f>
        <v>7</v>
      </c>
      <c r="G172" s="276">
        <f>+'Ark1'!S545</f>
        <v>0</v>
      </c>
      <c r="H172" s="94">
        <f>+'Ark1'!T545</f>
        <v>2.9674848446309719E-2</v>
      </c>
      <c r="I172" s="94"/>
      <c r="J172" s="94">
        <f>+'Ark1'!U545</f>
        <v>0</v>
      </c>
      <c r="K172" s="1">
        <f>+'Ark1'!W545</f>
        <v>0</v>
      </c>
      <c r="L172" s="94"/>
      <c r="M172" s="94">
        <f>+'Ark1'!Y545</f>
        <v>0</v>
      </c>
      <c r="N172" s="94"/>
      <c r="O172" s="94">
        <f>+'Ark1'!AA545</f>
        <v>0</v>
      </c>
      <c r="P172" s="94">
        <f>+'Ark1'!AB545</f>
        <v>0</v>
      </c>
      <c r="Q172" s="9">
        <f>+'Ark1'!AC545</f>
        <v>0</v>
      </c>
      <c r="R172" s="9">
        <f t="shared" si="18"/>
        <v>1</v>
      </c>
      <c r="S172" s="39"/>
      <c r="T172" s="4"/>
      <c r="U172"/>
      <c r="V172"/>
      <c r="X172"/>
    </row>
    <row r="173" spans="1:24">
      <c r="A173" s="39"/>
      <c r="B173">
        <f>+'Ark1'!C546</f>
        <v>2003</v>
      </c>
      <c r="C173">
        <f>+'Ark1'!L546</f>
        <v>2</v>
      </c>
      <c r="D173" s="52" t="s">
        <v>22</v>
      </c>
      <c r="E173">
        <f>+'Ark1'!Q546</f>
        <v>48</v>
      </c>
      <c r="F173" s="276">
        <f>+'Ark1'!R546</f>
        <v>58</v>
      </c>
      <c r="G173" s="276">
        <f>+'Ark1'!S546</f>
        <v>57</v>
      </c>
      <c r="H173" s="94">
        <f>+'Ark1'!T546</f>
        <v>0.24587731569799484</v>
      </c>
      <c r="I173" s="94"/>
      <c r="J173" s="94">
        <f>+'Ark1'!U546</f>
        <v>0.35863876663685373</v>
      </c>
      <c r="K173" s="1">
        <f>+'Ark1'!W546</f>
        <v>37.403508771929822</v>
      </c>
      <c r="L173" s="94"/>
      <c r="M173" s="94">
        <f>+'Ark1'!Y546</f>
        <v>193.42241379310337</v>
      </c>
      <c r="N173" s="94"/>
      <c r="O173" s="94">
        <f>+'Ark1'!AA546</f>
        <v>34.441421356827242</v>
      </c>
      <c r="P173" s="94">
        <f>+'Ark1'!AB546</f>
        <v>1.4248379301226179</v>
      </c>
      <c r="Q173" s="9">
        <f>+'Ark1'!AC546</f>
        <v>12.982218761916672</v>
      </c>
      <c r="R173" s="9">
        <f t="shared" si="18"/>
        <v>1.2083333333333333</v>
      </c>
      <c r="S173" s="39"/>
      <c r="T173" s="4"/>
      <c r="U173"/>
      <c r="V173"/>
      <c r="X173"/>
    </row>
    <row r="174" spans="1:24">
      <c r="A174" s="39"/>
      <c r="B174">
        <f>+'Ark1'!C547</f>
        <v>2003</v>
      </c>
      <c r="C174">
        <f>+'Ark1'!L547</f>
        <v>5</v>
      </c>
      <c r="D174" s="52" t="s">
        <v>358</v>
      </c>
      <c r="E174">
        <f>+'Ark1'!Q547</f>
        <v>192</v>
      </c>
      <c r="F174" s="276">
        <f>+'Ark1'!R547</f>
        <v>267</v>
      </c>
      <c r="G174" s="276">
        <f>+'Ark1'!S547</f>
        <v>267</v>
      </c>
      <c r="H174" s="94">
        <f>+'Ark1'!T547</f>
        <v>1.1318835050235281</v>
      </c>
      <c r="I174" s="94"/>
      <c r="J174" s="94">
        <f>+'Ark1'!U547</f>
        <v>1.5960855706310901</v>
      </c>
      <c r="K174" s="1">
        <f>+'Ark1'!W547</f>
        <v>42.50561797752809</v>
      </c>
      <c r="L174" s="94"/>
      <c r="M174" s="94">
        <f>+'Ark1'!Y547</f>
        <v>186.99176029962555</v>
      </c>
      <c r="N174" s="94"/>
      <c r="O174" s="94">
        <f>+'Ark1'!AA547</f>
        <v>27.462198866154957</v>
      </c>
      <c r="P174" s="94">
        <f>+'Ark1'!AB547</f>
        <v>1.4543510503500288</v>
      </c>
      <c r="Q174" s="9">
        <f>+'Ark1'!AC547</f>
        <v>-5.2184281122444913</v>
      </c>
      <c r="R174" s="9">
        <f t="shared" si="18"/>
        <v>1.390625</v>
      </c>
      <c r="S174" s="39"/>
      <c r="T174" s="4"/>
      <c r="U174"/>
      <c r="V174"/>
      <c r="X174"/>
    </row>
    <row r="175" spans="1:24">
      <c r="A175" s="39"/>
      <c r="B175">
        <f>+'Ark1'!C548</f>
        <v>2003</v>
      </c>
      <c r="C175">
        <f>+'Ark1'!L548</f>
        <v>8</v>
      </c>
      <c r="D175" s="52" t="s">
        <v>23</v>
      </c>
      <c r="E175">
        <f>+'Ark1'!Q548</f>
        <v>527</v>
      </c>
      <c r="F175" s="276">
        <f>+'Ark1'!R548</f>
        <v>1146</v>
      </c>
      <c r="G175" s="276">
        <f>+'Ark1'!S548</f>
        <v>1143</v>
      </c>
      <c r="H175" s="94">
        <f>+'Ark1'!T548</f>
        <v>4.8581966170672786</v>
      </c>
      <c r="I175" s="94"/>
      <c r="J175" s="94">
        <f>+'Ark1'!U548</f>
        <v>6.3325149287362796</v>
      </c>
      <c r="K175" s="1">
        <f>+'Ark1'!W548</f>
        <v>47.692913385826785</v>
      </c>
      <c r="L175" s="94"/>
      <c r="M175" s="94">
        <f>+'Ark1'!Y548</f>
        <v>172.84991273996539</v>
      </c>
      <c r="N175" s="94"/>
      <c r="O175" s="94">
        <f>+'Ark1'!AA548</f>
        <v>26.393618082728938</v>
      </c>
      <c r="P175" s="94">
        <f>+'Ark1'!AB548</f>
        <v>1.3584293714904399</v>
      </c>
      <c r="Q175" s="9">
        <f>+'Ark1'!AC548</f>
        <v>-16.363793074322938</v>
      </c>
      <c r="R175" s="9">
        <f t="shared" si="18"/>
        <v>2.1745730550284632</v>
      </c>
      <c r="S175" s="39"/>
      <c r="T175" s="4"/>
      <c r="U175"/>
      <c r="V175"/>
      <c r="X175"/>
    </row>
    <row r="176" spans="1:24">
      <c r="A176" s="39"/>
      <c r="B176">
        <f>+'Ark1'!C549</f>
        <v>2003</v>
      </c>
      <c r="C176">
        <f>+'Ark1'!L549</f>
        <v>11</v>
      </c>
      <c r="D176" s="52" t="s">
        <v>24</v>
      </c>
      <c r="E176">
        <f>+'Ark1'!Q549</f>
        <v>1136</v>
      </c>
      <c r="F176" s="276">
        <f>+'Ark1'!R549</f>
        <v>4578</v>
      </c>
      <c r="G176" s="276">
        <f>+'Ark1'!S549</f>
        <v>4463</v>
      </c>
      <c r="H176" s="94">
        <f>+'Ark1'!T549</f>
        <v>19.407350883886561</v>
      </c>
      <c r="I176" s="94"/>
      <c r="J176" s="94">
        <f>+'Ark1'!U549</f>
        <v>21.982774150221726</v>
      </c>
      <c r="K176" s="1">
        <f>+'Ark1'!W549</f>
        <v>52.546941519157514</v>
      </c>
      <c r="L176" s="94"/>
      <c r="M176" s="94">
        <f>+'Ark1'!Y549</f>
        <v>150.20495849715996</v>
      </c>
      <c r="N176" s="94"/>
      <c r="O176" s="94">
        <f>+'Ark1'!AA549</f>
        <v>25.857698748031957</v>
      </c>
      <c r="P176" s="94">
        <f>+'Ark1'!AB549</f>
        <v>1.3665046362328184</v>
      </c>
      <c r="Q176" s="9">
        <f>+'Ark1'!AC549</f>
        <v>-26.37546152097066</v>
      </c>
      <c r="R176" s="9">
        <f t="shared" si="18"/>
        <v>4.029929577464789</v>
      </c>
      <c r="S176" s="39"/>
      <c r="T176" s="4"/>
      <c r="U176"/>
      <c r="V176"/>
      <c r="X176"/>
    </row>
    <row r="177" spans="1:28">
      <c r="A177" s="39"/>
      <c r="B177">
        <f>+'Ark1'!C550</f>
        <v>2003</v>
      </c>
      <c r="C177">
        <f>+'Ark1'!L550</f>
        <v>14</v>
      </c>
      <c r="D177" s="52" t="s">
        <v>359</v>
      </c>
      <c r="E177">
        <f>+'Ark1'!Q550</f>
        <v>1571</v>
      </c>
      <c r="F177" s="276">
        <f>+'Ark1'!R550</f>
        <v>12483</v>
      </c>
      <c r="G177" s="276">
        <f>+'Ark1'!S550</f>
        <v>12425</v>
      </c>
      <c r="H177" s="94">
        <f>+'Ark1'!T550</f>
        <v>52.918733307897753</v>
      </c>
      <c r="I177" s="94"/>
      <c r="J177" s="94">
        <f>+'Ark1'!U550</f>
        <v>51.708766587942122</v>
      </c>
      <c r="K177" s="1">
        <f>+'Ark1'!W550</f>
        <v>56.958470824949693</v>
      </c>
      <c r="L177" s="94"/>
      <c r="M177" s="94">
        <f>+'Ark1'!Y550</f>
        <v>129.5754626291758</v>
      </c>
      <c r="N177" s="94"/>
      <c r="O177" s="94">
        <f>+'Ark1'!AA550</f>
        <v>25.172986637153297</v>
      </c>
      <c r="P177" s="94">
        <f>+'Ark1'!AB550</f>
        <v>1.6417238558806475</v>
      </c>
      <c r="Q177" s="9">
        <f>+'Ark1'!AC550</f>
        <v>-20.368484639808031</v>
      </c>
      <c r="R177" s="9">
        <f>+F177/E177</f>
        <v>7.9458943348185871</v>
      </c>
      <c r="S177" s="39"/>
      <c r="T177" s="4"/>
      <c r="U177"/>
      <c r="V177"/>
      <c r="X177"/>
    </row>
    <row r="178" spans="1:28">
      <c r="A178" s="39"/>
      <c r="B178">
        <f>+'Ark1'!C551</f>
        <v>2003</v>
      </c>
      <c r="C178">
        <f>+'Ark1'!L551</f>
        <v>17</v>
      </c>
      <c r="D178" s="52" t="s">
        <v>401</v>
      </c>
      <c r="E178">
        <f>+'Ark1'!Q551</f>
        <v>942</v>
      </c>
      <c r="F178" s="276">
        <f>+'Ark1'!R551</f>
        <v>4846</v>
      </c>
      <c r="G178" s="276">
        <f>+'Ark1'!S551</f>
        <v>4839</v>
      </c>
      <c r="H178" s="94">
        <f>+'Ark1'!T551</f>
        <v>20.543473652973844</v>
      </c>
      <c r="I178" s="94"/>
      <c r="J178" s="94">
        <f>+'Ark1'!U551</f>
        <v>17.742451362864045</v>
      </c>
      <c r="K178" s="1">
        <f>+'Ark1'!W551</f>
        <v>60.859061789625962</v>
      </c>
      <c r="L178" s="94"/>
      <c r="M178" s="94">
        <f>+'Ark1'!Y551</f>
        <v>114.52697069748228</v>
      </c>
      <c r="N178" s="94"/>
      <c r="O178" s="94">
        <f>+'Ark1'!AA551</f>
        <v>20.725465945142815</v>
      </c>
      <c r="P178" s="94">
        <f>+'Ark1'!AB551</f>
        <v>1.0626072405457612</v>
      </c>
      <c r="Q178" s="9">
        <f>+'Ark1'!AC551</f>
        <v>-10.292835440148712</v>
      </c>
      <c r="R178" s="9">
        <f>+F178/E178</f>
        <v>5.1443736730360934</v>
      </c>
      <c r="S178" s="39"/>
      <c r="T178" s="4"/>
      <c r="U178"/>
      <c r="V178"/>
      <c r="X178"/>
    </row>
    <row r="179" spans="1:28">
      <c r="A179" s="39"/>
      <c r="B179" s="39"/>
      <c r="C179" s="39"/>
      <c r="D179" s="39"/>
      <c r="E179" s="39"/>
      <c r="F179" s="257"/>
      <c r="G179" s="257"/>
      <c r="H179" s="98"/>
      <c r="I179" s="98"/>
      <c r="J179" s="98"/>
      <c r="K179" s="39"/>
      <c r="L179" s="98"/>
      <c r="M179" s="98"/>
      <c r="N179" s="98"/>
      <c r="O179" s="98"/>
      <c r="P179" s="98"/>
      <c r="Q179" s="63"/>
      <c r="R179" s="63"/>
      <c r="S179" s="39"/>
      <c r="T179"/>
      <c r="U179"/>
      <c r="V179"/>
      <c r="X179"/>
    </row>
    <row r="180" spans="1:28">
      <c r="A180" s="39"/>
      <c r="B180" s="39"/>
      <c r="C180" s="39"/>
      <c r="D180" s="39"/>
      <c r="E180" s="39"/>
      <c r="F180" s="257"/>
      <c r="G180" s="257"/>
      <c r="H180" s="98"/>
      <c r="I180" s="98"/>
      <c r="J180" s="98"/>
      <c r="K180" s="39"/>
      <c r="L180" s="98"/>
      <c r="M180" s="98"/>
      <c r="N180" s="98"/>
      <c r="O180" s="98"/>
      <c r="P180" s="98"/>
      <c r="Q180" s="63"/>
      <c r="R180" s="63"/>
      <c r="S180" s="39"/>
      <c r="T180"/>
      <c r="U180"/>
      <c r="V180"/>
      <c r="X180"/>
    </row>
    <row r="181" spans="1:28">
      <c r="O181" s="148"/>
      <c r="P181" s="148"/>
      <c r="R181" s="14"/>
      <c r="U181" s="107"/>
      <c r="V181" s="107"/>
      <c r="W181" s="1"/>
      <c r="Y181" s="1"/>
      <c r="Z181" s="1"/>
      <c r="AA181" s="1"/>
      <c r="AB181" s="1"/>
    </row>
    <row r="182" spans="1:28">
      <c r="O182" s="148"/>
      <c r="P182" s="148"/>
      <c r="R182" s="14"/>
      <c r="U182" s="107"/>
      <c r="V182" s="107"/>
      <c r="W182" s="1"/>
      <c r="Y182" s="1"/>
      <c r="Z182" s="1"/>
      <c r="AA182" s="1"/>
      <c r="AB182" s="1"/>
    </row>
    <row r="183" spans="1:28">
      <c r="O183" s="148"/>
      <c r="P183" s="148"/>
      <c r="R183" s="14"/>
      <c r="U183" s="107"/>
      <c r="V183" s="107"/>
      <c r="W183" s="1"/>
      <c r="Y183" s="1"/>
      <c r="Z183" s="1"/>
      <c r="AA183" s="1"/>
      <c r="AB183" s="1"/>
    </row>
    <row r="184" spans="1:28">
      <c r="O184" s="148"/>
      <c r="P184" s="148"/>
      <c r="R184" s="14"/>
      <c r="U184" s="107"/>
      <c r="V184" s="107"/>
      <c r="W184" s="1"/>
      <c r="Y184" s="1"/>
      <c r="Z184" s="1"/>
      <c r="AA184" s="1"/>
      <c r="AB184" s="1"/>
    </row>
    <row r="185" spans="1:28">
      <c r="O185" s="148"/>
      <c r="P185" s="148"/>
      <c r="R185" s="14"/>
      <c r="U185" s="107"/>
      <c r="V185" s="107"/>
      <c r="W185" s="1"/>
      <c r="Y185" s="1"/>
      <c r="Z185" s="1"/>
      <c r="AA185" s="1"/>
      <c r="AB185" s="1"/>
    </row>
    <row r="186" spans="1:28">
      <c r="O186" s="148"/>
      <c r="P186" s="148"/>
      <c r="R186" s="14"/>
      <c r="U186" s="107"/>
      <c r="V186" s="107"/>
      <c r="W186" s="1"/>
      <c r="Y186" s="1"/>
      <c r="Z186" s="1"/>
      <c r="AA186" s="1"/>
      <c r="AB186" s="1"/>
    </row>
    <row r="187" spans="1:28">
      <c r="O187" s="148"/>
      <c r="P187" s="148"/>
      <c r="R187" s="14"/>
      <c r="U187" s="107"/>
      <c r="V187" s="107"/>
      <c r="W187" s="1"/>
      <c r="Y187" s="1"/>
      <c r="Z187" s="1"/>
      <c r="AA187" s="1"/>
      <c r="AB187" s="1"/>
    </row>
    <row r="188" spans="1:28">
      <c r="O188" s="148"/>
      <c r="P188" s="148"/>
      <c r="R188" s="14"/>
      <c r="U188" s="107"/>
      <c r="V188" s="107"/>
      <c r="W188" s="1"/>
      <c r="Y188" s="1"/>
      <c r="Z188" s="1"/>
      <c r="AA188" s="1"/>
      <c r="AB188" s="1"/>
    </row>
    <row r="189" spans="1:28">
      <c r="O189" s="148"/>
      <c r="P189" s="148"/>
      <c r="R189" s="14"/>
      <c r="U189" s="107"/>
      <c r="V189" s="107"/>
      <c r="W189" s="1"/>
      <c r="Y189" s="1"/>
      <c r="Z189" s="1"/>
      <c r="AA189" s="1"/>
      <c r="AB189" s="1"/>
    </row>
    <row r="190" spans="1:28">
      <c r="G190" s="261"/>
      <c r="H190" s="12"/>
      <c r="I190" s="12"/>
      <c r="J190" s="12"/>
      <c r="K190" s="12"/>
      <c r="L190" s="12"/>
      <c r="M190" s="146"/>
      <c r="N190" s="12"/>
      <c r="O190" s="148"/>
      <c r="P190" s="148"/>
      <c r="R190" s="14"/>
      <c r="U190" s="107"/>
      <c r="V190" s="107"/>
      <c r="W190" s="1"/>
      <c r="Y190" s="1"/>
      <c r="Z190" s="1"/>
      <c r="AA190" s="1"/>
      <c r="AB190" s="1"/>
    </row>
    <row r="191" spans="1:28">
      <c r="G191" s="261"/>
      <c r="H191" s="12"/>
      <c r="I191" s="12"/>
      <c r="J191" s="12"/>
      <c r="K191" s="12"/>
      <c r="L191" s="12"/>
      <c r="M191" s="146"/>
      <c r="N191" s="12"/>
      <c r="O191" s="148"/>
      <c r="P191" s="148"/>
      <c r="R191" s="14"/>
      <c r="U191" s="107"/>
      <c r="V191" s="107"/>
      <c r="W191" s="1"/>
      <c r="Y191" s="1"/>
      <c r="Z191" s="1"/>
      <c r="AA191" s="1"/>
      <c r="AB191" s="1"/>
    </row>
    <row r="192" spans="1:28">
      <c r="G192" s="261"/>
      <c r="H192" s="12"/>
      <c r="I192" s="12"/>
      <c r="J192" s="12"/>
      <c r="K192" s="12"/>
      <c r="L192" s="12"/>
      <c r="M192" s="146"/>
      <c r="N192" s="12"/>
      <c r="O192" s="148"/>
      <c r="P192" s="148"/>
      <c r="R192" s="14"/>
      <c r="U192" s="107"/>
      <c r="V192" s="107"/>
      <c r="W192" s="1"/>
      <c r="Y192" s="1"/>
      <c r="Z192" s="1"/>
      <c r="AA192" s="1"/>
      <c r="AB192" s="1"/>
    </row>
    <row r="193" spans="7:28">
      <c r="G193" s="261"/>
      <c r="H193" s="12"/>
      <c r="I193" s="12"/>
      <c r="J193" s="12"/>
      <c r="K193" s="12"/>
      <c r="L193" s="12"/>
      <c r="M193" s="146"/>
      <c r="N193" s="12"/>
      <c r="O193" s="148"/>
      <c r="P193" s="148"/>
      <c r="R193" s="14"/>
      <c r="U193" s="107"/>
      <c r="V193" s="107"/>
      <c r="W193" s="1"/>
      <c r="Y193" s="1"/>
      <c r="Z193" s="1"/>
      <c r="AA193" s="1"/>
      <c r="AB193" s="1"/>
    </row>
    <row r="194" spans="7:28">
      <c r="G194" s="261"/>
      <c r="H194" s="12"/>
      <c r="I194" s="12"/>
      <c r="J194" s="12"/>
      <c r="K194" s="12"/>
      <c r="L194" s="12"/>
      <c r="M194" s="146"/>
      <c r="N194" s="12"/>
      <c r="O194" s="148"/>
      <c r="P194" s="148"/>
      <c r="R194" s="14"/>
      <c r="U194" s="107"/>
      <c r="V194" s="107"/>
      <c r="W194" s="1"/>
      <c r="Y194" s="1"/>
      <c r="Z194" s="1"/>
      <c r="AA194" s="1"/>
      <c r="AB194" s="1"/>
    </row>
    <row r="195" spans="7:28">
      <c r="G195" s="261"/>
      <c r="H195" s="12"/>
      <c r="I195" s="12"/>
      <c r="J195" s="12"/>
      <c r="K195" s="12"/>
      <c r="L195" s="12"/>
      <c r="M195" s="146"/>
      <c r="N195" s="12"/>
      <c r="O195" s="148"/>
      <c r="P195" s="148"/>
      <c r="R195" s="14"/>
      <c r="U195" s="107"/>
      <c r="V195" s="107"/>
      <c r="W195" s="1"/>
      <c r="Y195" s="1"/>
      <c r="Z195" s="1"/>
      <c r="AA195" s="1"/>
      <c r="AB195" s="1"/>
    </row>
    <row r="196" spans="7:28">
      <c r="G196" s="261"/>
      <c r="H196" s="12"/>
      <c r="I196" s="12"/>
      <c r="J196" s="12"/>
      <c r="K196" s="12"/>
      <c r="L196" s="12"/>
      <c r="M196" s="146"/>
      <c r="N196" s="12"/>
      <c r="O196" s="148"/>
      <c r="P196" s="148"/>
      <c r="R196" s="14"/>
      <c r="U196" s="107"/>
      <c r="V196" s="107"/>
      <c r="W196" s="1"/>
      <c r="Y196" s="1"/>
      <c r="Z196" s="1"/>
      <c r="AA196" s="1"/>
      <c r="AB196" s="1"/>
    </row>
    <row r="197" spans="7:28">
      <c r="G197" s="261"/>
      <c r="H197" s="12"/>
      <c r="I197" s="12"/>
      <c r="J197" s="12"/>
      <c r="K197" s="12"/>
      <c r="L197" s="12"/>
      <c r="M197" s="146"/>
      <c r="N197" s="12"/>
      <c r="O197" s="148"/>
      <c r="P197" s="148"/>
      <c r="R197" s="14"/>
      <c r="U197" s="107"/>
      <c r="V197" s="107"/>
      <c r="W197" s="1"/>
      <c r="Y197" s="1"/>
      <c r="Z197" s="1"/>
      <c r="AA197" s="1"/>
      <c r="AB197" s="1"/>
    </row>
    <row r="198" spans="7:28">
      <c r="G198" s="261"/>
      <c r="H198" s="12"/>
      <c r="I198" s="12"/>
      <c r="J198" s="12"/>
      <c r="K198" s="12"/>
      <c r="L198" s="12"/>
      <c r="M198" s="146"/>
      <c r="N198" s="12"/>
      <c r="O198" s="148"/>
      <c r="P198" s="148"/>
      <c r="R198" s="14"/>
      <c r="U198" s="107"/>
      <c r="V198" s="107"/>
      <c r="W198" s="1"/>
      <c r="Y198" s="1"/>
      <c r="Z198" s="1"/>
      <c r="AA198" s="1"/>
      <c r="AB198" s="1"/>
    </row>
    <row r="199" spans="7:28">
      <c r="G199" s="261"/>
      <c r="H199" s="12"/>
      <c r="I199" s="12"/>
      <c r="J199" s="12"/>
      <c r="K199" s="12"/>
      <c r="L199" s="12"/>
      <c r="M199" s="146"/>
      <c r="N199" s="12"/>
      <c r="O199" s="148"/>
      <c r="P199" s="148"/>
      <c r="R199" s="14"/>
      <c r="U199" s="107"/>
      <c r="V199" s="107"/>
      <c r="W199" s="1"/>
      <c r="Y199" s="1"/>
      <c r="Z199" s="1"/>
      <c r="AA199" s="1"/>
      <c r="AB199" s="1"/>
    </row>
    <row r="200" spans="7:28">
      <c r="G200" s="261"/>
      <c r="H200" s="12"/>
      <c r="I200" s="12"/>
      <c r="J200" s="12"/>
      <c r="K200" s="12"/>
      <c r="L200" s="12"/>
      <c r="M200" s="146"/>
      <c r="N200" s="12"/>
      <c r="O200" s="148"/>
      <c r="P200" s="148"/>
      <c r="R200" s="14"/>
      <c r="U200" s="107"/>
      <c r="V200" s="107"/>
      <c r="W200" s="1"/>
      <c r="Y200" s="1"/>
      <c r="Z200" s="1"/>
      <c r="AA200" s="1"/>
      <c r="AB200" s="1"/>
    </row>
    <row r="201" spans="7:28">
      <c r="G201" s="261"/>
      <c r="H201" s="12"/>
      <c r="I201" s="12"/>
      <c r="J201" s="12"/>
      <c r="K201" s="12"/>
      <c r="L201" s="12"/>
      <c r="M201" s="146"/>
      <c r="N201" s="12"/>
      <c r="O201" s="148"/>
      <c r="P201" s="148"/>
      <c r="R201" s="14"/>
      <c r="U201" s="107"/>
      <c r="V201" s="107"/>
      <c r="W201" s="1"/>
      <c r="Y201" s="1"/>
      <c r="Z201" s="1"/>
      <c r="AA201" s="1"/>
      <c r="AB201" s="1"/>
    </row>
    <row r="202" spans="7:28">
      <c r="G202" s="261"/>
      <c r="H202" s="12"/>
      <c r="I202" s="12"/>
      <c r="J202" s="12"/>
      <c r="K202" s="12"/>
      <c r="L202" s="12"/>
      <c r="M202" s="146"/>
      <c r="N202" s="12"/>
      <c r="O202" s="148"/>
      <c r="P202" s="148"/>
      <c r="R202" s="14"/>
      <c r="U202" s="107"/>
      <c r="V202" s="107"/>
      <c r="W202" s="1"/>
      <c r="Y202" s="1"/>
      <c r="Z202" s="1"/>
      <c r="AA202" s="1"/>
      <c r="AB202" s="1"/>
    </row>
    <row r="203" spans="7:28">
      <c r="G203" s="261"/>
      <c r="H203" s="12"/>
      <c r="I203" s="12"/>
      <c r="J203" s="12"/>
      <c r="K203" s="12"/>
      <c r="L203" s="12"/>
      <c r="M203" s="146"/>
      <c r="N203" s="12"/>
      <c r="O203" s="148"/>
      <c r="P203" s="148"/>
      <c r="R203" s="14"/>
      <c r="U203" s="107"/>
      <c r="V203" s="107"/>
      <c r="W203" s="1"/>
      <c r="Y203" s="1"/>
      <c r="Z203" s="1"/>
      <c r="AA203" s="1"/>
      <c r="AB203" s="1"/>
    </row>
    <row r="204" spans="7:28">
      <c r="G204" s="261"/>
      <c r="H204" s="12"/>
      <c r="I204" s="12"/>
      <c r="J204" s="12"/>
      <c r="K204" s="12"/>
      <c r="L204" s="12"/>
      <c r="M204" s="146"/>
      <c r="N204" s="12"/>
      <c r="O204" s="148"/>
      <c r="P204" s="148"/>
      <c r="R204" s="14"/>
      <c r="U204" s="107"/>
      <c r="V204" s="107"/>
      <c r="W204" s="1"/>
      <c r="Y204" s="1"/>
      <c r="Z204" s="1"/>
      <c r="AA204" s="1"/>
      <c r="AB204" s="1"/>
    </row>
    <row r="205" spans="7:28">
      <c r="G205" s="261"/>
      <c r="H205" s="12"/>
      <c r="I205" s="12"/>
      <c r="J205" s="12"/>
      <c r="K205" s="12"/>
      <c r="L205" s="12"/>
      <c r="M205" s="146"/>
      <c r="N205" s="12"/>
      <c r="O205" s="148"/>
      <c r="P205" s="148"/>
      <c r="R205" s="14"/>
      <c r="U205" s="107"/>
      <c r="V205" s="107"/>
      <c r="W205" s="1"/>
      <c r="Y205" s="1"/>
      <c r="Z205" s="1"/>
      <c r="AA205" s="1"/>
      <c r="AB205" s="1"/>
    </row>
    <row r="206" spans="7:28">
      <c r="G206" s="261"/>
      <c r="H206" s="12"/>
      <c r="I206" s="12"/>
      <c r="J206" s="12"/>
      <c r="K206" s="12"/>
      <c r="L206" s="12"/>
      <c r="M206" s="146"/>
      <c r="N206" s="12"/>
      <c r="O206" s="148"/>
      <c r="P206" s="148"/>
      <c r="R206" s="14"/>
      <c r="U206" s="107"/>
      <c r="V206" s="107"/>
      <c r="W206" s="1"/>
      <c r="Y206" s="1"/>
      <c r="Z206" s="1"/>
      <c r="AA206" s="1"/>
      <c r="AB206" s="1"/>
    </row>
    <row r="207" spans="7:28">
      <c r="G207" s="261"/>
      <c r="H207" s="12"/>
      <c r="I207" s="12"/>
      <c r="J207" s="12"/>
      <c r="K207" s="12"/>
      <c r="L207" s="12"/>
      <c r="M207" s="146"/>
      <c r="N207" s="12"/>
      <c r="O207" s="148"/>
      <c r="P207" s="148"/>
      <c r="R207" s="14"/>
      <c r="U207" s="107"/>
      <c r="V207" s="107"/>
      <c r="W207" s="1"/>
      <c r="Y207" s="1"/>
      <c r="Z207" s="1"/>
      <c r="AA207" s="1"/>
      <c r="AB207" s="1"/>
    </row>
    <row r="208" spans="7:28">
      <c r="G208" s="261"/>
      <c r="H208" s="12"/>
      <c r="I208" s="12"/>
      <c r="J208" s="12"/>
      <c r="K208" s="12"/>
      <c r="L208" s="12"/>
      <c r="M208" s="146"/>
      <c r="N208" s="12"/>
      <c r="O208" s="148"/>
      <c r="P208" s="148"/>
      <c r="R208" s="14"/>
      <c r="U208" s="107"/>
      <c r="V208" s="107"/>
      <c r="W208" s="1"/>
      <c r="Y208" s="1"/>
      <c r="Z208" s="1"/>
      <c r="AA208" s="1"/>
      <c r="AB208" s="1"/>
    </row>
    <row r="209" spans="7:28">
      <c r="G209" s="261"/>
      <c r="H209" s="12"/>
      <c r="I209" s="12"/>
      <c r="J209" s="12"/>
      <c r="K209" s="12"/>
      <c r="L209" s="12"/>
      <c r="M209" s="146"/>
      <c r="N209" s="12"/>
      <c r="O209" s="148"/>
      <c r="P209" s="148"/>
      <c r="R209" s="14"/>
      <c r="U209" s="107"/>
      <c r="V209" s="107"/>
      <c r="W209" s="1"/>
      <c r="Y209" s="1"/>
      <c r="Z209" s="1"/>
      <c r="AA209" s="1"/>
      <c r="AB209" s="1"/>
    </row>
    <row r="210" spans="7:28">
      <c r="G210" s="261"/>
      <c r="H210" s="12"/>
      <c r="I210" s="12"/>
      <c r="J210" s="12"/>
      <c r="K210" s="12"/>
      <c r="L210" s="12"/>
      <c r="M210" s="146"/>
      <c r="N210" s="12"/>
      <c r="O210" s="148"/>
      <c r="P210" s="148"/>
      <c r="R210" s="14"/>
      <c r="U210" s="107"/>
      <c r="V210" s="107"/>
      <c r="W210" s="1"/>
      <c r="Y210" s="1"/>
      <c r="Z210" s="1"/>
      <c r="AA210" s="1"/>
      <c r="AB210" s="1"/>
    </row>
    <row r="211" spans="7:28">
      <c r="G211" s="261"/>
      <c r="H211" s="12"/>
      <c r="I211" s="12"/>
      <c r="J211" s="12"/>
      <c r="K211" s="12"/>
      <c r="L211" s="12"/>
      <c r="M211" s="146"/>
      <c r="N211" s="12"/>
      <c r="O211" s="148"/>
      <c r="P211" s="148"/>
      <c r="R211" s="14"/>
      <c r="U211" s="107"/>
      <c r="V211" s="107"/>
      <c r="W211" s="1"/>
      <c r="Y211" s="1"/>
      <c r="Z211" s="1"/>
      <c r="AA211" s="1"/>
      <c r="AB211" s="1"/>
    </row>
    <row r="212" spans="7:28">
      <c r="G212" s="261"/>
      <c r="H212" s="12"/>
      <c r="I212" s="12"/>
      <c r="J212" s="12"/>
      <c r="K212" s="12"/>
      <c r="L212" s="12"/>
      <c r="M212" s="146"/>
      <c r="N212" s="12"/>
      <c r="O212" s="148"/>
      <c r="P212" s="148"/>
      <c r="R212" s="14"/>
      <c r="U212" s="107"/>
      <c r="V212" s="107"/>
      <c r="W212" s="1"/>
      <c r="Y212" s="1"/>
      <c r="Z212" s="1"/>
      <c r="AA212" s="1"/>
      <c r="AB212" s="1"/>
    </row>
    <row r="213" spans="7:28">
      <c r="G213" s="261"/>
      <c r="H213" s="12"/>
      <c r="I213" s="12"/>
      <c r="J213" s="12"/>
      <c r="K213" s="12"/>
      <c r="L213" s="12"/>
      <c r="M213" s="146"/>
      <c r="N213" s="12"/>
      <c r="O213" s="148"/>
      <c r="P213" s="148"/>
      <c r="R213" s="14"/>
      <c r="U213" s="107"/>
      <c r="V213" s="107"/>
      <c r="W213" s="1"/>
      <c r="Y213" s="1"/>
      <c r="Z213" s="1"/>
      <c r="AA213" s="1"/>
      <c r="AB213" s="1"/>
    </row>
    <row r="214" spans="7:28">
      <c r="G214" s="261"/>
      <c r="H214" s="12"/>
      <c r="I214" s="12"/>
      <c r="J214" s="12"/>
      <c r="K214" s="12"/>
      <c r="L214" s="12"/>
      <c r="M214" s="146"/>
      <c r="N214" s="12"/>
      <c r="O214" s="148"/>
      <c r="P214" s="148"/>
      <c r="R214" s="14"/>
      <c r="U214" s="107"/>
      <c r="V214" s="107"/>
      <c r="W214" s="1"/>
      <c r="Y214" s="1"/>
      <c r="Z214" s="1"/>
      <c r="AA214" s="1"/>
      <c r="AB214" s="1"/>
    </row>
    <row r="215" spans="7:28">
      <c r="G215" s="261"/>
      <c r="H215" s="12"/>
      <c r="I215" s="12"/>
      <c r="J215" s="12"/>
      <c r="K215" s="12"/>
      <c r="L215" s="12"/>
      <c r="M215" s="146"/>
      <c r="N215" s="12"/>
      <c r="O215" s="148"/>
      <c r="P215" s="148"/>
      <c r="R215" s="14"/>
      <c r="U215" s="107"/>
      <c r="V215" s="107"/>
      <c r="W215" s="1"/>
      <c r="Y215" s="1"/>
      <c r="Z215" s="1"/>
      <c r="AA215" s="1"/>
      <c r="AB215" s="1"/>
    </row>
    <row r="216" spans="7:28">
      <c r="G216" s="261"/>
      <c r="H216" s="12"/>
      <c r="I216" s="12"/>
      <c r="J216" s="12"/>
      <c r="K216" s="12"/>
      <c r="L216" s="12"/>
      <c r="M216" s="146"/>
      <c r="N216" s="12"/>
      <c r="O216" s="148"/>
      <c r="P216" s="148"/>
      <c r="R216" s="14"/>
      <c r="U216" s="107"/>
      <c r="V216" s="107"/>
      <c r="W216" s="1"/>
      <c r="Y216" s="1"/>
      <c r="Z216" s="1"/>
      <c r="AA216" s="1"/>
      <c r="AB216" s="1"/>
    </row>
    <row r="217" spans="7:28">
      <c r="G217" s="261"/>
      <c r="H217" s="12"/>
      <c r="I217" s="12"/>
      <c r="J217" s="12"/>
      <c r="K217" s="12"/>
      <c r="L217" s="12"/>
      <c r="M217" s="146"/>
      <c r="N217" s="12"/>
      <c r="O217" s="148"/>
      <c r="P217" s="148"/>
      <c r="R217" s="14"/>
      <c r="U217" s="107"/>
      <c r="V217" s="107"/>
      <c r="W217" s="1"/>
      <c r="Y217" s="1"/>
      <c r="Z217" s="1"/>
      <c r="AA217" s="1"/>
      <c r="AB217" s="1"/>
    </row>
    <row r="218" spans="7:28">
      <c r="G218" s="261"/>
      <c r="H218" s="12"/>
      <c r="I218" s="12"/>
      <c r="J218" s="12"/>
      <c r="K218" s="12"/>
      <c r="L218" s="12"/>
      <c r="M218" s="146"/>
      <c r="N218" s="12"/>
      <c r="O218" s="148"/>
      <c r="P218" s="148"/>
      <c r="R218" s="14"/>
      <c r="U218" s="107"/>
      <c r="V218" s="107"/>
      <c r="W218" s="1"/>
      <c r="Y218" s="1"/>
      <c r="Z218" s="1"/>
      <c r="AA218" s="1"/>
      <c r="AB218" s="1"/>
    </row>
    <row r="219" spans="7:28">
      <c r="G219" s="261"/>
      <c r="H219" s="12"/>
      <c r="I219" s="12"/>
      <c r="J219" s="12"/>
      <c r="K219" s="12"/>
      <c r="L219" s="12"/>
      <c r="M219" s="146"/>
      <c r="N219" s="12"/>
      <c r="O219" s="148"/>
      <c r="P219" s="148"/>
      <c r="R219" s="14"/>
      <c r="U219" s="107"/>
      <c r="V219" s="107"/>
      <c r="W219" s="1"/>
      <c r="Y219" s="1"/>
      <c r="Z219" s="1"/>
      <c r="AA219" s="1"/>
      <c r="AB219" s="1"/>
    </row>
    <row r="220" spans="7:28">
      <c r="G220" s="261"/>
      <c r="H220" s="12"/>
      <c r="I220" s="12"/>
      <c r="J220" s="12"/>
      <c r="K220" s="12"/>
      <c r="L220" s="12"/>
      <c r="M220" s="146"/>
      <c r="N220" s="12"/>
      <c r="O220" s="148"/>
      <c r="P220" s="148"/>
      <c r="R220" s="14"/>
      <c r="U220" s="107"/>
      <c r="V220" s="107"/>
      <c r="W220" s="1"/>
      <c r="Y220" s="1"/>
      <c r="Z220" s="1"/>
      <c r="AA220" s="1"/>
      <c r="AB220" s="1"/>
    </row>
    <row r="221" spans="7:28">
      <c r="G221" s="261"/>
      <c r="H221" s="12"/>
      <c r="I221" s="12"/>
      <c r="J221" s="12"/>
      <c r="K221" s="12"/>
      <c r="L221" s="12"/>
      <c r="M221" s="146"/>
      <c r="N221" s="12"/>
      <c r="O221" s="148"/>
      <c r="P221" s="148"/>
      <c r="R221" s="14"/>
      <c r="U221" s="107"/>
      <c r="V221" s="107"/>
      <c r="W221" s="1"/>
      <c r="Y221" s="1"/>
      <c r="Z221" s="1"/>
      <c r="AA221" s="1"/>
      <c r="AB221" s="1"/>
    </row>
    <row r="222" spans="7:28">
      <c r="G222" s="261"/>
      <c r="H222" s="12"/>
      <c r="I222" s="12"/>
      <c r="J222" s="12"/>
      <c r="K222" s="12"/>
      <c r="L222" s="12"/>
      <c r="M222" s="146"/>
      <c r="N222" s="12"/>
      <c r="O222" s="148"/>
      <c r="P222" s="148"/>
      <c r="R222" s="14"/>
      <c r="U222" s="107"/>
      <c r="V222" s="107"/>
      <c r="W222" s="1"/>
      <c r="Y222" s="1"/>
      <c r="Z222" s="1"/>
      <c r="AA222" s="1"/>
      <c r="AB222" s="1"/>
    </row>
    <row r="223" spans="7:28">
      <c r="G223" s="261"/>
      <c r="H223" s="12"/>
      <c r="I223" s="12"/>
      <c r="J223" s="12"/>
      <c r="K223" s="12"/>
      <c r="L223" s="12"/>
      <c r="M223" s="146"/>
      <c r="N223" s="12"/>
      <c r="O223" s="148"/>
      <c r="P223" s="148"/>
      <c r="R223" s="14"/>
      <c r="U223" s="107"/>
      <c r="V223" s="107"/>
      <c r="W223" s="1"/>
      <c r="Y223" s="1"/>
      <c r="Z223" s="1"/>
      <c r="AA223" s="1"/>
      <c r="AB223" s="1"/>
    </row>
    <row r="224" spans="7:28">
      <c r="G224" s="261"/>
      <c r="H224" s="12"/>
      <c r="I224" s="12"/>
      <c r="J224" s="12"/>
      <c r="K224" s="12"/>
      <c r="L224" s="12"/>
      <c r="M224" s="146"/>
      <c r="N224" s="12"/>
      <c r="O224" s="148"/>
      <c r="P224" s="148"/>
      <c r="Q224" s="67"/>
      <c r="R224" s="67"/>
      <c r="S224" s="32"/>
      <c r="T224" s="67"/>
    </row>
    <row r="225" spans="7:20">
      <c r="G225" s="261"/>
      <c r="H225" s="12"/>
      <c r="I225" s="12"/>
      <c r="J225" s="12"/>
      <c r="K225" s="12"/>
      <c r="L225" s="12"/>
      <c r="M225" s="146"/>
      <c r="N225" s="12"/>
      <c r="Q225" s="67"/>
      <c r="R225" s="67"/>
      <c r="S225" s="32"/>
      <c r="T225" s="67"/>
    </row>
    <row r="226" spans="7:20">
      <c r="G226" s="261"/>
      <c r="H226" s="12"/>
      <c r="I226" s="12"/>
      <c r="J226" s="12"/>
      <c r="K226" s="12"/>
      <c r="L226" s="12"/>
      <c r="M226" s="146"/>
      <c r="N226" s="12"/>
    </row>
    <row r="227" spans="7:20">
      <c r="G227" s="261"/>
      <c r="H227" s="12"/>
      <c r="I227" s="12"/>
      <c r="J227" s="12"/>
      <c r="K227" s="12"/>
      <c r="L227" s="12"/>
      <c r="M227" s="146"/>
      <c r="N227" s="12"/>
    </row>
    <row r="228" spans="7:20">
      <c r="G228" s="261"/>
      <c r="H228" s="12"/>
      <c r="I228" s="12"/>
      <c r="J228" s="12"/>
      <c r="K228" s="12"/>
      <c r="L228" s="12"/>
      <c r="M228" s="146"/>
      <c r="N228" s="12"/>
    </row>
    <row r="229" spans="7:20">
      <c r="G229" s="261"/>
      <c r="H229" s="12"/>
      <c r="I229" s="12"/>
      <c r="J229" s="12"/>
      <c r="K229" s="12"/>
      <c r="L229" s="12"/>
      <c r="M229" s="146"/>
      <c r="N229" s="12"/>
    </row>
    <row r="230" spans="7:20">
      <c r="G230" s="261"/>
      <c r="H230" s="12"/>
      <c r="I230" s="12"/>
      <c r="J230" s="12"/>
      <c r="K230" s="12"/>
      <c r="L230" s="12"/>
      <c r="M230" s="146"/>
      <c r="N230" s="12"/>
    </row>
    <row r="231" spans="7:20">
      <c r="G231" s="261"/>
      <c r="H231" s="12"/>
      <c r="I231" s="12"/>
      <c r="J231" s="12"/>
      <c r="K231" s="12"/>
      <c r="L231" s="12"/>
      <c r="M231" s="146"/>
      <c r="N231" s="12"/>
    </row>
    <row r="232" spans="7:20">
      <c r="G232" s="261"/>
      <c r="H232" s="12"/>
      <c r="I232" s="12"/>
      <c r="J232" s="12"/>
      <c r="K232" s="12"/>
      <c r="L232" s="12"/>
      <c r="M232" s="146"/>
      <c r="N232" s="12"/>
    </row>
    <row r="233" spans="7:20">
      <c r="G233" s="261"/>
      <c r="H233" s="12"/>
      <c r="I233" s="12"/>
      <c r="J233" s="12"/>
      <c r="K233" s="12"/>
      <c r="L233" s="12"/>
      <c r="M233" s="146"/>
      <c r="N233" s="12"/>
    </row>
    <row r="234" spans="7:20">
      <c r="G234" s="261"/>
      <c r="H234" s="12"/>
      <c r="I234" s="12"/>
      <c r="J234" s="12"/>
      <c r="K234" s="12"/>
      <c r="L234" s="12"/>
      <c r="M234" s="146"/>
      <c r="N234" s="12"/>
    </row>
    <row r="235" spans="7:20">
      <c r="G235" s="261"/>
      <c r="H235" s="12"/>
      <c r="I235" s="12"/>
      <c r="J235" s="12"/>
      <c r="K235" s="12"/>
      <c r="L235" s="12"/>
      <c r="M235" s="146"/>
      <c r="N235" s="12"/>
    </row>
    <row r="236" spans="7:20">
      <c r="G236" s="261"/>
      <c r="H236" s="12"/>
      <c r="I236" s="12"/>
      <c r="J236" s="12"/>
      <c r="K236" s="12"/>
      <c r="L236" s="12"/>
      <c r="M236" s="146"/>
      <c r="N236" s="12"/>
    </row>
    <row r="237" spans="7:20">
      <c r="G237" s="261"/>
      <c r="H237" s="12"/>
      <c r="I237" s="12"/>
      <c r="J237" s="12"/>
      <c r="K237" s="12"/>
      <c r="L237" s="12"/>
      <c r="M237" s="146"/>
      <c r="N237" s="12"/>
    </row>
    <row r="238" spans="7:20">
      <c r="G238" s="261"/>
      <c r="H238" s="12"/>
      <c r="I238" s="12"/>
      <c r="J238" s="12"/>
      <c r="K238" s="12"/>
      <c r="L238" s="12"/>
      <c r="M238" s="146"/>
      <c r="N238" s="12"/>
    </row>
    <row r="239" spans="7:20">
      <c r="G239" s="261"/>
      <c r="H239" s="12"/>
      <c r="I239" s="12"/>
      <c r="J239" s="12"/>
      <c r="K239" s="12"/>
      <c r="L239" s="12"/>
      <c r="M239" s="146"/>
      <c r="N239" s="12"/>
    </row>
    <row r="240" spans="7:20">
      <c r="G240" s="261"/>
      <c r="H240" s="12"/>
      <c r="I240" s="12"/>
      <c r="J240" s="12"/>
      <c r="K240" s="12"/>
      <c r="L240" s="12"/>
      <c r="M240" s="146"/>
      <c r="N240" s="12"/>
    </row>
    <row r="241" spans="7:14">
      <c r="G241" s="261"/>
      <c r="H241" s="12"/>
      <c r="I241" s="12"/>
      <c r="J241" s="12"/>
      <c r="K241" s="12"/>
      <c r="L241" s="12"/>
      <c r="M241" s="146"/>
      <c r="N241" s="12"/>
    </row>
    <row r="242" spans="7:14">
      <c r="G242" s="261"/>
      <c r="H242" s="12"/>
      <c r="I242" s="12"/>
      <c r="J242" s="12"/>
      <c r="K242" s="12"/>
      <c r="L242" s="12"/>
      <c r="M242" s="146"/>
      <c r="N242" s="12"/>
    </row>
    <row r="243" spans="7:14">
      <c r="G243" s="261"/>
      <c r="H243" s="12"/>
      <c r="I243" s="12"/>
      <c r="J243" s="12"/>
      <c r="K243" s="12"/>
      <c r="L243" s="12"/>
      <c r="M243" s="146"/>
      <c r="N243" s="12"/>
    </row>
    <row r="244" spans="7:14">
      <c r="G244" s="261"/>
      <c r="H244" s="12"/>
      <c r="I244" s="12"/>
      <c r="J244" s="12"/>
      <c r="K244" s="12"/>
      <c r="L244" s="12"/>
      <c r="M244" s="146"/>
      <c r="N244" s="12"/>
    </row>
    <row r="245" spans="7:14">
      <c r="G245" s="261"/>
      <c r="H245" s="12"/>
      <c r="I245" s="12"/>
      <c r="J245" s="12"/>
      <c r="K245" s="12"/>
      <c r="L245" s="12"/>
      <c r="M245" s="146"/>
      <c r="N245" s="12"/>
    </row>
    <row r="246" spans="7:14">
      <c r="G246" s="261"/>
      <c r="H246" s="12"/>
      <c r="I246" s="12"/>
      <c r="J246" s="12"/>
      <c r="K246" s="12"/>
      <c r="L246" s="12"/>
      <c r="M246" s="146"/>
      <c r="N246" s="12"/>
    </row>
    <row r="247" spans="7:14">
      <c r="G247" s="261"/>
      <c r="H247" s="12"/>
      <c r="I247" s="12"/>
      <c r="J247" s="12"/>
      <c r="K247" s="12"/>
      <c r="L247" s="12"/>
      <c r="M247" s="146"/>
      <c r="N247" s="12"/>
    </row>
    <row r="248" spans="7:14">
      <c r="G248" s="261"/>
      <c r="H248" s="12"/>
      <c r="I248" s="12"/>
      <c r="J248" s="12"/>
      <c r="K248" s="12"/>
      <c r="L248" s="12"/>
      <c r="M248" s="146"/>
      <c r="N248" s="12"/>
    </row>
    <row r="249" spans="7:14">
      <c r="G249" s="261"/>
      <c r="H249" s="12"/>
      <c r="I249" s="12"/>
      <c r="J249" s="12"/>
      <c r="K249" s="12"/>
      <c r="L249" s="12"/>
      <c r="M249" s="146"/>
      <c r="N249" s="12"/>
    </row>
    <row r="250" spans="7:14">
      <c r="G250" s="261"/>
      <c r="H250" s="12"/>
      <c r="I250" s="12"/>
      <c r="J250" s="12"/>
      <c r="K250" s="12"/>
      <c r="L250" s="12"/>
      <c r="M250" s="146"/>
      <c r="N250" s="12"/>
    </row>
    <row r="251" spans="7:14">
      <c r="G251" s="261"/>
      <c r="H251" s="12"/>
      <c r="I251" s="12"/>
      <c r="J251" s="12"/>
      <c r="K251" s="12"/>
      <c r="L251" s="12"/>
      <c r="M251" s="146"/>
      <c r="N251" s="12"/>
    </row>
    <row r="252" spans="7:14">
      <c r="G252" s="261"/>
      <c r="H252" s="12"/>
      <c r="I252" s="12"/>
      <c r="J252" s="12"/>
      <c r="K252" s="12"/>
      <c r="L252" s="12"/>
      <c r="M252" s="146"/>
      <c r="N252" s="12"/>
    </row>
    <row r="253" spans="7:14">
      <c r="G253" s="261"/>
      <c r="H253" s="12"/>
      <c r="I253" s="12"/>
      <c r="J253" s="12"/>
      <c r="K253" s="12"/>
      <c r="L253" s="12"/>
      <c r="M253" s="146"/>
      <c r="N253" s="12"/>
    </row>
    <row r="254" spans="7:14">
      <c r="G254" s="261"/>
      <c r="H254" s="12"/>
      <c r="I254" s="12"/>
      <c r="J254" s="12"/>
      <c r="K254" s="12"/>
      <c r="L254" s="12"/>
      <c r="M254" s="146"/>
      <c r="N254" s="12"/>
    </row>
    <row r="255" spans="7:14">
      <c r="G255" s="261"/>
      <c r="H255" s="12"/>
      <c r="I255" s="12"/>
      <c r="J255" s="12"/>
      <c r="K255" s="12"/>
      <c r="L255" s="12"/>
      <c r="M255" s="146"/>
      <c r="N255" s="12"/>
    </row>
    <row r="256" spans="7:14">
      <c r="G256" s="261"/>
      <c r="H256" s="12"/>
      <c r="I256" s="12"/>
      <c r="J256" s="12"/>
      <c r="K256" s="12"/>
      <c r="L256" s="12"/>
      <c r="M256" s="146"/>
      <c r="N256" s="12"/>
    </row>
    <row r="257" spans="7:14">
      <c r="G257" s="261"/>
      <c r="H257" s="12"/>
      <c r="I257" s="12"/>
      <c r="J257" s="12"/>
      <c r="K257" s="12"/>
      <c r="L257" s="12"/>
      <c r="M257" s="146"/>
      <c r="N257" s="12"/>
    </row>
    <row r="258" spans="7:14">
      <c r="G258" s="261"/>
      <c r="H258" s="12"/>
      <c r="I258" s="12"/>
      <c r="J258" s="12"/>
      <c r="K258" s="12"/>
      <c r="L258" s="12"/>
      <c r="M258" s="146"/>
      <c r="N258" s="12"/>
    </row>
    <row r="259" spans="7:14">
      <c r="G259" s="261"/>
      <c r="H259" s="12"/>
      <c r="I259" s="12"/>
      <c r="J259" s="12"/>
      <c r="K259" s="12"/>
      <c r="L259" s="12"/>
      <c r="M259" s="146"/>
      <c r="N259" s="12"/>
    </row>
    <row r="260" spans="7:14">
      <c r="G260" s="261"/>
      <c r="H260" s="12"/>
      <c r="I260" s="12"/>
      <c r="J260" s="12"/>
      <c r="K260" s="12"/>
      <c r="L260" s="12"/>
      <c r="M260" s="146"/>
      <c r="N260" s="12"/>
    </row>
    <row r="261" spans="7:14">
      <c r="G261" s="261"/>
      <c r="H261" s="12"/>
      <c r="I261" s="12"/>
      <c r="J261" s="12"/>
      <c r="K261" s="12"/>
      <c r="L261" s="12"/>
      <c r="M261" s="146"/>
      <c r="N261" s="12"/>
    </row>
    <row r="262" spans="7:14">
      <c r="G262" s="261"/>
      <c r="H262" s="12"/>
      <c r="I262" s="12"/>
      <c r="J262" s="12"/>
      <c r="K262" s="12"/>
      <c r="L262" s="12"/>
      <c r="M262" s="146"/>
      <c r="N262" s="12"/>
    </row>
    <row r="263" spans="7:14">
      <c r="G263" s="261"/>
      <c r="H263" s="12"/>
      <c r="I263" s="12"/>
      <c r="J263" s="12"/>
      <c r="K263" s="12"/>
      <c r="L263" s="12"/>
      <c r="M263" s="146"/>
      <c r="N263" s="12"/>
    </row>
    <row r="264" spans="7:14">
      <c r="G264" s="261"/>
      <c r="H264" s="12"/>
      <c r="I264" s="12"/>
      <c r="J264" s="12"/>
      <c r="K264" s="12"/>
      <c r="L264" s="12"/>
      <c r="M264" s="146"/>
      <c r="N264" s="12"/>
    </row>
    <row r="265" spans="7:14">
      <c r="G265" s="261"/>
      <c r="H265" s="12"/>
      <c r="I265" s="12"/>
      <c r="J265" s="12"/>
      <c r="K265" s="12"/>
      <c r="L265" s="12"/>
      <c r="M265" s="146"/>
      <c r="N265" s="12"/>
    </row>
    <row r="266" spans="7:14">
      <c r="G266" s="261"/>
      <c r="H266" s="12"/>
      <c r="I266" s="12"/>
      <c r="J266" s="12"/>
      <c r="K266" s="12"/>
      <c r="L266" s="12"/>
      <c r="M266" s="146"/>
      <c r="N266" s="12"/>
    </row>
    <row r="267" spans="7:14">
      <c r="G267" s="261"/>
      <c r="H267" s="12"/>
      <c r="I267" s="12"/>
      <c r="J267" s="12"/>
      <c r="K267" s="12"/>
      <c r="L267" s="12"/>
      <c r="M267" s="146"/>
      <c r="N267" s="12"/>
    </row>
    <row r="268" spans="7:14">
      <c r="G268" s="261"/>
      <c r="H268" s="12"/>
      <c r="I268" s="12"/>
      <c r="J268" s="12"/>
      <c r="K268" s="12"/>
      <c r="L268" s="12"/>
      <c r="M268" s="146"/>
      <c r="N268" s="12"/>
    </row>
    <row r="269" spans="7:14">
      <c r="G269" s="261"/>
      <c r="H269" s="12"/>
      <c r="I269" s="12"/>
      <c r="J269" s="12"/>
      <c r="K269" s="12"/>
      <c r="L269" s="12"/>
      <c r="M269" s="146"/>
      <c r="N269" s="12"/>
    </row>
    <row r="270" spans="7:14">
      <c r="G270" s="261"/>
      <c r="H270" s="12"/>
      <c r="I270" s="12"/>
      <c r="J270" s="12"/>
      <c r="K270" s="12"/>
      <c r="L270" s="12"/>
      <c r="M270" s="146"/>
      <c r="N270" s="12"/>
    </row>
    <row r="271" spans="7:14">
      <c r="G271" s="261"/>
      <c r="H271" s="12"/>
      <c r="I271" s="12"/>
      <c r="J271" s="12"/>
      <c r="K271" s="12"/>
      <c r="L271" s="12"/>
      <c r="M271" s="146"/>
      <c r="N271" s="12"/>
    </row>
    <row r="272" spans="7:14">
      <c r="G272" s="261"/>
      <c r="H272" s="12"/>
      <c r="I272" s="12"/>
      <c r="J272" s="12"/>
      <c r="K272" s="12"/>
      <c r="L272" s="12"/>
      <c r="M272" s="146"/>
      <c r="N272" s="12"/>
    </row>
    <row r="273" spans="7:14">
      <c r="G273" s="261"/>
      <c r="H273" s="12"/>
      <c r="I273" s="12"/>
      <c r="J273" s="12"/>
      <c r="K273" s="12"/>
      <c r="L273" s="12"/>
      <c r="M273" s="146"/>
      <c r="N273" s="12"/>
    </row>
    <row r="274" spans="7:14">
      <c r="G274" s="261"/>
      <c r="H274" s="12"/>
      <c r="I274" s="12"/>
      <c r="J274" s="12"/>
      <c r="K274" s="12"/>
      <c r="L274" s="12"/>
      <c r="M274" s="146"/>
      <c r="N274" s="12"/>
    </row>
    <row r="275" spans="7:14">
      <c r="G275" s="261"/>
      <c r="H275" s="12"/>
      <c r="I275" s="12"/>
      <c r="J275" s="12"/>
      <c r="K275" s="12"/>
      <c r="L275" s="12"/>
      <c r="M275" s="146"/>
      <c r="N275" s="12"/>
    </row>
    <row r="276" spans="7:14">
      <c r="G276" s="261"/>
      <c r="H276" s="12"/>
      <c r="I276" s="12"/>
      <c r="J276" s="12"/>
      <c r="K276" s="12"/>
      <c r="L276" s="12"/>
      <c r="M276" s="146"/>
      <c r="N276" s="12"/>
    </row>
    <row r="277" spans="7:14">
      <c r="G277" s="261"/>
      <c r="H277" s="12"/>
      <c r="I277" s="12"/>
      <c r="J277" s="12"/>
      <c r="K277" s="12"/>
      <c r="L277" s="12"/>
      <c r="M277" s="146"/>
      <c r="N277" s="12"/>
    </row>
    <row r="278" spans="7:14">
      <c r="G278" s="261"/>
      <c r="H278" s="12"/>
      <c r="I278" s="12"/>
      <c r="J278" s="12"/>
      <c r="K278" s="12"/>
      <c r="L278" s="12"/>
      <c r="M278" s="146"/>
      <c r="N278" s="12"/>
    </row>
    <row r="279" spans="7:14">
      <c r="G279" s="261"/>
      <c r="H279" s="12"/>
      <c r="I279" s="12"/>
      <c r="J279" s="12"/>
      <c r="K279" s="12"/>
      <c r="L279" s="12"/>
      <c r="M279" s="146"/>
      <c r="N279" s="12"/>
    </row>
    <row r="280" spans="7:14">
      <c r="G280" s="261"/>
      <c r="H280" s="12"/>
      <c r="I280" s="12"/>
      <c r="J280" s="12"/>
      <c r="K280" s="12"/>
      <c r="L280" s="12"/>
      <c r="M280" s="146"/>
      <c r="N280" s="12"/>
    </row>
    <row r="281" spans="7:14">
      <c r="G281" s="261"/>
      <c r="H281" s="12"/>
      <c r="I281" s="12"/>
      <c r="J281" s="12"/>
      <c r="K281" s="12"/>
      <c r="L281" s="12"/>
      <c r="M281" s="146"/>
      <c r="N281" s="12"/>
    </row>
    <row r="282" spans="7:14">
      <c r="G282" s="261"/>
      <c r="H282" s="12"/>
      <c r="I282" s="12"/>
      <c r="J282" s="12"/>
      <c r="K282" s="12"/>
      <c r="L282" s="12"/>
      <c r="M282" s="146"/>
      <c r="N282" s="12"/>
    </row>
    <row r="283" spans="7:14">
      <c r="G283" s="261"/>
      <c r="H283" s="12"/>
      <c r="I283" s="12"/>
      <c r="J283" s="12"/>
      <c r="K283" s="12"/>
      <c r="L283" s="12"/>
      <c r="M283" s="146"/>
      <c r="N283" s="12"/>
    </row>
    <row r="284" spans="7:14">
      <c r="G284" s="261"/>
      <c r="H284" s="12"/>
      <c r="I284" s="12"/>
      <c r="J284" s="12"/>
      <c r="K284" s="12"/>
      <c r="L284" s="12"/>
      <c r="M284" s="146"/>
      <c r="N284" s="12"/>
    </row>
    <row r="285" spans="7:14">
      <c r="G285" s="261"/>
      <c r="H285" s="12"/>
      <c r="I285" s="12"/>
      <c r="J285" s="12"/>
      <c r="K285" s="12"/>
      <c r="L285" s="12"/>
      <c r="M285" s="146"/>
      <c r="N285" s="12"/>
    </row>
    <row r="286" spans="7:14">
      <c r="G286" s="261"/>
      <c r="H286" s="12"/>
      <c r="I286" s="12"/>
      <c r="J286" s="12"/>
      <c r="K286" s="12"/>
      <c r="L286" s="12"/>
      <c r="M286" s="146"/>
      <c r="N286" s="12"/>
    </row>
    <row r="287" spans="7:14">
      <c r="G287" s="261"/>
      <c r="H287" s="12"/>
      <c r="I287" s="12"/>
      <c r="J287" s="12"/>
      <c r="K287" s="12"/>
      <c r="L287" s="12"/>
      <c r="M287" s="146"/>
      <c r="N287" s="12"/>
    </row>
    <row r="288" spans="7:14">
      <c r="G288" s="261"/>
      <c r="H288" s="12"/>
      <c r="I288" s="12"/>
      <c r="J288" s="12"/>
      <c r="K288" s="12"/>
      <c r="L288" s="12"/>
      <c r="M288" s="146"/>
      <c r="N288" s="12"/>
    </row>
    <row r="289" spans="1:14">
      <c r="G289" s="261"/>
      <c r="H289" s="12"/>
      <c r="I289" s="12"/>
      <c r="J289" s="12"/>
      <c r="K289" s="12"/>
      <c r="L289" s="12"/>
      <c r="M289" s="146"/>
      <c r="N289" s="12"/>
    </row>
    <row r="290" spans="1:14">
      <c r="G290" s="261"/>
      <c r="H290" s="12"/>
      <c r="I290" s="12"/>
      <c r="J290" s="12"/>
      <c r="K290" s="12"/>
      <c r="L290" s="12"/>
      <c r="M290" s="146"/>
      <c r="N290" s="12"/>
    </row>
    <row r="291" spans="1:14">
      <c r="G291" s="261"/>
      <c r="H291" s="12"/>
      <c r="I291" s="12"/>
      <c r="J291" s="12"/>
      <c r="K291" s="12"/>
      <c r="L291" s="12"/>
      <c r="M291" s="146"/>
      <c r="N291" s="12"/>
    </row>
    <row r="292" spans="1:14">
      <c r="G292" s="261"/>
      <c r="H292" s="12"/>
      <c r="I292" s="12"/>
      <c r="J292" s="12"/>
      <c r="K292" s="12"/>
      <c r="L292" s="12"/>
      <c r="M292" s="146"/>
      <c r="N292" s="12"/>
    </row>
    <row r="293" spans="1:14">
      <c r="G293" s="261"/>
      <c r="H293" s="12"/>
      <c r="I293" s="12"/>
      <c r="J293" s="12"/>
      <c r="K293" s="12"/>
      <c r="L293" s="12"/>
      <c r="M293" s="146"/>
      <c r="N293" s="12"/>
    </row>
    <row r="294" spans="1:14">
      <c r="G294" s="261"/>
      <c r="H294" s="12"/>
      <c r="I294" s="12"/>
      <c r="J294" s="12"/>
      <c r="K294" s="12"/>
      <c r="L294" s="12"/>
      <c r="M294" s="146"/>
      <c r="N294" s="12"/>
    </row>
    <row r="295" spans="1:14">
      <c r="G295" s="261"/>
      <c r="H295" s="12"/>
      <c r="I295" s="12"/>
      <c r="J295" s="12"/>
      <c r="K295" s="12"/>
      <c r="L295" s="12"/>
      <c r="M295" s="146"/>
      <c r="N295" s="12"/>
    </row>
    <row r="296" spans="1:14">
      <c r="A296" s="30"/>
      <c r="B296" s="30"/>
      <c r="C296" s="30"/>
      <c r="D296" s="30"/>
      <c r="E296" s="30"/>
      <c r="F296" s="262"/>
      <c r="G296" s="262"/>
      <c r="H296" s="30"/>
      <c r="I296" s="30"/>
      <c r="J296" s="30"/>
      <c r="K296" s="30"/>
      <c r="L296" s="30"/>
      <c r="M296" s="147"/>
      <c r="N296" s="30"/>
    </row>
    <row r="297" spans="1:14">
      <c r="A297" s="32"/>
      <c r="B297" s="32"/>
      <c r="C297" s="32"/>
      <c r="D297" s="32"/>
      <c r="E297" s="32"/>
      <c r="F297" s="263"/>
      <c r="G297" s="263"/>
      <c r="H297" s="32"/>
      <c r="I297" s="32"/>
      <c r="J297" s="32"/>
      <c r="K297" s="32"/>
      <c r="L297" s="32"/>
      <c r="M297" s="148"/>
      <c r="N297" s="32"/>
    </row>
    <row r="298" spans="1:14">
      <c r="A298" s="32"/>
      <c r="B298" s="32"/>
      <c r="C298" s="32"/>
      <c r="D298" s="32"/>
      <c r="E298" s="32"/>
      <c r="F298" s="263"/>
      <c r="G298" s="263"/>
      <c r="H298" s="32"/>
      <c r="I298" s="32"/>
      <c r="J298" s="32"/>
      <c r="K298" s="32"/>
      <c r="L298" s="32"/>
      <c r="M298" s="148"/>
      <c r="N298" s="32"/>
    </row>
    <row r="299" spans="1:14">
      <c r="A299" s="32"/>
      <c r="B299" s="32"/>
      <c r="C299" s="32"/>
      <c r="D299" s="32"/>
      <c r="E299" s="32"/>
      <c r="F299" s="263"/>
      <c r="G299" s="263"/>
      <c r="H299" s="32"/>
      <c r="I299" s="32"/>
      <c r="J299" s="32"/>
      <c r="K299" s="32"/>
      <c r="L299" s="32"/>
      <c r="M299" s="148"/>
      <c r="N299" s="32"/>
    </row>
    <row r="300" spans="1:14">
      <c r="A300" s="32"/>
      <c r="B300" s="32"/>
      <c r="C300" s="32"/>
      <c r="D300" s="32"/>
      <c r="E300" s="32"/>
      <c r="F300" s="263"/>
      <c r="G300" s="263"/>
      <c r="H300" s="32"/>
      <c r="I300" s="32"/>
      <c r="J300" s="32"/>
      <c r="K300" s="32"/>
      <c r="L300" s="32"/>
      <c r="M300" s="148"/>
      <c r="N300" s="32"/>
    </row>
    <row r="301" spans="1:14">
      <c r="A301" s="32"/>
      <c r="B301" s="32"/>
      <c r="C301" s="32"/>
      <c r="D301" s="32"/>
      <c r="E301" s="32"/>
      <c r="F301" s="263"/>
      <c r="G301" s="263"/>
      <c r="H301" s="32"/>
      <c r="I301" s="32"/>
      <c r="J301" s="32"/>
      <c r="K301" s="32"/>
      <c r="L301" s="32"/>
      <c r="M301" s="148"/>
      <c r="N301" s="32"/>
    </row>
    <row r="302" spans="1:14">
      <c r="A302" s="32"/>
      <c r="B302" s="32"/>
      <c r="C302" s="32"/>
      <c r="D302" s="32"/>
      <c r="E302" s="32"/>
      <c r="F302" s="263"/>
      <c r="G302" s="263"/>
      <c r="H302" s="32"/>
      <c r="I302" s="32"/>
      <c r="J302" s="32"/>
      <c r="K302" s="32"/>
      <c r="L302" s="32"/>
      <c r="M302" s="148"/>
      <c r="N302" s="32"/>
    </row>
    <row r="303" spans="1:14">
      <c r="A303" s="32"/>
      <c r="B303" s="32"/>
      <c r="C303" s="32"/>
      <c r="D303" s="32"/>
      <c r="E303" s="32"/>
      <c r="F303" s="263"/>
      <c r="G303" s="263"/>
      <c r="H303" s="32"/>
      <c r="I303" s="32"/>
      <c r="J303" s="32"/>
      <c r="K303" s="32"/>
      <c r="L303" s="32"/>
      <c r="M303" s="148"/>
      <c r="N303" s="32"/>
    </row>
    <row r="304" spans="1:14">
      <c r="A304" s="32"/>
      <c r="B304" s="32"/>
      <c r="C304" s="32"/>
      <c r="D304" s="32"/>
      <c r="E304" s="32"/>
      <c r="F304" s="263"/>
      <c r="G304" s="263"/>
      <c r="H304" s="32"/>
      <c r="I304" s="32"/>
      <c r="J304" s="32"/>
      <c r="K304" s="32"/>
      <c r="L304" s="32"/>
      <c r="M304" s="148"/>
      <c r="N304" s="32"/>
    </row>
    <row r="305" spans="1:14">
      <c r="A305" s="32"/>
      <c r="B305" s="32"/>
      <c r="C305" s="32"/>
      <c r="D305" s="32"/>
      <c r="E305" s="32"/>
      <c r="F305" s="263"/>
      <c r="G305" s="263"/>
      <c r="H305" s="32"/>
      <c r="I305" s="32"/>
      <c r="J305" s="32"/>
      <c r="K305" s="32"/>
      <c r="L305" s="32"/>
      <c r="M305" s="148"/>
      <c r="N305" s="32"/>
    </row>
    <row r="306" spans="1:14">
      <c r="A306" s="32"/>
      <c r="B306" s="32"/>
      <c r="C306" s="32"/>
      <c r="D306" s="32"/>
      <c r="E306" s="32"/>
      <c r="F306" s="263"/>
      <c r="G306" s="263"/>
      <c r="H306" s="32"/>
      <c r="I306" s="32"/>
      <c r="J306" s="32"/>
      <c r="K306" s="32"/>
      <c r="L306" s="32"/>
      <c r="M306" s="148"/>
      <c r="N306" s="32"/>
    </row>
    <row r="307" spans="1:14">
      <c r="A307" s="32"/>
      <c r="B307" s="32"/>
      <c r="C307" s="32"/>
      <c r="D307" s="32"/>
      <c r="E307" s="32"/>
      <c r="F307" s="263"/>
      <c r="G307" s="263"/>
      <c r="H307" s="32"/>
      <c r="I307" s="32"/>
      <c r="J307" s="32"/>
      <c r="K307" s="32"/>
      <c r="L307" s="32"/>
      <c r="M307" s="148"/>
      <c r="N307" s="32"/>
    </row>
    <row r="308" spans="1:14">
      <c r="A308" s="32"/>
      <c r="B308" s="32"/>
      <c r="C308" s="32"/>
      <c r="D308" s="32"/>
      <c r="E308" s="32"/>
      <c r="F308" s="263"/>
      <c r="G308" s="263"/>
      <c r="H308" s="32"/>
      <c r="I308" s="32"/>
      <c r="J308" s="32"/>
      <c r="K308" s="32"/>
      <c r="L308" s="32"/>
      <c r="M308" s="148"/>
      <c r="N308" s="32"/>
    </row>
    <row r="309" spans="1:14">
      <c r="A309" s="32"/>
      <c r="B309" s="32"/>
      <c r="C309" s="32"/>
      <c r="D309" s="32"/>
      <c r="E309" s="32"/>
      <c r="F309" s="263"/>
      <c r="G309" s="263"/>
      <c r="H309" s="32"/>
      <c r="I309" s="32"/>
      <c r="J309" s="32"/>
      <c r="K309" s="32"/>
      <c r="L309" s="32"/>
      <c r="M309" s="148"/>
      <c r="N309" s="32"/>
    </row>
    <row r="310" spans="1:14">
      <c r="A310" s="32"/>
      <c r="B310" s="32"/>
      <c r="C310" s="32"/>
      <c r="D310" s="32"/>
      <c r="E310" s="32"/>
      <c r="F310" s="263"/>
      <c r="G310" s="263"/>
      <c r="H310" s="32"/>
      <c r="I310" s="32"/>
      <c r="J310" s="32"/>
      <c r="K310" s="32"/>
      <c r="L310" s="32"/>
      <c r="M310" s="148"/>
      <c r="N310" s="32"/>
    </row>
    <row r="311" spans="1:14">
      <c r="A311" s="32"/>
      <c r="B311" s="32"/>
      <c r="C311" s="32"/>
      <c r="D311" s="32"/>
      <c r="E311" s="32"/>
      <c r="F311" s="263"/>
      <c r="G311" s="263"/>
      <c r="H311" s="32"/>
      <c r="I311" s="32"/>
      <c r="J311" s="32"/>
      <c r="K311" s="32"/>
      <c r="L311" s="32"/>
      <c r="M311" s="148"/>
      <c r="N311" s="32"/>
    </row>
    <row r="312" spans="1:14">
      <c r="A312" s="32"/>
      <c r="B312" s="32"/>
      <c r="C312" s="32"/>
      <c r="D312" s="32"/>
      <c r="E312" s="32"/>
      <c r="F312" s="263"/>
      <c r="G312" s="263"/>
      <c r="H312" s="32"/>
      <c r="I312" s="32"/>
      <c r="J312" s="32"/>
      <c r="K312" s="32"/>
      <c r="L312" s="32"/>
      <c r="M312" s="148"/>
      <c r="N312" s="32"/>
    </row>
    <row r="313" spans="1:14">
      <c r="A313" s="32"/>
      <c r="B313" s="32"/>
      <c r="C313" s="32"/>
      <c r="D313" s="32"/>
      <c r="E313" s="32"/>
      <c r="F313" s="263"/>
      <c r="G313" s="263"/>
      <c r="H313" s="32"/>
      <c r="I313" s="32"/>
      <c r="J313" s="32"/>
      <c r="K313" s="32"/>
      <c r="L313" s="32"/>
      <c r="M313" s="148"/>
      <c r="N313" s="32"/>
    </row>
    <row r="314" spans="1:14">
      <c r="A314" s="32"/>
      <c r="B314" s="32"/>
      <c r="C314" s="32"/>
      <c r="D314" s="32"/>
      <c r="E314" s="32"/>
      <c r="F314" s="263"/>
      <c r="G314" s="263"/>
      <c r="H314" s="32"/>
      <c r="I314" s="32"/>
      <c r="J314" s="32"/>
      <c r="K314" s="32"/>
      <c r="L314" s="32"/>
      <c r="M314" s="148"/>
      <c r="N314" s="32"/>
    </row>
    <row r="315" spans="1:14">
      <c r="A315" s="32"/>
      <c r="B315" s="32"/>
      <c r="C315" s="32"/>
      <c r="D315" s="32"/>
      <c r="E315" s="32"/>
      <c r="F315" s="263"/>
      <c r="G315" s="263"/>
      <c r="H315" s="32"/>
      <c r="I315" s="32"/>
      <c r="J315" s="32"/>
      <c r="K315" s="32"/>
      <c r="L315" s="32"/>
      <c r="M315" s="148"/>
      <c r="N315" s="32"/>
    </row>
    <row r="316" spans="1:14">
      <c r="A316" s="32"/>
      <c r="B316" s="32"/>
      <c r="C316" s="32"/>
      <c r="D316" s="32"/>
      <c r="E316" s="32"/>
      <c r="F316" s="263"/>
      <c r="G316" s="263"/>
      <c r="H316" s="32"/>
      <c r="I316" s="32"/>
      <c r="J316" s="32"/>
      <c r="K316" s="32"/>
      <c r="L316" s="32"/>
      <c r="M316" s="148"/>
      <c r="N316" s="32"/>
    </row>
    <row r="317" spans="1:14">
      <c r="A317" s="32"/>
      <c r="B317" s="32"/>
      <c r="C317" s="32"/>
      <c r="D317" s="32"/>
      <c r="E317" s="32"/>
      <c r="F317" s="263"/>
      <c r="G317" s="263"/>
      <c r="H317" s="32"/>
      <c r="I317" s="32"/>
      <c r="J317" s="32"/>
      <c r="K317" s="32"/>
      <c r="L317" s="32"/>
      <c r="M317" s="148"/>
      <c r="N317" s="32"/>
    </row>
    <row r="318" spans="1:14">
      <c r="A318" s="32"/>
      <c r="B318" s="32"/>
      <c r="C318" s="32"/>
      <c r="D318" s="32"/>
      <c r="E318" s="32"/>
      <c r="F318" s="263"/>
      <c r="G318" s="263"/>
      <c r="H318" s="32"/>
      <c r="I318" s="32"/>
      <c r="J318" s="32"/>
      <c r="K318" s="32"/>
      <c r="L318" s="32"/>
      <c r="M318" s="148"/>
      <c r="N318" s="32"/>
    </row>
    <row r="319" spans="1:14">
      <c r="A319" s="32"/>
      <c r="B319" s="32"/>
      <c r="C319" s="32"/>
      <c r="D319" s="32"/>
      <c r="E319" s="32"/>
      <c r="F319" s="263"/>
      <c r="G319" s="263"/>
      <c r="H319" s="32"/>
      <c r="I319" s="32"/>
      <c r="J319" s="32"/>
      <c r="K319" s="32"/>
      <c r="L319" s="32"/>
      <c r="M319" s="148"/>
      <c r="N319" s="32"/>
    </row>
    <row r="320" spans="1:14">
      <c r="A320" s="32"/>
      <c r="B320" s="32"/>
      <c r="C320" s="32"/>
      <c r="D320" s="32"/>
      <c r="E320" s="32"/>
      <c r="F320" s="263"/>
      <c r="G320" s="263"/>
      <c r="H320" s="32"/>
      <c r="I320" s="32"/>
      <c r="J320" s="32"/>
      <c r="K320" s="32"/>
      <c r="L320" s="32"/>
      <c r="M320" s="148"/>
      <c r="N320" s="32"/>
    </row>
    <row r="321" spans="1:14">
      <c r="A321" s="32"/>
      <c r="B321" s="32"/>
      <c r="C321" s="32"/>
      <c r="D321" s="32"/>
      <c r="E321" s="32"/>
      <c r="F321" s="263"/>
      <c r="G321" s="263"/>
      <c r="H321" s="32"/>
      <c r="I321" s="32"/>
      <c r="J321" s="32"/>
      <c r="K321" s="32"/>
      <c r="L321" s="32"/>
      <c r="M321" s="148"/>
      <c r="N321" s="32"/>
    </row>
    <row r="322" spans="1:14">
      <c r="A322" s="32"/>
      <c r="B322" s="32"/>
      <c r="C322" s="32"/>
      <c r="D322" s="32"/>
      <c r="E322" s="32"/>
      <c r="F322" s="263"/>
      <c r="G322" s="263"/>
      <c r="H322" s="32"/>
      <c r="I322" s="32"/>
      <c r="J322" s="32"/>
      <c r="K322" s="32"/>
      <c r="L322" s="32"/>
      <c r="M322" s="148"/>
      <c r="N322" s="32"/>
    </row>
    <row r="323" spans="1:14">
      <c r="A323" s="32"/>
      <c r="B323" s="32"/>
      <c r="C323" s="32"/>
      <c r="D323" s="32"/>
      <c r="E323" s="32"/>
      <c r="F323" s="263"/>
      <c r="G323" s="263"/>
      <c r="H323" s="32"/>
      <c r="I323" s="32"/>
      <c r="J323" s="32"/>
      <c r="K323" s="32"/>
      <c r="L323" s="32"/>
      <c r="M323" s="148"/>
      <c r="N323" s="32"/>
    </row>
    <row r="324" spans="1:14">
      <c r="A324" s="32"/>
      <c r="B324" s="32"/>
      <c r="C324" s="32"/>
      <c r="D324" s="32"/>
      <c r="E324" s="32"/>
      <c r="F324" s="263"/>
      <c r="G324" s="263"/>
      <c r="H324" s="32"/>
      <c r="I324" s="32"/>
      <c r="J324" s="32"/>
      <c r="K324" s="32"/>
      <c r="L324" s="32"/>
      <c r="M324" s="148"/>
      <c r="N324" s="32"/>
    </row>
    <row r="325" spans="1:14">
      <c r="A325" s="32"/>
      <c r="B325" s="32"/>
      <c r="C325" s="32"/>
      <c r="D325" s="32"/>
      <c r="E325" s="32"/>
      <c r="F325" s="263"/>
      <c r="G325" s="263"/>
      <c r="H325" s="32"/>
      <c r="I325" s="32"/>
      <c r="J325" s="32"/>
      <c r="K325" s="32"/>
      <c r="L325" s="32"/>
      <c r="M325" s="148"/>
      <c r="N325" s="32"/>
    </row>
    <row r="326" spans="1:14">
      <c r="A326" s="32"/>
      <c r="B326" s="32"/>
      <c r="C326" s="32"/>
      <c r="D326" s="32"/>
      <c r="E326" s="32"/>
      <c r="F326" s="263"/>
      <c r="G326" s="263"/>
      <c r="H326" s="32"/>
      <c r="I326" s="32"/>
      <c r="J326" s="32"/>
      <c r="K326" s="32"/>
      <c r="L326" s="32"/>
      <c r="M326" s="148"/>
      <c r="N326" s="32"/>
    </row>
    <row r="327" spans="1:14">
      <c r="A327" s="32"/>
      <c r="B327" s="32"/>
      <c r="C327" s="32"/>
      <c r="D327" s="32"/>
      <c r="E327" s="32"/>
      <c r="F327" s="263"/>
      <c r="G327" s="263"/>
      <c r="H327" s="32"/>
      <c r="I327" s="32"/>
      <c r="J327" s="32"/>
      <c r="K327" s="32"/>
      <c r="L327" s="32"/>
      <c r="M327" s="148"/>
      <c r="N327" s="32"/>
    </row>
    <row r="328" spans="1:14">
      <c r="A328" s="32"/>
      <c r="B328" s="32"/>
      <c r="C328" s="32"/>
      <c r="D328" s="32"/>
      <c r="E328" s="32"/>
      <c r="F328" s="263"/>
      <c r="G328" s="263"/>
      <c r="H328" s="32"/>
      <c r="I328" s="32"/>
      <c r="J328" s="32"/>
      <c r="K328" s="32"/>
      <c r="L328" s="32"/>
      <c r="M328" s="148"/>
      <c r="N328" s="32"/>
    </row>
    <row r="329" spans="1:14">
      <c r="A329" s="32"/>
      <c r="B329" s="32"/>
      <c r="C329" s="32"/>
      <c r="D329" s="32"/>
      <c r="E329" s="32"/>
      <c r="F329" s="263"/>
      <c r="G329" s="263"/>
      <c r="H329" s="32"/>
      <c r="I329" s="32"/>
      <c r="J329" s="32"/>
      <c r="K329" s="32"/>
      <c r="L329" s="32"/>
      <c r="M329" s="148"/>
      <c r="N329" s="32"/>
    </row>
    <row r="330" spans="1:14">
      <c r="A330" s="32"/>
      <c r="B330" s="32"/>
      <c r="C330" s="32"/>
      <c r="D330" s="32"/>
      <c r="E330" s="32"/>
      <c r="F330" s="263"/>
      <c r="G330" s="263"/>
      <c r="H330" s="32"/>
      <c r="I330" s="32"/>
      <c r="J330" s="32"/>
      <c r="K330" s="32"/>
      <c r="L330" s="32"/>
      <c r="M330" s="148"/>
      <c r="N330" s="32"/>
    </row>
  </sheetData>
  <mergeCells count="1">
    <mergeCell ref="N4:O4"/>
  </mergeCells>
  <conditionalFormatting sqref="U50:U51 U119">
    <cfRule type="cellIs" dxfId="55" priority="8" stopIfTrue="1" operator="lessThan">
      <formula>0</formula>
    </cfRule>
  </conditionalFormatting>
  <conditionalFormatting sqref="U96">
    <cfRule type="cellIs" dxfId="54" priority="9" stopIfTrue="1" operator="greaterThan">
      <formula>0</formula>
    </cfRule>
  </conditionalFormatting>
  <conditionalFormatting sqref="U73">
    <cfRule type="cellIs" dxfId="53" priority="10" stopIfTrue="1" operator="greaterThan">
      <formula>0</formula>
    </cfRule>
    <cfRule type="cellIs" dxfId="52" priority="11" stopIfTrue="1" operator="lessThan">
      <formula>0</formula>
    </cfRule>
  </conditionalFormatting>
  <conditionalFormatting sqref="U96">
    <cfRule type="cellIs" dxfId="51" priority="7" operator="lessThan">
      <formula>0</formula>
    </cfRule>
  </conditionalFormatting>
  <conditionalFormatting sqref="I18:I20 I10:I16">
    <cfRule type="cellIs" dxfId="50" priority="5" operator="lessThan">
      <formula>0</formula>
    </cfRule>
    <cfRule type="cellIs" dxfId="49" priority="6" operator="greaterThan">
      <formula>0</formula>
    </cfRule>
  </conditionalFormatting>
  <conditionalFormatting sqref="N18:N20 N10:N16">
    <cfRule type="cellIs" dxfId="48" priority="3" operator="lessThan">
      <formula>0</formula>
    </cfRule>
    <cfRule type="cellIs" dxfId="47" priority="4" operator="greaterThan">
      <formula>0</formula>
    </cfRule>
  </conditionalFormatting>
  <conditionalFormatting sqref="L18:L20 L10:L16">
    <cfRule type="cellIs" dxfId="46" priority="1" operator="lessThan">
      <formula>0</formula>
    </cfRule>
    <cfRule type="cellIs" dxfId="4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ED127-E517-4E93-89B5-E079A16AC69D}">
  <dimension ref="A1"/>
  <sheetViews>
    <sheetView workbookViewId="0">
      <selection activeCell="A7" sqref="A7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A118"/>
  <sheetViews>
    <sheetView topLeftCell="A81" zoomScale="89" zoomScaleNormal="89" workbookViewId="0">
      <selection activeCell="Q113" sqref="Q113"/>
    </sheetView>
  </sheetViews>
  <sheetFormatPr baseColWidth="10" defaultRowHeight="15"/>
  <cols>
    <col min="1" max="1" width="2.1796875" customWidth="1"/>
    <col min="2" max="2" width="5" customWidth="1"/>
    <col min="3" max="3" width="5.36328125" customWidth="1"/>
    <col min="4" max="4" width="9.1796875" customWidth="1"/>
    <col min="5" max="5" width="7.36328125" customWidth="1"/>
    <col min="6" max="7" width="7.1796875" customWidth="1"/>
    <col min="8" max="8" width="6.81640625" customWidth="1"/>
    <col min="9" max="9" width="8.1796875" customWidth="1"/>
    <col min="10" max="10" width="7.1796875" customWidth="1"/>
    <col min="11" max="11" width="8.81640625" style="94" customWidth="1"/>
    <col min="12" max="12" width="8.6328125" style="9" customWidth="1"/>
    <col min="13" max="13" width="6.08984375" customWidth="1"/>
    <col min="14" max="14" width="8.08984375" customWidth="1"/>
    <col min="15" max="15" width="12.1796875" customWidth="1"/>
    <col min="16" max="16" width="9.453125" style="9" customWidth="1"/>
    <col min="17" max="19" width="8" style="9" customWidth="1"/>
    <col min="20" max="20" width="9.453125" style="94" customWidth="1"/>
    <col min="21" max="21" width="10.90625" style="94"/>
    <col min="22" max="22" width="8" style="1" customWidth="1"/>
    <col min="23" max="23" width="10.90625" style="1"/>
    <col min="25" max="25" width="14" customWidth="1"/>
    <col min="26" max="26" width="12.54296875" customWidth="1"/>
    <col min="27" max="27" width="10.90625" customWidth="1"/>
  </cols>
  <sheetData>
    <row r="1" spans="1:27">
      <c r="A1" s="39"/>
      <c r="B1" s="39"/>
      <c r="C1" s="39"/>
      <c r="D1" s="39"/>
      <c r="E1" s="39"/>
      <c r="F1" s="39"/>
      <c r="G1" s="39"/>
      <c r="H1" s="39"/>
      <c r="I1" s="39"/>
      <c r="J1" s="39"/>
      <c r="K1" s="98"/>
      <c r="L1" s="63"/>
      <c r="M1" s="39"/>
      <c r="N1" s="39"/>
      <c r="O1" s="4"/>
      <c r="P1" s="4"/>
      <c r="Q1" s="4"/>
      <c r="R1" s="4"/>
      <c r="S1"/>
      <c r="T1"/>
      <c r="U1"/>
      <c r="V1"/>
      <c r="W1"/>
    </row>
    <row r="2" spans="1:27" s="122" customFormat="1" ht="31.8">
      <c r="A2" s="139"/>
      <c r="B2" s="139" t="s">
        <v>460</v>
      </c>
      <c r="C2" s="139"/>
      <c r="D2" s="139"/>
      <c r="E2" s="139"/>
      <c r="F2" s="139" t="s">
        <v>413</v>
      </c>
      <c r="G2" s="139"/>
      <c r="H2" s="139"/>
      <c r="I2" s="139" t="str">
        <f>+År!B2</f>
        <v>Flådd purke</v>
      </c>
      <c r="J2" s="139"/>
      <c r="K2" s="141"/>
      <c r="L2" s="139"/>
      <c r="M2" s="160"/>
      <c r="N2" s="39"/>
      <c r="O2" s="4"/>
    </row>
    <row r="3" spans="1:27">
      <c r="A3" s="39"/>
      <c r="B3" s="39"/>
      <c r="C3" s="39"/>
      <c r="D3" s="39"/>
      <c r="E3" s="39"/>
      <c r="F3" s="39"/>
      <c r="G3" s="39"/>
      <c r="H3" s="39"/>
      <c r="I3" s="39"/>
      <c r="J3" s="39"/>
      <c r="K3" s="98"/>
      <c r="L3" s="63"/>
      <c r="M3" s="39"/>
      <c r="N3" s="39"/>
      <c r="O3" s="4"/>
      <c r="P3" s="4"/>
      <c r="Q3" s="4"/>
      <c r="R3" s="4"/>
      <c r="S3"/>
      <c r="T3"/>
      <c r="U3"/>
      <c r="V3"/>
      <c r="W3"/>
    </row>
    <row r="4" spans="1:27">
      <c r="A4" s="39"/>
      <c r="B4" s="39"/>
      <c r="C4" s="39"/>
      <c r="D4" s="39"/>
      <c r="E4" s="39"/>
      <c r="F4" s="39"/>
      <c r="G4" s="39"/>
      <c r="H4" s="39"/>
      <c r="I4" s="39"/>
      <c r="J4" s="39"/>
      <c r="K4" s="98"/>
      <c r="L4" s="63"/>
      <c r="M4" s="39"/>
      <c r="N4" s="39"/>
      <c r="O4" s="4"/>
      <c r="P4" s="4"/>
      <c r="Q4" s="4"/>
      <c r="R4" s="4"/>
      <c r="S4"/>
      <c r="T4"/>
      <c r="U4"/>
      <c r="V4"/>
      <c r="W4"/>
    </row>
    <row r="5" spans="1:27" s="131" customFormat="1" ht="19.8">
      <c r="A5" s="152"/>
      <c r="B5" s="152"/>
      <c r="C5" s="136" t="s">
        <v>5</v>
      </c>
      <c r="D5" s="136"/>
      <c r="E5" s="130">
        <f>+År!Q2</f>
        <v>52</v>
      </c>
      <c r="F5" s="152"/>
      <c r="G5" s="152"/>
      <c r="H5" s="136" t="s">
        <v>369</v>
      </c>
      <c r="I5" s="152"/>
      <c r="J5" s="152"/>
      <c r="K5" s="152"/>
      <c r="L5" s="288">
        <f>SUM(E11:E44)</f>
        <v>17698</v>
      </c>
      <c r="M5" s="287"/>
      <c r="N5" s="39"/>
      <c r="O5" s="4"/>
      <c r="P5" s="130"/>
      <c r="Q5" s="130"/>
      <c r="R5" s="130"/>
      <c r="S5" s="130"/>
      <c r="Z5" s="157"/>
    </row>
    <row r="6" spans="1:27" ht="18.75" customHeight="1">
      <c r="A6" s="45"/>
      <c r="B6" s="45"/>
      <c r="C6" s="39"/>
      <c r="D6" s="57"/>
      <c r="E6" s="39"/>
      <c r="F6" s="39"/>
      <c r="G6" s="57"/>
      <c r="H6" s="68"/>
      <c r="I6" s="54"/>
      <c r="J6" s="39"/>
      <c r="K6" s="142"/>
      <c r="L6" s="63"/>
      <c r="M6" s="39"/>
      <c r="N6" s="39"/>
      <c r="O6" s="4"/>
      <c r="P6" s="4"/>
      <c r="Q6" s="4"/>
      <c r="R6" s="4"/>
      <c r="S6"/>
      <c r="T6"/>
      <c r="U6"/>
      <c r="V6"/>
      <c r="W6"/>
      <c r="Y6" s="2"/>
      <c r="Z6" s="5"/>
      <c r="AA6" s="5"/>
    </row>
    <row r="7" spans="1:27" ht="18.75" customHeight="1">
      <c r="A7" s="45"/>
      <c r="B7" s="45"/>
      <c r="C7" s="39"/>
      <c r="D7" s="57"/>
      <c r="E7" s="39"/>
      <c r="F7" s="39"/>
      <c r="G7" s="57"/>
      <c r="H7" s="68"/>
      <c r="I7" s="54"/>
      <c r="J7" s="39"/>
      <c r="K7" s="142"/>
      <c r="L7" s="81" t="s">
        <v>3</v>
      </c>
      <c r="M7" s="39"/>
      <c r="N7" s="39"/>
      <c r="O7" s="4"/>
      <c r="P7" s="4"/>
      <c r="Q7" s="4"/>
      <c r="R7" s="4"/>
      <c r="S7"/>
      <c r="T7"/>
      <c r="U7"/>
      <c r="V7"/>
      <c r="W7"/>
      <c r="Y7" s="2"/>
      <c r="Z7" s="5"/>
      <c r="AA7" s="5"/>
    </row>
    <row r="8" spans="1:27" ht="18" customHeight="1">
      <c r="A8" s="39"/>
      <c r="B8" s="39"/>
      <c r="C8" s="39"/>
      <c r="D8" s="34" t="s">
        <v>3</v>
      </c>
      <c r="E8" s="39"/>
      <c r="F8" s="71" t="s">
        <v>3</v>
      </c>
      <c r="G8" s="57"/>
      <c r="H8" s="68"/>
      <c r="I8" s="93" t="s">
        <v>15</v>
      </c>
      <c r="J8" s="93" t="s">
        <v>392</v>
      </c>
      <c r="K8" s="93" t="s">
        <v>418</v>
      </c>
      <c r="L8" s="71" t="s">
        <v>8</v>
      </c>
      <c r="M8" s="39"/>
      <c r="N8" s="39"/>
      <c r="O8" s="4"/>
      <c r="P8" s="4"/>
      <c r="Q8" s="4"/>
      <c r="R8" s="4"/>
      <c r="S8"/>
      <c r="T8"/>
      <c r="U8"/>
      <c r="V8"/>
      <c r="W8"/>
    </row>
    <row r="9" spans="1:27" ht="15.6">
      <c r="A9" s="39"/>
      <c r="B9" s="39"/>
      <c r="C9" s="45" t="s">
        <v>461</v>
      </c>
      <c r="D9" s="34" t="s">
        <v>437</v>
      </c>
      <c r="E9" s="71" t="s">
        <v>3</v>
      </c>
      <c r="F9" s="71" t="s">
        <v>398</v>
      </c>
      <c r="G9" s="77" t="s">
        <v>3</v>
      </c>
      <c r="H9" s="77" t="s">
        <v>1</v>
      </c>
      <c r="I9" s="93" t="s">
        <v>396</v>
      </c>
      <c r="J9" s="93" t="s">
        <v>396</v>
      </c>
      <c r="K9" s="93" t="s">
        <v>419</v>
      </c>
      <c r="L9" s="71" t="s">
        <v>444</v>
      </c>
      <c r="M9" s="39"/>
      <c r="N9" s="39"/>
      <c r="O9" s="52"/>
      <c r="P9" s="52"/>
      <c r="Q9" s="1"/>
      <c r="R9" s="5"/>
      <c r="S9"/>
      <c r="T9"/>
      <c r="U9"/>
      <c r="V9"/>
      <c r="W9"/>
    </row>
    <row r="10" spans="1:27" ht="15.6">
      <c r="A10" s="39"/>
      <c r="B10" s="45" t="s">
        <v>60</v>
      </c>
      <c r="C10" s="45" t="s">
        <v>360</v>
      </c>
      <c r="D10" s="34" t="s">
        <v>416</v>
      </c>
      <c r="E10" s="71" t="s">
        <v>8</v>
      </c>
      <c r="F10" s="71" t="s">
        <v>391</v>
      </c>
      <c r="G10" s="77" t="s">
        <v>360</v>
      </c>
      <c r="H10" s="77" t="s">
        <v>360</v>
      </c>
      <c r="I10" s="93" t="s">
        <v>393</v>
      </c>
      <c r="J10" s="93" t="s">
        <v>393</v>
      </c>
      <c r="K10" s="93" t="s">
        <v>391</v>
      </c>
      <c r="L10" s="71" t="s">
        <v>451</v>
      </c>
      <c r="M10" s="39"/>
      <c r="N10" s="39"/>
      <c r="O10" s="52"/>
      <c r="P10" s="52"/>
      <c r="Q10" s="1"/>
      <c r="R10" s="5"/>
      <c r="S10"/>
      <c r="T10"/>
      <c r="U10"/>
      <c r="V10"/>
      <c r="W10"/>
    </row>
    <row r="11" spans="1:27" ht="15.6">
      <c r="A11" s="39"/>
      <c r="B11" s="47">
        <f>+'Ark1'!C601</f>
        <v>2024</v>
      </c>
      <c r="C11" s="47">
        <f>+'Ark1'!M601</f>
        <v>0</v>
      </c>
      <c r="D11" s="47">
        <f>+'Ark1'!Q601</f>
        <v>32</v>
      </c>
      <c r="E11" s="64">
        <f>+'Ark1'!R601</f>
        <v>39</v>
      </c>
      <c r="F11" s="64">
        <f>+'Ark1'!S601</f>
        <v>0</v>
      </c>
      <c r="G11" s="99">
        <f>+'Ark1'!T601</f>
        <v>0.22036388292462425</v>
      </c>
      <c r="H11" s="99">
        <f>+'Ark1'!U601</f>
        <v>0</v>
      </c>
      <c r="I11" s="99">
        <f>+'Ark1'!Y601</f>
        <v>0</v>
      </c>
      <c r="J11" s="99">
        <f>+'Ark1'!AA601</f>
        <v>0</v>
      </c>
      <c r="K11" s="99" t="e">
        <f>+I11/C11</f>
        <v>#DIV/0!</v>
      </c>
      <c r="L11" s="64">
        <f>+E11/D11</f>
        <v>1.21875</v>
      </c>
      <c r="M11" s="39"/>
      <c r="N11" s="39"/>
      <c r="O11" s="52"/>
      <c r="P11" s="52"/>
      <c r="Q11" s="1"/>
      <c r="R11" s="5"/>
      <c r="S11"/>
      <c r="T11"/>
      <c r="U11"/>
      <c r="V11"/>
      <c r="W11"/>
    </row>
    <row r="12" spans="1:27" ht="15.6">
      <c r="A12" s="39"/>
      <c r="B12" s="47">
        <f>+'Ark1'!C602</f>
        <v>2024</v>
      </c>
      <c r="C12" s="47">
        <f>+'Ark1'!M602</f>
        <v>35</v>
      </c>
      <c r="D12" s="47">
        <f>+'Ark1'!Q602</f>
        <v>0</v>
      </c>
      <c r="E12" s="64">
        <f>+'Ark1'!R602</f>
        <v>0</v>
      </c>
      <c r="F12" s="64">
        <f>+'Ark1'!S602</f>
        <v>0</v>
      </c>
      <c r="G12" s="99">
        <f>+'Ark1'!T602</f>
        <v>0</v>
      </c>
      <c r="H12" s="99">
        <f>+'Ark1'!U602</f>
        <v>0</v>
      </c>
      <c r="I12" s="99">
        <f>+'Ark1'!Y602</f>
        <v>0</v>
      </c>
      <c r="J12" s="99">
        <f>+'Ark1'!AA602</f>
        <v>0</v>
      </c>
      <c r="K12" s="99">
        <f t="shared" ref="K12:K45" si="0">+I12/C12</f>
        <v>0</v>
      </c>
      <c r="L12" s="64" t="e">
        <f t="shared" ref="L12:L47" si="1">+E12/D12</f>
        <v>#DIV/0!</v>
      </c>
      <c r="M12" s="39"/>
      <c r="N12" s="39"/>
      <c r="O12" s="52"/>
      <c r="P12" s="52"/>
      <c r="Q12" s="1"/>
      <c r="R12" s="5"/>
      <c r="S12"/>
      <c r="T12"/>
      <c r="U12"/>
      <c r="V12"/>
      <c r="W12"/>
    </row>
    <row r="13" spans="1:27" ht="15.6">
      <c r="A13" s="39"/>
      <c r="B13" s="47">
        <f>+'Ark1'!C603</f>
        <v>2024</v>
      </c>
      <c r="C13" s="47">
        <f>+'Ark1'!M603</f>
        <v>36</v>
      </c>
      <c r="D13" s="47">
        <f>+'Ark1'!Q603</f>
        <v>0</v>
      </c>
      <c r="E13" s="64">
        <f>+'Ark1'!R603</f>
        <v>0</v>
      </c>
      <c r="F13" s="64">
        <f>+'Ark1'!S603</f>
        <v>0</v>
      </c>
      <c r="G13" s="99">
        <f>+'Ark1'!T603</f>
        <v>0</v>
      </c>
      <c r="H13" s="99">
        <f>+'Ark1'!U603</f>
        <v>0</v>
      </c>
      <c r="I13" s="99">
        <f>+'Ark1'!Y603</f>
        <v>0</v>
      </c>
      <c r="J13" s="99">
        <f>+'Ark1'!AA603</f>
        <v>0</v>
      </c>
      <c r="K13" s="99">
        <f t="shared" si="0"/>
        <v>0</v>
      </c>
      <c r="L13" s="64" t="e">
        <f t="shared" si="1"/>
        <v>#DIV/0!</v>
      </c>
      <c r="M13" s="39"/>
      <c r="N13" s="39"/>
      <c r="O13" s="52"/>
      <c r="P13" s="52"/>
      <c r="Q13" s="1"/>
      <c r="R13" s="5"/>
      <c r="S13"/>
      <c r="T13"/>
      <c r="U13"/>
      <c r="V13"/>
      <c r="W13"/>
    </row>
    <row r="14" spans="1:27" ht="15.6">
      <c r="A14" s="39"/>
      <c r="B14" s="47">
        <f>+'Ark1'!C604</f>
        <v>2024</v>
      </c>
      <c r="C14" s="47">
        <f>+'Ark1'!M604</f>
        <v>37</v>
      </c>
      <c r="D14" s="47">
        <f>+'Ark1'!Q604</f>
        <v>0</v>
      </c>
      <c r="E14" s="64">
        <f>+'Ark1'!R604</f>
        <v>0</v>
      </c>
      <c r="F14" s="64">
        <f>+'Ark1'!S604</f>
        <v>0</v>
      </c>
      <c r="G14" s="99">
        <f>+'Ark1'!T604</f>
        <v>0</v>
      </c>
      <c r="H14" s="99">
        <f>+'Ark1'!U604</f>
        <v>0</v>
      </c>
      <c r="I14" s="99">
        <f>+'Ark1'!Y604</f>
        <v>0</v>
      </c>
      <c r="J14" s="99">
        <f>+'Ark1'!AA604</f>
        <v>0</v>
      </c>
      <c r="K14" s="99">
        <f t="shared" si="0"/>
        <v>0</v>
      </c>
      <c r="L14" s="64" t="e">
        <f t="shared" si="1"/>
        <v>#DIV/0!</v>
      </c>
      <c r="M14" s="39"/>
      <c r="N14" s="39"/>
      <c r="O14" s="52"/>
      <c r="P14" s="52"/>
      <c r="Q14" s="1"/>
      <c r="R14" s="5"/>
      <c r="S14"/>
      <c r="T14" s="2"/>
      <c r="U14" s="2"/>
      <c r="V14" s="2"/>
      <c r="W14"/>
    </row>
    <row r="15" spans="1:27" ht="15.6">
      <c r="A15" s="39"/>
      <c r="B15" s="47">
        <f>+'Ark1'!C605</f>
        <v>2024</v>
      </c>
      <c r="C15" s="47">
        <f>+'Ark1'!M605</f>
        <v>38</v>
      </c>
      <c r="D15" s="47">
        <f>+'Ark1'!Q605</f>
        <v>0</v>
      </c>
      <c r="E15" s="64">
        <f>+'Ark1'!R605</f>
        <v>0</v>
      </c>
      <c r="F15" s="64">
        <f>+'Ark1'!S605</f>
        <v>0</v>
      </c>
      <c r="G15" s="99">
        <f>+'Ark1'!T605</f>
        <v>0</v>
      </c>
      <c r="H15" s="99">
        <f>+'Ark1'!U605</f>
        <v>0</v>
      </c>
      <c r="I15" s="99">
        <f>+'Ark1'!Y605</f>
        <v>0</v>
      </c>
      <c r="J15" s="99">
        <f>+'Ark1'!AA605</f>
        <v>0</v>
      </c>
      <c r="K15" s="99">
        <f t="shared" si="0"/>
        <v>0</v>
      </c>
      <c r="L15" s="64" t="e">
        <f t="shared" si="1"/>
        <v>#DIV/0!</v>
      </c>
      <c r="M15" s="39"/>
      <c r="N15" s="39"/>
      <c r="O15" s="52"/>
      <c r="P15" s="52"/>
      <c r="Q15" s="11"/>
      <c r="R15" s="5"/>
      <c r="S15"/>
      <c r="T15" s="2"/>
      <c r="U15" s="2"/>
      <c r="V15" s="4"/>
      <c r="W15" s="4"/>
      <c r="X15" s="4"/>
    </row>
    <row r="16" spans="1:27" ht="15.6">
      <c r="A16" s="39"/>
      <c r="B16" s="47">
        <f>+'Ark1'!C606</f>
        <v>2024</v>
      </c>
      <c r="C16" s="47">
        <f>+'Ark1'!M606</f>
        <v>39</v>
      </c>
      <c r="D16" s="47">
        <f>+'Ark1'!Q606</f>
        <v>6</v>
      </c>
      <c r="E16" s="64">
        <f>+'Ark1'!R606</f>
        <v>20</v>
      </c>
      <c r="F16" s="64">
        <f>+'Ark1'!S606</f>
        <v>20</v>
      </c>
      <c r="G16" s="99">
        <f>+'Ark1'!T606</f>
        <v>0.11300711944852528</v>
      </c>
      <c r="H16" s="99">
        <f>+'Ark1'!U606</f>
        <v>0.20282656522870671</v>
      </c>
      <c r="I16" s="99">
        <f>+'Ark1'!Y606</f>
        <v>247.94499999999999</v>
      </c>
      <c r="J16" s="99">
        <f>+'Ark1'!AA606</f>
        <v>45.731285516591448</v>
      </c>
      <c r="K16" s="99">
        <f t="shared" si="0"/>
        <v>6.3575641025641021</v>
      </c>
      <c r="L16" s="64">
        <f t="shared" si="1"/>
        <v>3.3333333333333335</v>
      </c>
      <c r="M16" s="39"/>
      <c r="N16" s="39"/>
      <c r="O16" s="52"/>
      <c r="P16" s="52"/>
      <c r="Q16" s="1"/>
      <c r="R16" s="5"/>
      <c r="S16"/>
      <c r="T16"/>
      <c r="U16"/>
      <c r="V16"/>
      <c r="W16"/>
    </row>
    <row r="17" spans="1:24" ht="15.6">
      <c r="A17" s="39"/>
      <c r="B17" s="47">
        <f>+'Ark1'!C607</f>
        <v>2024</v>
      </c>
      <c r="C17" s="47">
        <f>+'Ark1'!M607</f>
        <v>40</v>
      </c>
      <c r="D17" s="47">
        <f>+'Ark1'!Q607</f>
        <v>2</v>
      </c>
      <c r="E17" s="64">
        <f>+'Ark1'!R607</f>
        <v>4</v>
      </c>
      <c r="F17" s="64">
        <f>+'Ark1'!S607</f>
        <v>4</v>
      </c>
      <c r="G17" s="99">
        <f>+'Ark1'!T607</f>
        <v>2.2601423889705055E-2</v>
      </c>
      <c r="H17" s="99">
        <f>+'Ark1'!U607</f>
        <v>4.2128569276566954E-2</v>
      </c>
      <c r="I17" s="99">
        <f>+'Ark1'!Y607</f>
        <v>257.5</v>
      </c>
      <c r="J17" s="99">
        <f>+'Ark1'!AA607</f>
        <v>10.868072506199306</v>
      </c>
      <c r="K17" s="99">
        <f t="shared" si="0"/>
        <v>6.4375</v>
      </c>
      <c r="L17" s="64">
        <f t="shared" si="1"/>
        <v>2</v>
      </c>
      <c r="M17" s="39"/>
      <c r="N17" s="39"/>
      <c r="O17" s="52"/>
      <c r="P17" s="52"/>
      <c r="Q17" s="1"/>
      <c r="R17" s="5"/>
      <c r="S17"/>
      <c r="T17"/>
      <c r="U17"/>
      <c r="V17"/>
      <c r="W17"/>
    </row>
    <row r="18" spans="1:24" ht="15.6">
      <c r="A18" s="39"/>
      <c r="B18" s="47">
        <f>+'Ark1'!C608</f>
        <v>2024</v>
      </c>
      <c r="C18" s="47">
        <f>+'Ark1'!M608</f>
        <v>41</v>
      </c>
      <c r="D18" s="47">
        <f>+'Ark1'!Q608</f>
        <v>1</v>
      </c>
      <c r="E18" s="64">
        <f>+'Ark1'!R608</f>
        <v>1</v>
      </c>
      <c r="F18" s="64">
        <f>+'Ark1'!S608</f>
        <v>1</v>
      </c>
      <c r="G18" s="99">
        <f>+'Ark1'!T608</f>
        <v>5.6503559724262638E-3</v>
      </c>
      <c r="H18" s="99">
        <f>+'Ark1'!U608</f>
        <v>8.1762145615395503E-3</v>
      </c>
      <c r="I18" s="99">
        <f>+'Ark1'!Y608</f>
        <v>199.9</v>
      </c>
      <c r="J18" s="99">
        <f>+'Ark1'!AA608</f>
        <v>0</v>
      </c>
      <c r="K18" s="99">
        <f t="shared" si="0"/>
        <v>4.8756097560975613</v>
      </c>
      <c r="L18" s="64">
        <f t="shared" si="1"/>
        <v>1</v>
      </c>
      <c r="M18" s="39"/>
      <c r="N18" s="39"/>
      <c r="O18" s="52"/>
      <c r="P18" s="52"/>
      <c r="Q18" s="1"/>
      <c r="R18" s="5"/>
      <c r="S18"/>
      <c r="T18" s="2"/>
      <c r="U18" s="2"/>
      <c r="V18" s="2"/>
      <c r="W18"/>
    </row>
    <row r="19" spans="1:24" ht="15.6">
      <c r="A19" s="39"/>
      <c r="B19" s="47">
        <f>+'Ark1'!C609</f>
        <v>2024</v>
      </c>
      <c r="C19" s="47">
        <f>+'Ark1'!M609</f>
        <v>42</v>
      </c>
      <c r="D19" s="47">
        <f>+'Ark1'!Q609</f>
        <v>9</v>
      </c>
      <c r="E19" s="64">
        <f>+'Ark1'!R609</f>
        <v>12</v>
      </c>
      <c r="F19" s="64">
        <f>+'Ark1'!S609</f>
        <v>12</v>
      </c>
      <c r="G19" s="99">
        <f>+'Ark1'!T609</f>
        <v>6.7804271669115138E-2</v>
      </c>
      <c r="H19" s="99">
        <f>+'Ark1'!U609</f>
        <v>0.11312543388847464</v>
      </c>
      <c r="I19" s="99">
        <f>+'Ark1'!Y609</f>
        <v>230.48333333333341</v>
      </c>
      <c r="J19" s="99">
        <f>+'Ark1'!AA609</f>
        <v>21.556933661559476</v>
      </c>
      <c r="K19" s="99">
        <f t="shared" si="0"/>
        <v>5.4876984126984141</v>
      </c>
      <c r="L19" s="64">
        <f t="shared" si="1"/>
        <v>1.3333333333333333</v>
      </c>
      <c r="M19" s="39"/>
      <c r="N19" s="39"/>
      <c r="O19" s="52"/>
      <c r="P19" s="52"/>
      <c r="Q19" s="1"/>
      <c r="R19" s="5"/>
      <c r="S19"/>
      <c r="T19" s="2"/>
      <c r="U19" s="2"/>
      <c r="V19" s="2"/>
      <c r="W19"/>
    </row>
    <row r="20" spans="1:24" ht="15.6">
      <c r="A20" s="39"/>
      <c r="B20" s="47">
        <f>+'Ark1'!C610</f>
        <v>2024</v>
      </c>
      <c r="C20" s="47">
        <f>+'Ark1'!M610</f>
        <v>43</v>
      </c>
      <c r="D20" s="47">
        <f>+'Ark1'!Q610</f>
        <v>7</v>
      </c>
      <c r="E20" s="64">
        <f>+'Ark1'!R610</f>
        <v>12</v>
      </c>
      <c r="F20" s="64">
        <f>+'Ark1'!S610</f>
        <v>12</v>
      </c>
      <c r="G20" s="99">
        <f>+'Ark1'!T610</f>
        <v>6.7804271669115138E-2</v>
      </c>
      <c r="H20" s="99">
        <f>+'Ark1'!U610</f>
        <v>0.11566950865449648</v>
      </c>
      <c r="I20" s="99">
        <f>+'Ark1'!Y610</f>
        <v>235.66666666666671</v>
      </c>
      <c r="J20" s="99">
        <f>+'Ark1'!AA610</f>
        <v>19.203486373283003</v>
      </c>
      <c r="K20" s="99">
        <f t="shared" si="0"/>
        <v>5.4806201550387605</v>
      </c>
      <c r="L20" s="64">
        <f t="shared" si="1"/>
        <v>1.7142857142857142</v>
      </c>
      <c r="M20" s="39"/>
      <c r="N20" s="39"/>
      <c r="O20" s="52"/>
      <c r="P20" s="52"/>
      <c r="Q20" s="1"/>
      <c r="R20" s="5"/>
      <c r="S20"/>
      <c r="T20" s="2"/>
      <c r="U20" s="2"/>
      <c r="V20" s="2"/>
      <c r="W20"/>
    </row>
    <row r="21" spans="1:24" ht="15.6">
      <c r="A21" s="39"/>
      <c r="B21" s="47">
        <f>+'Ark1'!C611</f>
        <v>2024</v>
      </c>
      <c r="C21" s="47">
        <f>+'Ark1'!M611</f>
        <v>44</v>
      </c>
      <c r="D21" s="47">
        <f>+'Ark1'!Q611</f>
        <v>3</v>
      </c>
      <c r="E21" s="64">
        <f>+'Ark1'!R611</f>
        <v>3</v>
      </c>
      <c r="F21" s="64">
        <f>+'Ark1'!S611</f>
        <v>3</v>
      </c>
      <c r="G21" s="99">
        <f>+'Ark1'!T611</f>
        <v>1.6951067917278784E-2</v>
      </c>
      <c r="H21" s="99">
        <f>+'Ark1'!U611</f>
        <v>2.8508361927929288E-2</v>
      </c>
      <c r="I21" s="99">
        <f>+'Ark1'!Y611</f>
        <v>232.3333333333334</v>
      </c>
      <c r="J21" s="99">
        <f>+'Ark1'!AA611</f>
        <v>8.3491849236253408</v>
      </c>
      <c r="K21" s="99">
        <f t="shared" si="0"/>
        <v>5.2803030303030321</v>
      </c>
      <c r="L21" s="64">
        <f t="shared" si="1"/>
        <v>1</v>
      </c>
      <c r="M21" s="39"/>
      <c r="N21" s="39"/>
      <c r="O21" s="52"/>
      <c r="P21" s="52"/>
      <c r="Q21" s="1"/>
      <c r="R21" s="5"/>
      <c r="S21"/>
      <c r="T21" s="2"/>
      <c r="U21" s="2"/>
      <c r="V21" s="2"/>
      <c r="W21"/>
    </row>
    <row r="22" spans="1:24" ht="15.6">
      <c r="A22" s="39"/>
      <c r="B22" s="47">
        <f>+'Ark1'!C612</f>
        <v>2024</v>
      </c>
      <c r="C22" s="47">
        <f>+'Ark1'!M612</f>
        <v>45</v>
      </c>
      <c r="D22" s="47">
        <f>+'Ark1'!Q612</f>
        <v>23</v>
      </c>
      <c r="E22" s="64">
        <f>+'Ark1'!R612</f>
        <v>42</v>
      </c>
      <c r="F22" s="64">
        <f>+'Ark1'!S612</f>
        <v>42</v>
      </c>
      <c r="G22" s="99">
        <f>+'Ark1'!T612</f>
        <v>0.23731495084190304</v>
      </c>
      <c r="H22" s="99">
        <f>+'Ark1'!U612</f>
        <v>0.37717339959598256</v>
      </c>
      <c r="I22" s="99">
        <f>+'Ark1'!Y612</f>
        <v>219.55952380952368</v>
      </c>
      <c r="J22" s="99">
        <f>+'Ark1'!AA612</f>
        <v>27.563295638220779</v>
      </c>
      <c r="K22" s="99">
        <f t="shared" si="0"/>
        <v>4.8791005291005263</v>
      </c>
      <c r="L22" s="64">
        <f t="shared" si="1"/>
        <v>1.826086956521739</v>
      </c>
      <c r="M22" s="39"/>
      <c r="N22" s="39"/>
      <c r="O22" s="52"/>
      <c r="P22" s="52"/>
      <c r="Q22" s="11"/>
      <c r="R22" s="5"/>
      <c r="S22"/>
      <c r="T22" s="2"/>
      <c r="U22" s="2"/>
      <c r="V22" s="4"/>
      <c r="W22" s="4"/>
      <c r="X22" s="4"/>
    </row>
    <row r="23" spans="1:24" ht="15.6">
      <c r="A23" s="39"/>
      <c r="B23" s="47">
        <f>+'Ark1'!C613</f>
        <v>2024</v>
      </c>
      <c r="C23" s="47">
        <f>+'Ark1'!M613</f>
        <v>46</v>
      </c>
      <c r="D23" s="47">
        <f>+'Ark1'!Q613</f>
        <v>32</v>
      </c>
      <c r="E23" s="64">
        <f>+'Ark1'!R613</f>
        <v>41</v>
      </c>
      <c r="F23" s="64">
        <f>+'Ark1'!S613</f>
        <v>41</v>
      </c>
      <c r="G23" s="99">
        <f>+'Ark1'!T613</f>
        <v>0.23166459486947677</v>
      </c>
      <c r="H23" s="99">
        <f>+'Ark1'!U613</f>
        <v>0.33687312842297162</v>
      </c>
      <c r="I23" s="99">
        <f>+'Ark1'!Y613</f>
        <v>200.88292682926829</v>
      </c>
      <c r="J23" s="99">
        <f>+'Ark1'!AA613</f>
        <v>25.463976491325266</v>
      </c>
      <c r="K23" s="99">
        <f t="shared" si="0"/>
        <v>4.3670201484623536</v>
      </c>
      <c r="L23" s="64">
        <f t="shared" si="1"/>
        <v>1.28125</v>
      </c>
      <c r="M23" s="39"/>
      <c r="N23" s="39"/>
      <c r="O23" s="52"/>
      <c r="P23" s="52"/>
      <c r="Q23" s="11"/>
      <c r="R23" s="5"/>
      <c r="S23"/>
      <c r="T23" s="1"/>
      <c r="U23" s="1"/>
      <c r="V23" s="9"/>
      <c r="W23" s="9"/>
      <c r="X23" s="9"/>
    </row>
    <row r="24" spans="1:24" ht="15.6">
      <c r="A24" s="39"/>
      <c r="B24" s="47">
        <f>+'Ark1'!C614</f>
        <v>2024</v>
      </c>
      <c r="C24" s="47">
        <f>+'Ark1'!M614</f>
        <v>47</v>
      </c>
      <c r="D24" s="47">
        <f>+'Ark1'!Q614</f>
        <v>24</v>
      </c>
      <c r="E24" s="64">
        <f>+'Ark1'!R614</f>
        <v>30</v>
      </c>
      <c r="F24" s="64">
        <f>+'Ark1'!S614</f>
        <v>30</v>
      </c>
      <c r="G24" s="99">
        <f>+'Ark1'!T614</f>
        <v>0.16951067917278784</v>
      </c>
      <c r="H24" s="99">
        <f>+'Ark1'!U614</f>
        <v>0.24501648679062793</v>
      </c>
      <c r="I24" s="99">
        <f>+'Ark1'!Y614</f>
        <v>199.68</v>
      </c>
      <c r="J24" s="99">
        <f>+'Ark1'!AA614</f>
        <v>28.856765815547082</v>
      </c>
      <c r="K24" s="99">
        <f t="shared" si="0"/>
        <v>4.2485106382978728</v>
      </c>
      <c r="L24" s="64">
        <f t="shared" si="1"/>
        <v>1.25</v>
      </c>
      <c r="M24" s="39"/>
      <c r="N24" s="4"/>
      <c r="O24" s="52"/>
      <c r="P24" s="52"/>
      <c r="Q24" s="11"/>
      <c r="R24" s="5"/>
      <c r="S24"/>
      <c r="T24" s="1"/>
      <c r="U24" s="1"/>
      <c r="V24" s="9"/>
      <c r="W24" s="9"/>
      <c r="X24" s="9"/>
    </row>
    <row r="25" spans="1:24" ht="15.6">
      <c r="A25" s="39"/>
      <c r="B25" s="47">
        <f>+'Ark1'!C615</f>
        <v>2024</v>
      </c>
      <c r="C25" s="47">
        <f>+'Ark1'!M615</f>
        <v>48</v>
      </c>
      <c r="D25" s="47">
        <f>+'Ark1'!Q615</f>
        <v>68</v>
      </c>
      <c r="E25" s="64">
        <f>+'Ark1'!R615</f>
        <v>116</v>
      </c>
      <c r="F25" s="64">
        <f>+'Ark1'!S615</f>
        <v>116</v>
      </c>
      <c r="G25" s="99">
        <f>+'Ark1'!T615</f>
        <v>0.65544129280144636</v>
      </c>
      <c r="H25" s="99">
        <f>+'Ark1'!U615</f>
        <v>0.93239931159463652</v>
      </c>
      <c r="I25" s="99">
        <f>+'Ark1'!Y615</f>
        <v>196.51896551724127</v>
      </c>
      <c r="J25" s="99">
        <f>+'Ark1'!AA615</f>
        <v>28.267136742505802</v>
      </c>
      <c r="K25" s="99">
        <f t="shared" si="0"/>
        <v>4.0941451149425268</v>
      </c>
      <c r="L25" s="64">
        <f t="shared" si="1"/>
        <v>1.7058823529411764</v>
      </c>
      <c r="M25" s="39"/>
      <c r="N25" s="4"/>
      <c r="O25" s="52"/>
      <c r="P25" s="52"/>
      <c r="Q25" s="11"/>
      <c r="R25" s="5"/>
      <c r="S25"/>
      <c r="T25" s="1"/>
      <c r="U25" s="1"/>
      <c r="V25" s="9"/>
      <c r="W25" s="9"/>
      <c r="X25" s="9"/>
    </row>
    <row r="26" spans="1:24" ht="15.6">
      <c r="A26" s="39"/>
      <c r="B26" s="47">
        <f>+'Ark1'!C616</f>
        <v>2024</v>
      </c>
      <c r="C26" s="47">
        <f>+'Ark1'!M616</f>
        <v>49</v>
      </c>
      <c r="D26" s="47">
        <f>+'Ark1'!Q616</f>
        <v>75</v>
      </c>
      <c r="E26" s="64">
        <f>+'Ark1'!R616</f>
        <v>138</v>
      </c>
      <c r="F26" s="64">
        <f>+'Ark1'!S616</f>
        <v>138</v>
      </c>
      <c r="G26" s="99">
        <f>+'Ark1'!T616</f>
        <v>0.77974912419482401</v>
      </c>
      <c r="H26" s="99">
        <f>+'Ark1'!U616</f>
        <v>1.0669775945953048</v>
      </c>
      <c r="I26" s="99">
        <f>+'Ark1'!Y616</f>
        <v>189.03260869565219</v>
      </c>
      <c r="J26" s="99">
        <f>+'Ark1'!AA616</f>
        <v>26.676546620046764</v>
      </c>
      <c r="K26" s="99">
        <f t="shared" si="0"/>
        <v>3.8578083407275958</v>
      </c>
      <c r="L26" s="64">
        <f t="shared" si="1"/>
        <v>1.84</v>
      </c>
      <c r="M26" s="39"/>
      <c r="N26" s="4"/>
      <c r="O26" s="52"/>
      <c r="P26" s="52"/>
      <c r="Q26" s="5"/>
      <c r="R26" s="5"/>
      <c r="S26"/>
      <c r="T26" s="1"/>
      <c r="U26" s="1"/>
      <c r="V26" s="9"/>
      <c r="W26" s="9"/>
      <c r="X26" s="9"/>
    </row>
    <row r="27" spans="1:24" ht="15.6">
      <c r="A27" s="39"/>
      <c r="B27" s="47">
        <f>+'Ark1'!C617</f>
        <v>2024</v>
      </c>
      <c r="C27" s="47">
        <f>+'Ark1'!M617</f>
        <v>50</v>
      </c>
      <c r="D27" s="47">
        <f>+'Ark1'!Q617</f>
        <v>29</v>
      </c>
      <c r="E27" s="64">
        <f>+'Ark1'!R617</f>
        <v>34</v>
      </c>
      <c r="F27" s="64">
        <f>+'Ark1'!S617</f>
        <v>34</v>
      </c>
      <c r="G27" s="99">
        <f>+'Ark1'!T617</f>
        <v>0.19211210306249296</v>
      </c>
      <c r="H27" s="99">
        <f>+'Ark1'!U617</f>
        <v>0.25778185229666339</v>
      </c>
      <c r="I27" s="99">
        <f>+'Ark1'!Y617</f>
        <v>185.36764705882351</v>
      </c>
      <c r="J27" s="99">
        <f>+'Ark1'!AA617</f>
        <v>27.771459329448039</v>
      </c>
      <c r="K27" s="99">
        <f t="shared" si="0"/>
        <v>3.7073529411764703</v>
      </c>
      <c r="L27" s="64">
        <f t="shared" si="1"/>
        <v>1.1724137931034482</v>
      </c>
      <c r="M27" s="39"/>
      <c r="N27" s="4"/>
      <c r="O27" s="52"/>
      <c r="P27" s="52"/>
      <c r="Q27" s="5"/>
      <c r="R27" s="5"/>
      <c r="S27"/>
      <c r="T27" s="1"/>
      <c r="U27" s="1"/>
      <c r="V27" s="9"/>
      <c r="W27" s="9"/>
      <c r="X27" s="9"/>
    </row>
    <row r="28" spans="1:24" ht="15.6">
      <c r="A28" s="39"/>
      <c r="B28" s="47">
        <f>+'Ark1'!C618</f>
        <v>2024</v>
      </c>
      <c r="C28" s="47">
        <f>+'Ark1'!M618</f>
        <v>51</v>
      </c>
      <c r="D28" s="47">
        <f>+'Ark1'!Q618</f>
        <v>113</v>
      </c>
      <c r="E28" s="64">
        <f>+'Ark1'!R618</f>
        <v>274</v>
      </c>
      <c r="F28" s="64">
        <f>+'Ark1'!S618</f>
        <v>274</v>
      </c>
      <c r="G28" s="99">
        <f>+'Ark1'!T618</f>
        <v>1.5481975364447953</v>
      </c>
      <c r="H28" s="99">
        <f>+'Ark1'!U618</f>
        <v>2.0435096501214121</v>
      </c>
      <c r="I28" s="99">
        <f>+'Ark1'!Y618</f>
        <v>182.34197080291955</v>
      </c>
      <c r="J28" s="99">
        <f>+'Ark1'!AA618</f>
        <v>25.813822991371257</v>
      </c>
      <c r="K28" s="99">
        <f t="shared" si="0"/>
        <v>3.5753327608415599</v>
      </c>
      <c r="L28" s="64">
        <f t="shared" si="1"/>
        <v>2.4247787610619471</v>
      </c>
      <c r="M28" s="39"/>
      <c r="N28" s="4"/>
      <c r="O28" s="52"/>
      <c r="P28" s="52"/>
      <c r="Q28" s="5"/>
      <c r="R28" s="5"/>
      <c r="S28"/>
      <c r="T28" s="1"/>
      <c r="U28" s="1"/>
      <c r="V28" s="9"/>
      <c r="W28" s="9"/>
      <c r="X28" s="9"/>
    </row>
    <row r="29" spans="1:24" ht="15.6">
      <c r="A29" s="39"/>
      <c r="B29" s="47">
        <f>+'Ark1'!C619</f>
        <v>2024</v>
      </c>
      <c r="C29" s="47">
        <f>+'Ark1'!M619</f>
        <v>52</v>
      </c>
      <c r="D29" s="47">
        <f>+'Ark1'!Q619</f>
        <v>123</v>
      </c>
      <c r="E29" s="64">
        <f>+'Ark1'!R619</f>
        <v>263</v>
      </c>
      <c r="F29" s="64">
        <f>+'Ark1'!S619</f>
        <v>263</v>
      </c>
      <c r="G29" s="99">
        <f>+'Ark1'!T619</f>
        <v>1.4860436207481076</v>
      </c>
      <c r="H29" s="99">
        <f>+'Ark1'!U619</f>
        <v>1.8597840963996564</v>
      </c>
      <c r="I29" s="99">
        <f>+'Ark1'!Y619</f>
        <v>172.88897338403049</v>
      </c>
      <c r="J29" s="99">
        <f>+'Ark1'!AA619</f>
        <v>26.557997229021996</v>
      </c>
      <c r="K29" s="99">
        <f t="shared" si="0"/>
        <v>3.3247879496928943</v>
      </c>
      <c r="L29" s="64">
        <f t="shared" si="1"/>
        <v>2.1382113821138211</v>
      </c>
      <c r="M29" s="39"/>
      <c r="N29" s="4"/>
      <c r="O29" s="52"/>
      <c r="P29" s="52"/>
      <c r="Q29" s="5"/>
      <c r="R29" s="5"/>
      <c r="S29"/>
      <c r="T29" s="1"/>
      <c r="U29" s="1"/>
      <c r="V29" s="9"/>
      <c r="W29" s="9"/>
      <c r="X29" s="9"/>
    </row>
    <row r="30" spans="1:24" ht="15.6">
      <c r="A30" s="39"/>
      <c r="B30" s="47">
        <f>+'Ark1'!C620</f>
        <v>2024</v>
      </c>
      <c r="C30" s="47">
        <f>+'Ark1'!M620</f>
        <v>53</v>
      </c>
      <c r="D30" s="47">
        <f>+'Ark1'!Q620</f>
        <v>89</v>
      </c>
      <c r="E30" s="64">
        <f>+'Ark1'!R620</f>
        <v>156</v>
      </c>
      <c r="F30" s="64">
        <f>+'Ark1'!S620</f>
        <v>156</v>
      </c>
      <c r="G30" s="99">
        <f>+'Ark1'!T620</f>
        <v>0.881455531698497</v>
      </c>
      <c r="H30" s="99">
        <f>+'Ark1'!U620</f>
        <v>1.0938744364945963</v>
      </c>
      <c r="I30" s="99">
        <f>+'Ark1'!Y620</f>
        <v>171.43653846153845</v>
      </c>
      <c r="J30" s="99">
        <f>+'Ark1'!AA620</f>
        <v>29.074777787669696</v>
      </c>
      <c r="K30" s="99">
        <f t="shared" si="0"/>
        <v>3.2346516690856313</v>
      </c>
      <c r="L30" s="64">
        <f t="shared" si="1"/>
        <v>1.752808988764045</v>
      </c>
      <c r="M30" s="39"/>
      <c r="N30" s="4"/>
      <c r="O30" s="52"/>
      <c r="P30" s="52"/>
      <c r="Q30" s="5"/>
      <c r="R30" s="5"/>
      <c r="S30"/>
      <c r="T30" s="1"/>
      <c r="U30" s="1"/>
      <c r="V30" s="9"/>
      <c r="W30" s="9"/>
      <c r="X30" s="9"/>
    </row>
    <row r="31" spans="1:24" ht="15.6">
      <c r="A31" s="39"/>
      <c r="B31" s="47">
        <f>+'Ark1'!C621</f>
        <v>2024</v>
      </c>
      <c r="C31" s="47">
        <f>+'Ark1'!M621</f>
        <v>54</v>
      </c>
      <c r="D31" s="47">
        <f>+'Ark1'!Q621</f>
        <v>167</v>
      </c>
      <c r="E31" s="64">
        <f>+'Ark1'!R621</f>
        <v>571</v>
      </c>
      <c r="F31" s="64">
        <f>+'Ark1'!S621</f>
        <v>571</v>
      </c>
      <c r="G31" s="99">
        <f>+'Ark1'!T621</f>
        <v>3.2263532602553959</v>
      </c>
      <c r="H31" s="99">
        <f>+'Ark1'!U621</f>
        <v>3.8728343819188744</v>
      </c>
      <c r="I31" s="99">
        <f>+'Ark1'!Y621</f>
        <v>165.82626970227676</v>
      </c>
      <c r="J31" s="99">
        <f>+'Ark1'!AA621</f>
        <v>27.316464308857167</v>
      </c>
      <c r="K31" s="99">
        <f t="shared" si="0"/>
        <v>3.0708568463384585</v>
      </c>
      <c r="L31" s="64">
        <f t="shared" si="1"/>
        <v>3.4191616766467066</v>
      </c>
      <c r="M31" s="39"/>
      <c r="N31" s="4"/>
      <c r="O31" s="52"/>
      <c r="P31" s="52"/>
      <c r="Q31" s="5"/>
      <c r="R31" s="5"/>
      <c r="S31"/>
      <c r="T31" s="1"/>
      <c r="U31" s="1"/>
      <c r="V31" s="9"/>
      <c r="W31" s="9"/>
      <c r="X31" s="9"/>
    </row>
    <row r="32" spans="1:24" ht="15.6">
      <c r="A32" s="39"/>
      <c r="B32" s="47">
        <f>+'Ark1'!C622</f>
        <v>2024</v>
      </c>
      <c r="C32" s="47">
        <f>+'Ark1'!M622</f>
        <v>55</v>
      </c>
      <c r="D32" s="47">
        <f>+'Ark1'!Q622</f>
        <v>163</v>
      </c>
      <c r="E32" s="64">
        <f>+'Ark1'!R622</f>
        <v>605</v>
      </c>
      <c r="F32" s="64">
        <f>+'Ark1'!S622</f>
        <v>605</v>
      </c>
      <c r="G32" s="99">
        <f>+'Ark1'!T622</f>
        <v>3.4184653633178899</v>
      </c>
      <c r="H32" s="99">
        <f>+'Ark1'!U622</f>
        <v>4.0246240260375812</v>
      </c>
      <c r="I32" s="99">
        <f>+'Ark1'!Y622</f>
        <v>162.64115702479344</v>
      </c>
      <c r="J32" s="99">
        <f>+'Ark1'!AA622</f>
        <v>24.560433987809475</v>
      </c>
      <c r="K32" s="99">
        <f t="shared" si="0"/>
        <v>2.9571119459053352</v>
      </c>
      <c r="L32" s="64">
        <f t="shared" si="1"/>
        <v>3.7116564417177913</v>
      </c>
      <c r="M32" s="39"/>
      <c r="N32" s="4"/>
      <c r="O32" s="52"/>
      <c r="P32" s="52"/>
      <c r="Q32" s="5"/>
      <c r="R32" s="5"/>
      <c r="S32"/>
      <c r="T32" s="11"/>
      <c r="U32" s="11"/>
      <c r="V32" s="9"/>
      <c r="W32" s="9"/>
      <c r="X32" s="9"/>
    </row>
    <row r="33" spans="1:24" ht="16.5" customHeight="1">
      <c r="A33" s="39"/>
      <c r="B33" s="47">
        <f>+'Ark1'!C623</f>
        <v>2024</v>
      </c>
      <c r="C33" s="47">
        <f>+'Ark1'!M623</f>
        <v>56</v>
      </c>
      <c r="D33" s="47">
        <f>+'Ark1'!Q623</f>
        <v>105</v>
      </c>
      <c r="E33" s="64">
        <f>+'Ark1'!R623</f>
        <v>302</v>
      </c>
      <c r="F33" s="64">
        <f>+'Ark1'!S623</f>
        <v>302</v>
      </c>
      <c r="G33" s="99">
        <f>+'Ark1'!T623</f>
        <v>1.7064075036727315</v>
      </c>
      <c r="H33" s="99">
        <f>+'Ark1'!U623</f>
        <v>1.9662834834698737</v>
      </c>
      <c r="I33" s="99">
        <f>+'Ark1'!Y623</f>
        <v>159.18410596026496</v>
      </c>
      <c r="J33" s="99">
        <f>+'Ark1'!AA623</f>
        <v>26.960655888211207</v>
      </c>
      <c r="K33" s="99">
        <f t="shared" si="0"/>
        <v>2.8425733207190169</v>
      </c>
      <c r="L33" s="64">
        <f t="shared" si="1"/>
        <v>2.8761904761904762</v>
      </c>
      <c r="M33" s="39"/>
      <c r="N33" s="4"/>
      <c r="O33" s="52"/>
      <c r="P33" s="52"/>
      <c r="Q33" s="5"/>
      <c r="R33" s="5"/>
      <c r="S33"/>
      <c r="T33" s="11"/>
      <c r="U33" s="11"/>
      <c r="V33" s="9"/>
      <c r="W33" s="9"/>
      <c r="X33" s="9"/>
    </row>
    <row r="34" spans="1:24" ht="16.5" customHeight="1">
      <c r="A34" s="39"/>
      <c r="B34" s="47">
        <f>+'Ark1'!C624</f>
        <v>2024</v>
      </c>
      <c r="C34" s="47">
        <f>+'Ark1'!M624</f>
        <v>57</v>
      </c>
      <c r="D34" s="47">
        <f>+'Ark1'!Q624</f>
        <v>208</v>
      </c>
      <c r="E34" s="64">
        <f>+'Ark1'!R624</f>
        <v>1674</v>
      </c>
      <c r="F34" s="64">
        <f>+'Ark1'!S624</f>
        <v>1674</v>
      </c>
      <c r="G34" s="99">
        <f>+'Ark1'!T624</f>
        <v>9.4586958978415652</v>
      </c>
      <c r="H34" s="99">
        <f>+'Ark1'!U624</f>
        <v>10.224288821691321</v>
      </c>
      <c r="I34" s="99">
        <f>+'Ark1'!Y624</f>
        <v>149.32694145758663</v>
      </c>
      <c r="J34" s="99">
        <f>+'Ark1'!AA624</f>
        <v>26.98342398983479</v>
      </c>
      <c r="K34" s="99">
        <f t="shared" si="0"/>
        <v>2.6197709027646776</v>
      </c>
      <c r="L34" s="64">
        <f t="shared" si="1"/>
        <v>8.0480769230769234</v>
      </c>
      <c r="M34" s="39"/>
      <c r="N34" s="4"/>
      <c r="O34" s="51"/>
      <c r="P34" s="51"/>
      <c r="Q34" s="5"/>
      <c r="R34" s="5"/>
      <c r="S34"/>
      <c r="T34" s="11"/>
      <c r="U34" s="11"/>
      <c r="V34" s="9"/>
      <c r="W34" s="9"/>
      <c r="X34" s="9"/>
    </row>
    <row r="35" spans="1:24">
      <c r="A35" s="39"/>
      <c r="B35" s="47">
        <f>+'Ark1'!C625</f>
        <v>2024</v>
      </c>
      <c r="C35" s="47">
        <f>+'Ark1'!M625</f>
        <v>58</v>
      </c>
      <c r="D35" s="47">
        <f>+'Ark1'!Q625</f>
        <v>203</v>
      </c>
      <c r="E35" s="64">
        <f>+'Ark1'!R625</f>
        <v>1513</v>
      </c>
      <c r="F35" s="64">
        <f>+'Ark1'!S625</f>
        <v>1513</v>
      </c>
      <c r="G35" s="99">
        <f>+'Ark1'!T625</f>
        <v>8.5489885862809398</v>
      </c>
      <c r="H35" s="99">
        <f>+'Ark1'!U625</f>
        <v>8.9363857376878268</v>
      </c>
      <c r="I35" s="99">
        <f>+'Ark1'!Y625</f>
        <v>144.40541969596859</v>
      </c>
      <c r="J35" s="99">
        <f>+'Ark1'!AA625</f>
        <v>26.404899948326111</v>
      </c>
      <c r="K35" s="99">
        <f t="shared" si="0"/>
        <v>2.4897486154477342</v>
      </c>
      <c r="L35" s="64">
        <f t="shared" si="1"/>
        <v>7.4532019704433496</v>
      </c>
      <c r="M35" s="39"/>
      <c r="P35"/>
      <c r="Q35"/>
      <c r="R35"/>
      <c r="S35"/>
      <c r="T35" s="11"/>
      <c r="U35" s="11"/>
      <c r="V35" s="9"/>
      <c r="W35" s="9"/>
      <c r="X35" s="9"/>
    </row>
    <row r="36" spans="1:24" ht="17.25" customHeight="1">
      <c r="A36" s="39"/>
      <c r="B36" s="47">
        <f>+'Ark1'!C626</f>
        <v>2024</v>
      </c>
      <c r="C36" s="47">
        <f>+'Ark1'!M626</f>
        <v>59</v>
      </c>
      <c r="D36" s="47">
        <f>+'Ark1'!Q626</f>
        <v>189</v>
      </c>
      <c r="E36" s="64">
        <f>+'Ark1'!R626</f>
        <v>1126</v>
      </c>
      <c r="F36" s="64">
        <f>+'Ark1'!S626</f>
        <v>1126</v>
      </c>
      <c r="G36" s="99">
        <f>+'Ark1'!T626</f>
        <v>6.3623008249519719</v>
      </c>
      <c r="H36" s="99">
        <f>+'Ark1'!U626</f>
        <v>6.4974524281537027</v>
      </c>
      <c r="I36" s="99">
        <f>+'Ark1'!Y626</f>
        <v>141.07992895204248</v>
      </c>
      <c r="J36" s="99">
        <f>+'Ark1'!AA626</f>
        <v>25.776211829222962</v>
      </c>
      <c r="K36" s="99">
        <f t="shared" si="0"/>
        <v>2.3911852364752963</v>
      </c>
      <c r="L36" s="64">
        <f t="shared" si="1"/>
        <v>5.9576719576719572</v>
      </c>
      <c r="M36" s="39"/>
      <c r="N36" s="2"/>
      <c r="O36" s="51"/>
      <c r="P36" s="51"/>
      <c r="Q36"/>
      <c r="R36" s="5"/>
      <c r="S36"/>
      <c r="T36" s="11"/>
      <c r="U36" s="11"/>
      <c r="V36" s="9"/>
      <c r="W36" s="9"/>
      <c r="X36" s="9"/>
    </row>
    <row r="37" spans="1:24" ht="15.6">
      <c r="A37" s="39"/>
      <c r="B37" s="47">
        <f>+'Ark1'!C627</f>
        <v>2024</v>
      </c>
      <c r="C37" s="47">
        <f>+'Ark1'!M627</f>
        <v>60</v>
      </c>
      <c r="D37" s="47">
        <f>+'Ark1'!Q627</f>
        <v>224</v>
      </c>
      <c r="E37" s="64">
        <f>+'Ark1'!R627</f>
        <v>1804</v>
      </c>
      <c r="F37" s="64">
        <f>+'Ark1'!S627</f>
        <v>1804</v>
      </c>
      <c r="G37" s="99">
        <f>+'Ark1'!T627</f>
        <v>10.193242174256982</v>
      </c>
      <c r="H37" s="99">
        <f>+'Ark1'!U627</f>
        <v>10.0896491864053</v>
      </c>
      <c r="I37" s="99">
        <f>+'Ark1'!Y627</f>
        <v>136.74140798226173</v>
      </c>
      <c r="J37" s="99">
        <f>+'Ark1'!AA627</f>
        <v>25.082246272252352</v>
      </c>
      <c r="K37" s="99">
        <f t="shared" si="0"/>
        <v>2.2790234663710289</v>
      </c>
      <c r="L37" s="64">
        <f t="shared" si="1"/>
        <v>8.0535714285714288</v>
      </c>
      <c r="M37" s="39"/>
      <c r="N37" s="2"/>
      <c r="O37" s="51"/>
      <c r="P37" s="51"/>
      <c r="Q37"/>
      <c r="R37"/>
      <c r="S37"/>
      <c r="T37" s="11"/>
      <c r="U37" s="11"/>
      <c r="V37" s="9"/>
      <c r="W37" s="9"/>
      <c r="X37" s="9"/>
    </row>
    <row r="38" spans="1:24">
      <c r="A38" s="39"/>
      <c r="B38" s="47">
        <f>+'Ark1'!C628</f>
        <v>2024</v>
      </c>
      <c r="C38" s="47">
        <f>+'Ark1'!M628</f>
        <v>61</v>
      </c>
      <c r="D38" s="47">
        <f>+'Ark1'!Q628</f>
        <v>222</v>
      </c>
      <c r="E38" s="64">
        <f>+'Ark1'!R628</f>
        <v>2119</v>
      </c>
      <c r="F38" s="64">
        <f>+'Ark1'!S628</f>
        <v>2119</v>
      </c>
      <c r="G38" s="99">
        <f>+'Ark1'!T628</f>
        <v>11.973104305571249</v>
      </c>
      <c r="H38" s="99">
        <f>+'Ark1'!U628</f>
        <v>11.579716230955684</v>
      </c>
      <c r="I38" s="99">
        <f>+'Ark1'!Y628</f>
        <v>133.60646531382736</v>
      </c>
      <c r="J38" s="99">
        <f>+'Ark1'!AA628</f>
        <v>24.783363985762193</v>
      </c>
      <c r="K38" s="99">
        <f t="shared" si="0"/>
        <v>2.1902699231774978</v>
      </c>
      <c r="L38" s="64">
        <f t="shared" si="1"/>
        <v>9.545045045045045</v>
      </c>
      <c r="M38" s="39"/>
      <c r="N38" s="12"/>
      <c r="O38" s="11"/>
      <c r="P38" s="11"/>
      <c r="Q38"/>
      <c r="R38"/>
      <c r="S38"/>
      <c r="T38" s="11"/>
      <c r="U38" s="11"/>
      <c r="V38" s="9"/>
      <c r="W38" s="9"/>
      <c r="X38" s="9"/>
    </row>
    <row r="39" spans="1:24" ht="21">
      <c r="A39" s="39"/>
      <c r="B39" s="47">
        <f>+'Ark1'!C629</f>
        <v>2024</v>
      </c>
      <c r="C39" s="47">
        <f>+'Ark1'!M629</f>
        <v>62</v>
      </c>
      <c r="D39" s="47">
        <f>+'Ark1'!Q629</f>
        <v>166</v>
      </c>
      <c r="E39" s="64">
        <f>+'Ark1'!R629</f>
        <v>836</v>
      </c>
      <c r="F39" s="64">
        <f>+'Ark1'!S629</f>
        <v>836</v>
      </c>
      <c r="G39" s="99">
        <f>+'Ark1'!T629</f>
        <v>4.7236975929483558</v>
      </c>
      <c r="H39" s="99">
        <f>+'Ark1'!U629</f>
        <v>4.4518772510920348</v>
      </c>
      <c r="I39" s="99">
        <f>+'Ark1'!Y629</f>
        <v>130.19593301435401</v>
      </c>
      <c r="J39" s="99">
        <f>+'Ark1'!AA629</f>
        <v>22.343704522415216</v>
      </c>
      <c r="K39" s="99">
        <f t="shared" si="0"/>
        <v>2.0999344034573229</v>
      </c>
      <c r="L39" s="64">
        <f t="shared" si="1"/>
        <v>5.0361445783132526</v>
      </c>
      <c r="M39" s="39"/>
      <c r="N39" s="2"/>
      <c r="O39" s="5"/>
      <c r="P39" s="5"/>
      <c r="Q39"/>
      <c r="R39"/>
      <c r="S39"/>
      <c r="T39" s="50"/>
      <c r="U39" s="50"/>
      <c r="V39" s="9"/>
      <c r="W39" s="9"/>
      <c r="X39" s="9"/>
    </row>
    <row r="40" spans="1:24">
      <c r="A40" s="39"/>
      <c r="B40" s="47">
        <f>+'Ark1'!C630</f>
        <v>2024</v>
      </c>
      <c r="C40" s="47">
        <f>+'Ark1'!M630</f>
        <v>63</v>
      </c>
      <c r="D40" s="47">
        <f>+'Ark1'!Q630</f>
        <v>202</v>
      </c>
      <c r="E40" s="64">
        <f>+'Ark1'!R630</f>
        <v>1952</v>
      </c>
      <c r="F40" s="64">
        <f>+'Ark1'!S630</f>
        <v>1952</v>
      </c>
      <c r="G40" s="99">
        <f>+'Ark1'!T630</f>
        <v>11.02949485817607</v>
      </c>
      <c r="H40" s="99">
        <f>+'Ark1'!U630</f>
        <v>10.333238210023344</v>
      </c>
      <c r="I40" s="99">
        <f>+'Ark1'!Y630</f>
        <v>129.4246926229508</v>
      </c>
      <c r="J40" s="99">
        <f>+'Ark1'!AA630</f>
        <v>23.560284224376609</v>
      </c>
      <c r="K40" s="99">
        <f t="shared" si="0"/>
        <v>2.0543602003642984</v>
      </c>
      <c r="L40" s="64">
        <f t="shared" si="1"/>
        <v>9.6633663366336631</v>
      </c>
      <c r="M40" s="39"/>
      <c r="N40" s="4"/>
      <c r="O40" s="4"/>
      <c r="P40" s="4"/>
      <c r="Q40" s="4"/>
      <c r="R40" s="4"/>
      <c r="S40"/>
      <c r="T40"/>
      <c r="U40"/>
      <c r="V40"/>
      <c r="W40"/>
    </row>
    <row r="41" spans="1:24" ht="15.6">
      <c r="A41" s="39"/>
      <c r="B41" s="47">
        <f>+'Ark1'!C631</f>
        <v>2024</v>
      </c>
      <c r="C41" s="47">
        <f>+'Ark1'!M631</f>
        <v>64</v>
      </c>
      <c r="D41" s="47">
        <f>+'Ark1'!Q631</f>
        <v>189</v>
      </c>
      <c r="E41" s="64">
        <f>+'Ark1'!R631</f>
        <v>1810</v>
      </c>
      <c r="F41" s="64">
        <f>+'Ark1'!S631</f>
        <v>1810</v>
      </c>
      <c r="G41" s="99">
        <f>+'Ark1'!T631</f>
        <v>10.227144310091536</v>
      </c>
      <c r="H41" s="99">
        <f>+'Ark1'!U631</f>
        <v>9.0456950594272634</v>
      </c>
      <c r="I41" s="99">
        <f>+'Ark1'!Y631</f>
        <v>122.1866850828731</v>
      </c>
      <c r="J41" s="99">
        <f>+'Ark1'!AA631</f>
        <v>21.23292227788755</v>
      </c>
      <c r="K41" s="99">
        <f t="shared" si="0"/>
        <v>1.9091669544198921</v>
      </c>
      <c r="L41" s="64">
        <f t="shared" si="1"/>
        <v>9.5767195767195759</v>
      </c>
      <c r="M41" s="39"/>
      <c r="N41" s="4"/>
      <c r="O41" s="14"/>
      <c r="P41" s="14"/>
      <c r="Q41" s="1"/>
      <c r="R41" s="18"/>
      <c r="S41"/>
      <c r="T41" s="1"/>
      <c r="U41" s="5"/>
      <c r="V41"/>
      <c r="W41"/>
    </row>
    <row r="42" spans="1:24" ht="15.6">
      <c r="A42" s="39"/>
      <c r="B42" s="47">
        <f>+'Ark1'!C632</f>
        <v>2024</v>
      </c>
      <c r="C42" s="47">
        <f>+'Ark1'!M632</f>
        <v>65</v>
      </c>
      <c r="D42" s="47">
        <f>+'Ark1'!Q632</f>
        <v>178</v>
      </c>
      <c r="E42" s="64">
        <f>+'Ark1'!R632</f>
        <v>2201</v>
      </c>
      <c r="F42" s="64">
        <f>+'Ark1'!S632</f>
        <v>2201</v>
      </c>
      <c r="G42" s="99">
        <f>+'Ark1'!T632</f>
        <v>12.436433495310204</v>
      </c>
      <c r="H42" s="99">
        <f>+'Ark1'!U632</f>
        <v>10.254130573287606</v>
      </c>
      <c r="I42" s="99">
        <f>+'Ark1'!Y632</f>
        <v>113.90408905043157</v>
      </c>
      <c r="J42" s="99">
        <f>+'Ark1'!AA632</f>
        <v>20.610923328950161</v>
      </c>
      <c r="K42" s="99">
        <f t="shared" si="0"/>
        <v>1.7523706007758701</v>
      </c>
      <c r="L42" s="64">
        <f t="shared" si="1"/>
        <v>12.365168539325843</v>
      </c>
      <c r="M42" s="39"/>
      <c r="N42" s="4"/>
      <c r="O42" s="14"/>
      <c r="P42" s="14"/>
      <c r="Q42" s="1"/>
      <c r="R42" s="18"/>
      <c r="S42"/>
      <c r="T42"/>
      <c r="U42"/>
      <c r="V42"/>
      <c r="W42"/>
    </row>
    <row r="43" spans="1:24" ht="15.6">
      <c r="A43" s="39"/>
      <c r="B43" s="47">
        <f>+'Ark1'!C633</f>
        <v>2024</v>
      </c>
      <c r="C43" s="47">
        <f>+'Ark1'!M633</f>
        <v>66</v>
      </c>
      <c r="D43" s="47">
        <f>+'Ark1'!Q633</f>
        <v>0</v>
      </c>
      <c r="E43" s="64">
        <f>+'Ark1'!R633</f>
        <v>0</v>
      </c>
      <c r="F43" s="64">
        <f>+'Ark1'!S633</f>
        <v>0</v>
      </c>
      <c r="G43" s="99">
        <f>+'Ark1'!T633</f>
        <v>0</v>
      </c>
      <c r="H43" s="99">
        <f>+'Ark1'!U633</f>
        <v>0</v>
      </c>
      <c r="I43" s="99">
        <f>+'Ark1'!Y633</f>
        <v>0</v>
      </c>
      <c r="J43" s="99">
        <f>+'Ark1'!AA633</f>
        <v>0</v>
      </c>
      <c r="K43" s="99">
        <f t="shared" si="0"/>
        <v>0</v>
      </c>
      <c r="L43" s="64" t="e">
        <f t="shared" si="1"/>
        <v>#DIV/0!</v>
      </c>
      <c r="M43" s="39"/>
      <c r="N43" s="4"/>
      <c r="O43" s="14"/>
      <c r="P43" s="14"/>
      <c r="Q43" s="1"/>
      <c r="R43" s="18"/>
      <c r="S43"/>
      <c r="T43"/>
      <c r="U43"/>
      <c r="V43"/>
      <c r="W43"/>
    </row>
    <row r="44" spans="1:24" ht="15.6">
      <c r="A44" s="39"/>
      <c r="B44" s="47">
        <f>+'Ark1'!C634</f>
        <v>2024</v>
      </c>
      <c r="C44" s="47">
        <f>+'Ark1'!M634</f>
        <v>67</v>
      </c>
      <c r="D44" s="47">
        <f>+'Ark1'!Q634</f>
        <v>0</v>
      </c>
      <c r="E44" s="64">
        <f>+'Ark1'!R634</f>
        <v>0</v>
      </c>
      <c r="F44" s="64">
        <f>+'Ark1'!S634</f>
        <v>0</v>
      </c>
      <c r="G44" s="99">
        <f>+'Ark1'!T634</f>
        <v>0</v>
      </c>
      <c r="H44" s="99">
        <f>+'Ark1'!U634</f>
        <v>0</v>
      </c>
      <c r="I44" s="99">
        <f>+'Ark1'!Y634</f>
        <v>0</v>
      </c>
      <c r="J44" s="99">
        <f>+'Ark1'!AA634</f>
        <v>0</v>
      </c>
      <c r="K44" s="99">
        <f t="shared" si="0"/>
        <v>0</v>
      </c>
      <c r="L44" s="64" t="e">
        <f t="shared" si="1"/>
        <v>#DIV/0!</v>
      </c>
      <c r="M44" s="39"/>
      <c r="N44" s="4"/>
      <c r="O44" s="14"/>
      <c r="P44" s="14"/>
      <c r="Q44" s="1"/>
      <c r="R44" s="18"/>
      <c r="S44"/>
      <c r="T44"/>
      <c r="U44"/>
      <c r="V44"/>
      <c r="W44"/>
    </row>
    <row r="45" spans="1:24" ht="15.6">
      <c r="A45" s="39"/>
      <c r="B45" s="47">
        <f>+'Ark1'!C635</f>
        <v>2024</v>
      </c>
      <c r="C45" s="47">
        <f>+'Ark1'!M635</f>
        <v>68</v>
      </c>
      <c r="D45" s="47">
        <f>+'Ark1'!Q635</f>
        <v>0</v>
      </c>
      <c r="E45" s="64">
        <f>+'Ark1'!R635</f>
        <v>0</v>
      </c>
      <c r="F45" s="64">
        <f>+'Ark1'!S635</f>
        <v>0</v>
      </c>
      <c r="G45" s="99">
        <f>+'Ark1'!T635</f>
        <v>0</v>
      </c>
      <c r="H45" s="99">
        <f>+'Ark1'!U635</f>
        <v>0</v>
      </c>
      <c r="I45" s="99">
        <f>+'Ark1'!Y635</f>
        <v>0</v>
      </c>
      <c r="J45" s="99">
        <f>+'Ark1'!AA635</f>
        <v>0</v>
      </c>
      <c r="K45" s="99">
        <f t="shared" si="0"/>
        <v>0</v>
      </c>
      <c r="L45" s="64" t="e">
        <f t="shared" si="1"/>
        <v>#DIV/0!</v>
      </c>
      <c r="M45" s="39"/>
      <c r="N45" s="4"/>
      <c r="O45" s="14"/>
      <c r="P45" s="14"/>
      <c r="Q45" s="11"/>
      <c r="R45" s="18"/>
      <c r="S45"/>
      <c r="T45"/>
      <c r="U45"/>
      <c r="V45"/>
      <c r="W45"/>
    </row>
    <row r="46" spans="1:24" ht="15.6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4"/>
      <c r="O46" s="14"/>
      <c r="P46" s="14"/>
      <c r="Q46" s="11"/>
      <c r="R46" s="18"/>
      <c r="S46"/>
      <c r="T46"/>
      <c r="U46"/>
      <c r="V46"/>
      <c r="W46"/>
    </row>
    <row r="47" spans="1:24" ht="15.6">
      <c r="A47" s="39"/>
      <c r="B47">
        <f>+'Ark1'!C636</f>
        <v>2023</v>
      </c>
      <c r="C47">
        <f>+'Ark1'!M636</f>
        <v>0</v>
      </c>
      <c r="D47">
        <f>+'Ark1'!Q636</f>
        <v>38</v>
      </c>
      <c r="E47" s="9">
        <f>+'Ark1'!R636</f>
        <v>64</v>
      </c>
      <c r="F47" s="9">
        <f>+'Ark1'!S636</f>
        <v>0</v>
      </c>
      <c r="G47" s="94">
        <f>+'Ark1'!T636</f>
        <v>0.35431545147539178</v>
      </c>
      <c r="H47" s="94">
        <f>+'Ark1'!U636</f>
        <v>0</v>
      </c>
      <c r="I47" s="94">
        <f>+'Ark1'!Y636</f>
        <v>0</v>
      </c>
      <c r="J47" s="94">
        <f>+'Ark1'!AA636</f>
        <v>0</v>
      </c>
      <c r="K47" s="94" t="e">
        <f>+I47/C47</f>
        <v>#DIV/0!</v>
      </c>
      <c r="L47" s="9">
        <f t="shared" si="1"/>
        <v>1.6842105263157894</v>
      </c>
      <c r="M47" s="39"/>
      <c r="N47" s="4"/>
      <c r="O47" s="14"/>
      <c r="P47" s="14"/>
      <c r="Q47" s="11"/>
      <c r="R47" s="18"/>
      <c r="S47"/>
      <c r="T47"/>
      <c r="U47"/>
      <c r="V47"/>
      <c r="W47"/>
    </row>
    <row r="48" spans="1:24" ht="15.6">
      <c r="A48" s="39"/>
      <c r="B48">
        <f>+'Ark1'!C637</f>
        <v>2023</v>
      </c>
      <c r="C48">
        <f>+'Ark1'!M637</f>
        <v>35</v>
      </c>
      <c r="D48">
        <f>+'Ark1'!Q637</f>
        <v>0</v>
      </c>
      <c r="E48" s="9">
        <f>+'Ark1'!R637</f>
        <v>0</v>
      </c>
      <c r="F48" s="9">
        <f>+'Ark1'!S637</f>
        <v>0</v>
      </c>
      <c r="G48" s="94">
        <f>+'Ark1'!T637</f>
        <v>0</v>
      </c>
      <c r="H48" s="94">
        <f>+'Ark1'!U637</f>
        <v>0</v>
      </c>
      <c r="I48" s="94">
        <f>+'Ark1'!Y637</f>
        <v>0</v>
      </c>
      <c r="J48" s="94">
        <f>+'Ark1'!AA637</f>
        <v>0</v>
      </c>
      <c r="K48" s="94">
        <f t="shared" ref="K48:K111" si="2">+I48/C48</f>
        <v>0</v>
      </c>
      <c r="L48" s="9" t="e">
        <f t="shared" ref="L48:L111" si="3">+E48/D48</f>
        <v>#DIV/0!</v>
      </c>
      <c r="M48" s="39"/>
      <c r="N48" s="4"/>
      <c r="O48" s="14"/>
      <c r="P48" s="14"/>
      <c r="Q48" s="11"/>
      <c r="R48" s="18"/>
      <c r="S48"/>
      <c r="T48"/>
      <c r="U48"/>
      <c r="V48"/>
      <c r="W48"/>
    </row>
    <row r="49" spans="1:23" ht="15.6">
      <c r="A49" s="39"/>
      <c r="B49">
        <f>+'Ark1'!C638</f>
        <v>2023</v>
      </c>
      <c r="C49">
        <f>+'Ark1'!M638</f>
        <v>36</v>
      </c>
      <c r="D49">
        <f>+'Ark1'!Q638</f>
        <v>0</v>
      </c>
      <c r="E49" s="9">
        <f>+'Ark1'!R638</f>
        <v>0</v>
      </c>
      <c r="F49" s="9">
        <f>+'Ark1'!S638</f>
        <v>0</v>
      </c>
      <c r="G49" s="94">
        <f>+'Ark1'!T638</f>
        <v>0</v>
      </c>
      <c r="H49" s="94">
        <f>+'Ark1'!U638</f>
        <v>0</v>
      </c>
      <c r="I49" s="94">
        <f>+'Ark1'!Y638</f>
        <v>0</v>
      </c>
      <c r="J49" s="94">
        <f>+'Ark1'!AA638</f>
        <v>0</v>
      </c>
      <c r="K49" s="94">
        <f t="shared" si="2"/>
        <v>0</v>
      </c>
      <c r="L49" s="9" t="e">
        <f t="shared" si="3"/>
        <v>#DIV/0!</v>
      </c>
      <c r="M49" s="39"/>
      <c r="N49" s="4"/>
      <c r="O49" s="14"/>
      <c r="P49" s="14"/>
      <c r="Q49" s="11"/>
      <c r="R49" s="18"/>
      <c r="S49"/>
      <c r="T49"/>
      <c r="U49"/>
      <c r="V49"/>
      <c r="W49"/>
    </row>
    <row r="50" spans="1:23" ht="15.6">
      <c r="A50" s="39"/>
      <c r="B50">
        <f>+'Ark1'!C639</f>
        <v>2023</v>
      </c>
      <c r="C50">
        <f>+'Ark1'!M639</f>
        <v>37</v>
      </c>
      <c r="D50">
        <f>+'Ark1'!Q639</f>
        <v>0</v>
      </c>
      <c r="E50" s="9">
        <f>+'Ark1'!R639</f>
        <v>0</v>
      </c>
      <c r="F50" s="9">
        <f>+'Ark1'!S639</f>
        <v>0</v>
      </c>
      <c r="G50" s="94">
        <f>+'Ark1'!T639</f>
        <v>0</v>
      </c>
      <c r="H50" s="94">
        <f>+'Ark1'!U639</f>
        <v>0</v>
      </c>
      <c r="I50" s="94">
        <f>+'Ark1'!Y639</f>
        <v>0</v>
      </c>
      <c r="J50" s="94">
        <f>+'Ark1'!AA639</f>
        <v>0</v>
      </c>
      <c r="K50" s="94">
        <f t="shared" si="2"/>
        <v>0</v>
      </c>
      <c r="L50" s="9" t="e">
        <f t="shared" si="3"/>
        <v>#DIV/0!</v>
      </c>
      <c r="M50" s="39"/>
      <c r="N50" s="4"/>
      <c r="O50" s="14"/>
      <c r="P50" s="14"/>
      <c r="Q50" s="5"/>
      <c r="R50" s="18"/>
      <c r="S50"/>
      <c r="T50"/>
      <c r="U50"/>
      <c r="V50"/>
      <c r="W50"/>
    </row>
    <row r="51" spans="1:23" ht="15.6">
      <c r="A51" s="39"/>
      <c r="B51">
        <f>+'Ark1'!C640</f>
        <v>2023</v>
      </c>
      <c r="C51">
        <f>+'Ark1'!M640</f>
        <v>38</v>
      </c>
      <c r="D51">
        <f>+'Ark1'!Q640</f>
        <v>0</v>
      </c>
      <c r="E51" s="9">
        <f>+'Ark1'!R640</f>
        <v>0</v>
      </c>
      <c r="F51" s="9">
        <f>+'Ark1'!S640</f>
        <v>0</v>
      </c>
      <c r="G51" s="94">
        <f>+'Ark1'!T640</f>
        <v>0</v>
      </c>
      <c r="H51" s="94">
        <f>+'Ark1'!U640</f>
        <v>0</v>
      </c>
      <c r="I51" s="94">
        <f>+'Ark1'!Y640</f>
        <v>0</v>
      </c>
      <c r="J51" s="94">
        <f>+'Ark1'!AA640</f>
        <v>0</v>
      </c>
      <c r="K51" s="94">
        <f t="shared" si="2"/>
        <v>0</v>
      </c>
      <c r="L51" s="9" t="e">
        <f t="shared" si="3"/>
        <v>#DIV/0!</v>
      </c>
      <c r="M51" s="39"/>
      <c r="N51" s="4"/>
      <c r="O51" s="14"/>
      <c r="P51" s="14"/>
      <c r="Q51" s="5"/>
      <c r="R51" s="18"/>
      <c r="S51"/>
      <c r="T51"/>
      <c r="U51"/>
      <c r="V51"/>
      <c r="W51"/>
    </row>
    <row r="52" spans="1:23" ht="15.6">
      <c r="A52" s="39"/>
      <c r="B52">
        <f>+'Ark1'!C641</f>
        <v>2023</v>
      </c>
      <c r="C52">
        <f>+'Ark1'!M641</f>
        <v>39</v>
      </c>
      <c r="D52">
        <f>+'Ark1'!Q641</f>
        <v>4</v>
      </c>
      <c r="E52" s="9">
        <f>+'Ark1'!R641</f>
        <v>5</v>
      </c>
      <c r="F52" s="9">
        <f>+'Ark1'!S641</f>
        <v>5</v>
      </c>
      <c r="G52" s="94">
        <f>+'Ark1'!T641</f>
        <v>2.7680894646514981E-2</v>
      </c>
      <c r="H52" s="94">
        <f>+'Ark1'!U641</f>
        <v>4.7060142056413089E-2</v>
      </c>
      <c r="I52" s="94">
        <f>+'Ark1'!Y641</f>
        <v>233.80000000000004</v>
      </c>
      <c r="J52" s="94">
        <f>+'Ark1'!AA641</f>
        <v>23.486251297301404</v>
      </c>
      <c r="K52" s="94">
        <f t="shared" si="2"/>
        <v>5.9948717948717958</v>
      </c>
      <c r="L52" s="9">
        <f t="shared" si="3"/>
        <v>1.25</v>
      </c>
      <c r="M52" s="39"/>
      <c r="N52" s="4"/>
      <c r="O52" s="14"/>
      <c r="P52" s="14"/>
      <c r="Q52" s="5"/>
      <c r="R52" s="18"/>
      <c r="S52"/>
      <c r="T52"/>
      <c r="U52"/>
      <c r="V52"/>
      <c r="W52"/>
    </row>
    <row r="53" spans="1:23" ht="15.6">
      <c r="A53" s="39"/>
      <c r="B53">
        <f>+'Ark1'!C642</f>
        <v>2023</v>
      </c>
      <c r="C53">
        <f>+'Ark1'!M642</f>
        <v>40</v>
      </c>
      <c r="D53">
        <f>+'Ark1'!Q642</f>
        <v>3</v>
      </c>
      <c r="E53" s="9">
        <f>+'Ark1'!R642</f>
        <v>3</v>
      </c>
      <c r="F53" s="9">
        <f>+'Ark1'!S642</f>
        <v>3</v>
      </c>
      <c r="G53" s="94">
        <f>+'Ark1'!T642</f>
        <v>1.6608536787908988E-2</v>
      </c>
      <c r="H53" s="94">
        <f>+'Ark1'!U642</f>
        <v>2.8727217597481942E-2</v>
      </c>
      <c r="I53" s="94">
        <f>+'Ark1'!Y642</f>
        <v>237.86666666666673</v>
      </c>
      <c r="J53" s="94">
        <f>+'Ark1'!AA642</f>
        <v>29.007738431130637</v>
      </c>
      <c r="K53" s="94">
        <f t="shared" si="2"/>
        <v>5.9466666666666681</v>
      </c>
      <c r="L53" s="9">
        <f t="shared" si="3"/>
        <v>1</v>
      </c>
      <c r="M53" s="39"/>
      <c r="N53" s="4"/>
      <c r="O53" s="14"/>
      <c r="P53" s="14"/>
      <c r="Q53" s="5"/>
      <c r="R53" s="18"/>
      <c r="S53"/>
      <c r="T53"/>
      <c r="U53"/>
      <c r="V53"/>
      <c r="W53"/>
    </row>
    <row r="54" spans="1:23" ht="15.6">
      <c r="A54" s="39"/>
      <c r="B54">
        <f>+'Ark1'!C643</f>
        <v>2023</v>
      </c>
      <c r="C54">
        <f>+'Ark1'!M643</f>
        <v>41</v>
      </c>
      <c r="D54">
        <f>+'Ark1'!Q643</f>
        <v>1</v>
      </c>
      <c r="E54" s="9">
        <f>+'Ark1'!R643</f>
        <v>1</v>
      </c>
      <c r="F54" s="9">
        <f>+'Ark1'!S643</f>
        <v>1</v>
      </c>
      <c r="G54" s="94">
        <f>+'Ark1'!T643</f>
        <v>5.5361789293029958E-3</v>
      </c>
      <c r="H54" s="94">
        <f>+'Ark1'!U643</f>
        <v>8.6149447391551739E-3</v>
      </c>
      <c r="I54" s="94">
        <f>+'Ark1'!Y643</f>
        <v>214</v>
      </c>
      <c r="J54" s="94">
        <f>+'Ark1'!AA643</f>
        <v>0</v>
      </c>
      <c r="K54" s="94">
        <f t="shared" si="2"/>
        <v>5.2195121951219514</v>
      </c>
      <c r="L54" s="9">
        <f t="shared" si="3"/>
        <v>1</v>
      </c>
      <c r="M54" s="39"/>
      <c r="N54" s="4"/>
      <c r="O54" s="14"/>
      <c r="P54" s="14"/>
      <c r="Q54" s="5"/>
      <c r="R54" s="18"/>
      <c r="S54"/>
      <c r="T54"/>
      <c r="U54"/>
      <c r="V54"/>
      <c r="W54"/>
    </row>
    <row r="55" spans="1:23" ht="15.6">
      <c r="A55" s="39"/>
      <c r="B55">
        <f>+'Ark1'!C644</f>
        <v>2023</v>
      </c>
      <c r="C55">
        <f>+'Ark1'!M644</f>
        <v>42</v>
      </c>
      <c r="D55">
        <f>+'Ark1'!Q644</f>
        <v>11</v>
      </c>
      <c r="E55" s="9">
        <f>+'Ark1'!R644</f>
        <v>11</v>
      </c>
      <c r="F55" s="9">
        <f>+'Ark1'!S644</f>
        <v>11</v>
      </c>
      <c r="G55" s="94">
        <f>+'Ark1'!T644</f>
        <v>6.0897968222332954E-2</v>
      </c>
      <c r="H55" s="94">
        <f>+'Ark1'!U644</f>
        <v>9.8866555069585027E-2</v>
      </c>
      <c r="I55" s="94">
        <f>+'Ark1'!Y644</f>
        <v>223.26363636363641</v>
      </c>
      <c r="J55" s="94">
        <f>+'Ark1'!AA644</f>
        <v>28.599659016634408</v>
      </c>
      <c r="K55" s="94">
        <f t="shared" si="2"/>
        <v>5.3158008658008669</v>
      </c>
      <c r="L55" s="9">
        <f t="shared" si="3"/>
        <v>1</v>
      </c>
      <c r="M55" s="39"/>
      <c r="N55" s="4"/>
      <c r="O55" s="14"/>
      <c r="P55" s="14"/>
      <c r="Q55" s="5"/>
      <c r="R55" s="18"/>
      <c r="S55"/>
      <c r="T55"/>
      <c r="U55"/>
      <c r="V55"/>
      <c r="W55"/>
    </row>
    <row r="56" spans="1:23" ht="15.6">
      <c r="A56" s="39"/>
      <c r="B56">
        <f>+'Ark1'!C645</f>
        <v>2023</v>
      </c>
      <c r="C56">
        <f>+'Ark1'!M645</f>
        <v>43</v>
      </c>
      <c r="D56">
        <f>+'Ark1'!Q645</f>
        <v>7</v>
      </c>
      <c r="E56" s="9">
        <f>+'Ark1'!R645</f>
        <v>9</v>
      </c>
      <c r="F56" s="9">
        <f>+'Ark1'!S645</f>
        <v>9</v>
      </c>
      <c r="G56" s="94">
        <f>+'Ark1'!T645</f>
        <v>4.9825610363726958E-2</v>
      </c>
      <c r="H56" s="94">
        <f>+'Ark1'!U645</f>
        <v>7.5529716446742723E-2</v>
      </c>
      <c r="I56" s="94">
        <f>+'Ark1'!Y645</f>
        <v>208.46666666666673</v>
      </c>
      <c r="J56" s="94">
        <f>+'Ark1'!AA645</f>
        <v>38.276944032203474</v>
      </c>
      <c r="K56" s="94">
        <f t="shared" si="2"/>
        <v>4.8480620155038769</v>
      </c>
      <c r="L56" s="9">
        <f t="shared" si="3"/>
        <v>1.2857142857142858</v>
      </c>
      <c r="M56" s="39"/>
      <c r="N56" s="4"/>
      <c r="O56" s="14"/>
      <c r="P56" s="14"/>
      <c r="Q56" s="5"/>
      <c r="R56" s="18"/>
      <c r="S56"/>
      <c r="T56"/>
      <c r="U56"/>
      <c r="V56"/>
      <c r="W56"/>
    </row>
    <row r="57" spans="1:23" ht="15.6">
      <c r="A57" s="39"/>
      <c r="B57">
        <f>+'Ark1'!C646</f>
        <v>2023</v>
      </c>
      <c r="C57">
        <f>+'Ark1'!M646</f>
        <v>44</v>
      </c>
      <c r="D57">
        <f>+'Ark1'!Q646</f>
        <v>4</v>
      </c>
      <c r="E57" s="9">
        <f>+'Ark1'!R646</f>
        <v>4</v>
      </c>
      <c r="F57" s="9">
        <f>+'Ark1'!S646</f>
        <v>4</v>
      </c>
      <c r="G57" s="94">
        <f>+'Ark1'!T646</f>
        <v>2.2144715717211983E-2</v>
      </c>
      <c r="H57" s="94">
        <f>+'Ark1'!U646</f>
        <v>3.2289940071384887E-2</v>
      </c>
      <c r="I57" s="94">
        <f>+'Ark1'!Y646</f>
        <v>200.52500000000001</v>
      </c>
      <c r="J57" s="94">
        <f>+'Ark1'!AA646</f>
        <v>24.802658627655223</v>
      </c>
      <c r="K57" s="94">
        <f t="shared" si="2"/>
        <v>4.5573863636363638</v>
      </c>
      <c r="L57" s="9">
        <f t="shared" si="3"/>
        <v>1</v>
      </c>
      <c r="M57" s="39"/>
      <c r="N57" s="4"/>
      <c r="O57" s="14"/>
      <c r="P57" s="14"/>
      <c r="Q57" s="5"/>
      <c r="R57" s="18"/>
      <c r="S57"/>
      <c r="T57"/>
      <c r="U57"/>
      <c r="V57"/>
      <c r="W57"/>
    </row>
    <row r="58" spans="1:23" ht="15.6">
      <c r="A58" s="39"/>
      <c r="B58">
        <f>+'Ark1'!C647</f>
        <v>2023</v>
      </c>
      <c r="C58">
        <f>+'Ark1'!M647</f>
        <v>45</v>
      </c>
      <c r="D58">
        <f>+'Ark1'!Q647</f>
        <v>40</v>
      </c>
      <c r="E58" s="9">
        <f>+'Ark1'!R647</f>
        <v>49</v>
      </c>
      <c r="F58" s="9">
        <f>+'Ark1'!S647</f>
        <v>49</v>
      </c>
      <c r="G58" s="94">
        <f>+'Ark1'!T647</f>
        <v>0.27127276753584689</v>
      </c>
      <c r="H58" s="94">
        <f>+'Ark1'!U647</f>
        <v>0.40218909771497058</v>
      </c>
      <c r="I58" s="94">
        <f>+'Ark1'!Y647</f>
        <v>203.88979591836735</v>
      </c>
      <c r="J58" s="94">
        <f>+'Ark1'!AA647</f>
        <v>30.054734048629513</v>
      </c>
      <c r="K58" s="94">
        <f t="shared" si="2"/>
        <v>4.5308843537414969</v>
      </c>
      <c r="L58" s="9">
        <f t="shared" si="3"/>
        <v>1.2250000000000001</v>
      </c>
      <c r="M58" s="39"/>
      <c r="N58" s="4"/>
      <c r="O58" s="18"/>
      <c r="P58" s="18"/>
      <c r="Q58" s="5"/>
      <c r="R58" s="18"/>
      <c r="S58"/>
      <c r="T58"/>
      <c r="U58"/>
      <c r="V58"/>
      <c r="W58"/>
    </row>
    <row r="59" spans="1:23">
      <c r="A59" s="39"/>
      <c r="B59">
        <f>+'Ark1'!C648</f>
        <v>2023</v>
      </c>
      <c r="C59">
        <f>+'Ark1'!M648</f>
        <v>46</v>
      </c>
      <c r="D59">
        <f>+'Ark1'!Q648</f>
        <v>27</v>
      </c>
      <c r="E59" s="9">
        <f>+'Ark1'!R648</f>
        <v>31</v>
      </c>
      <c r="F59" s="9">
        <f>+'Ark1'!S648</f>
        <v>31</v>
      </c>
      <c r="G59" s="94">
        <f>+'Ark1'!T648</f>
        <v>0.17162154680839276</v>
      </c>
      <c r="H59" s="94">
        <f>+'Ark1'!U648</f>
        <v>0.24954354882745369</v>
      </c>
      <c r="I59" s="94">
        <f>+'Ark1'!Y648</f>
        <v>199.96129032258065</v>
      </c>
      <c r="J59" s="94">
        <f>+'Ark1'!AA648</f>
        <v>29.999555667885495</v>
      </c>
      <c r="K59" s="94">
        <f t="shared" si="2"/>
        <v>4.3469845722300144</v>
      </c>
      <c r="L59" s="9">
        <f t="shared" si="3"/>
        <v>1.1481481481481481</v>
      </c>
      <c r="M59" s="39"/>
      <c r="N59" s="11"/>
      <c r="O59" s="11"/>
      <c r="P59"/>
      <c r="Q59"/>
      <c r="R59"/>
      <c r="S59"/>
      <c r="T59"/>
      <c r="U59"/>
      <c r="V59"/>
      <c r="W59"/>
    </row>
    <row r="60" spans="1:23" ht="15.6">
      <c r="A60" s="39"/>
      <c r="B60">
        <f>+'Ark1'!C649</f>
        <v>2023</v>
      </c>
      <c r="C60">
        <f>+'Ark1'!M649</f>
        <v>47</v>
      </c>
      <c r="D60">
        <f>+'Ark1'!Q649</f>
        <v>22</v>
      </c>
      <c r="E60" s="9">
        <f>+'Ark1'!R649</f>
        <v>29</v>
      </c>
      <c r="F60" s="9">
        <f>+'Ark1'!S649</f>
        <v>29</v>
      </c>
      <c r="G60" s="94">
        <f>+'Ark1'!T649</f>
        <v>0.16054918894978687</v>
      </c>
      <c r="H60" s="94">
        <f>+'Ark1'!U649</f>
        <v>0.22583634809432993</v>
      </c>
      <c r="I60" s="94">
        <f>+'Ark1'!Y649</f>
        <v>193.44482758620697</v>
      </c>
      <c r="J60" s="94">
        <f>+'Ark1'!AA649</f>
        <v>30.772441614231756</v>
      </c>
      <c r="K60" s="94">
        <f t="shared" si="2"/>
        <v>4.1158473954512118</v>
      </c>
      <c r="L60" s="9">
        <f t="shared" si="3"/>
        <v>1.3181818181818181</v>
      </c>
      <c r="M60" s="39"/>
      <c r="N60" s="5"/>
      <c r="O60" s="18"/>
      <c r="P60" s="18"/>
      <c r="Q60"/>
      <c r="R60" s="18"/>
      <c r="S60"/>
      <c r="T60"/>
      <c r="U60"/>
      <c r="V60"/>
      <c r="W60"/>
    </row>
    <row r="61" spans="1:23">
      <c r="A61" s="39"/>
      <c r="B61">
        <f>+'Ark1'!C650</f>
        <v>2023</v>
      </c>
      <c r="C61">
        <f>+'Ark1'!M650</f>
        <v>48</v>
      </c>
      <c r="D61">
        <f>+'Ark1'!Q650</f>
        <v>67</v>
      </c>
      <c r="E61" s="9">
        <f>+'Ark1'!R650</f>
        <v>120</v>
      </c>
      <c r="F61" s="9">
        <f>+'Ark1'!S650</f>
        <v>120</v>
      </c>
      <c r="G61" s="94">
        <f>+'Ark1'!T650</f>
        <v>0.66434147151635947</v>
      </c>
      <c r="H61" s="94">
        <f>+'Ark1'!U650</f>
        <v>0.91125584397191772</v>
      </c>
      <c r="I61" s="94">
        <f>+'Ark1'!Y650</f>
        <v>188.63416666666672</v>
      </c>
      <c r="J61" s="94">
        <f>+'Ark1'!AA650</f>
        <v>27.038538840678619</v>
      </c>
      <c r="K61" s="94">
        <f t="shared" si="2"/>
        <v>3.9298784722222231</v>
      </c>
      <c r="L61" s="9">
        <f t="shared" si="3"/>
        <v>1.791044776119403</v>
      </c>
      <c r="M61" s="39"/>
      <c r="N61" s="11"/>
      <c r="O61" s="11"/>
      <c r="P61"/>
      <c r="Q61"/>
      <c r="R61"/>
      <c r="S61"/>
      <c r="T61"/>
      <c r="U61"/>
      <c r="V61"/>
      <c r="W61"/>
    </row>
    <row r="62" spans="1:23">
      <c r="A62" s="39"/>
      <c r="B62">
        <f>+'Ark1'!C651</f>
        <v>2023</v>
      </c>
      <c r="C62">
        <f>+'Ark1'!M651</f>
        <v>49</v>
      </c>
      <c r="D62">
        <f>+'Ark1'!Q651</f>
        <v>69</v>
      </c>
      <c r="E62" s="9">
        <f>+'Ark1'!R651</f>
        <v>114</v>
      </c>
      <c r="F62" s="9">
        <f>+'Ark1'!S651</f>
        <v>114</v>
      </c>
      <c r="G62" s="94">
        <f>+'Ark1'!T651</f>
        <v>0.63112439794054165</v>
      </c>
      <c r="H62" s="94">
        <f>+'Ark1'!U651</f>
        <v>0.83891848788879675</v>
      </c>
      <c r="I62" s="94">
        <f>+'Ark1'!Y651</f>
        <v>182.79999999999995</v>
      </c>
      <c r="J62" s="94">
        <f>+'Ark1'!AA651</f>
        <v>26.874869236728362</v>
      </c>
      <c r="K62" s="94">
        <f t="shared" si="2"/>
        <v>3.7306122448979582</v>
      </c>
      <c r="L62" s="9">
        <f t="shared" si="3"/>
        <v>1.6521739130434783</v>
      </c>
      <c r="M62" s="39"/>
      <c r="N62" s="11"/>
      <c r="O62" s="11"/>
      <c r="P62"/>
      <c r="Q62"/>
      <c r="R62"/>
      <c r="S62"/>
      <c r="T62"/>
      <c r="U62"/>
      <c r="V62"/>
      <c r="W62"/>
    </row>
    <row r="63" spans="1:23" ht="15.6">
      <c r="A63" s="39"/>
      <c r="B63">
        <f>+'Ark1'!C652</f>
        <v>2023</v>
      </c>
      <c r="C63">
        <f>+'Ark1'!M652</f>
        <v>50</v>
      </c>
      <c r="D63">
        <f>+'Ark1'!Q652</f>
        <v>24</v>
      </c>
      <c r="E63" s="9">
        <f>+'Ark1'!R652</f>
        <v>25</v>
      </c>
      <c r="F63" s="9">
        <f>+'Ark1'!S652</f>
        <v>25</v>
      </c>
      <c r="G63" s="94">
        <f>+'Ark1'!T652</f>
        <v>0.1384044732325749</v>
      </c>
      <c r="H63" s="94">
        <f>+'Ark1'!U652</f>
        <v>0.18677119680986179</v>
      </c>
      <c r="I63" s="94">
        <f>+'Ark1'!Y652</f>
        <v>185.57999999999996</v>
      </c>
      <c r="J63" s="94">
        <f>+'Ark1'!AA652</f>
        <v>23.050622551246192</v>
      </c>
      <c r="K63" s="94">
        <f t="shared" si="2"/>
        <v>3.7115999999999989</v>
      </c>
      <c r="L63" s="9">
        <f t="shared" si="3"/>
        <v>1.0416666666666667</v>
      </c>
      <c r="M63" s="39"/>
      <c r="N63" s="2"/>
      <c r="O63" s="5"/>
      <c r="P63" s="5"/>
      <c r="Q63"/>
      <c r="R63"/>
      <c r="S63"/>
      <c r="T63"/>
      <c r="U63"/>
      <c r="V63"/>
      <c r="W63"/>
    </row>
    <row r="64" spans="1:23">
      <c r="A64" s="39"/>
      <c r="B64">
        <f>+'Ark1'!C653</f>
        <v>2023</v>
      </c>
      <c r="C64">
        <f>+'Ark1'!M653</f>
        <v>51</v>
      </c>
      <c r="D64">
        <f>+'Ark1'!Q653</f>
        <v>137</v>
      </c>
      <c r="E64" s="9">
        <f>+'Ark1'!R653</f>
        <v>344</v>
      </c>
      <c r="F64" s="9">
        <f>+'Ark1'!S653</f>
        <v>344</v>
      </c>
      <c r="G64" s="94">
        <f>+'Ark1'!T653</f>
        <v>1.9044455516802312</v>
      </c>
      <c r="H64" s="94">
        <f>+'Ark1'!U653</f>
        <v>2.4968243461880921</v>
      </c>
      <c r="I64" s="94">
        <f>+'Ark1'!Y653</f>
        <v>180.29796511627899</v>
      </c>
      <c r="J64" s="94">
        <f>+'Ark1'!AA653</f>
        <v>27.166221147606059</v>
      </c>
      <c r="K64" s="94">
        <f t="shared" si="2"/>
        <v>3.5352542179662545</v>
      </c>
      <c r="L64" s="9">
        <f t="shared" si="3"/>
        <v>2.5109489051094891</v>
      </c>
      <c r="M64" s="39"/>
      <c r="N64" s="4"/>
      <c r="O64" s="4"/>
      <c r="P64" s="4"/>
      <c r="Q64" s="4"/>
      <c r="R64" s="4"/>
      <c r="S64"/>
      <c r="T64"/>
      <c r="U64"/>
      <c r="V64"/>
      <c r="W64"/>
    </row>
    <row r="65" spans="1:23" ht="15.6">
      <c r="A65" s="39"/>
      <c r="B65">
        <f>+'Ark1'!C654</f>
        <v>2023</v>
      </c>
      <c r="C65">
        <f>+'Ark1'!M654</f>
        <v>52</v>
      </c>
      <c r="D65">
        <f>+'Ark1'!Q654</f>
        <v>122</v>
      </c>
      <c r="E65" s="9">
        <f>+'Ark1'!R654</f>
        <v>271</v>
      </c>
      <c r="F65" s="9">
        <f>+'Ark1'!S654</f>
        <v>271</v>
      </c>
      <c r="G65" s="94">
        <f>+'Ark1'!T654</f>
        <v>1.5003044898411124</v>
      </c>
      <c r="H65" s="94">
        <f>+'Ark1'!U654</f>
        <v>1.8801029960925979</v>
      </c>
      <c r="I65" s="94">
        <f>+'Ark1'!Y654</f>
        <v>172.33505535055343</v>
      </c>
      <c r="J65" s="94">
        <f>+'Ark1'!AA654</f>
        <v>26.786599404436913</v>
      </c>
      <c r="K65" s="94">
        <f t="shared" si="2"/>
        <v>3.3141356798183352</v>
      </c>
      <c r="L65" s="9">
        <f t="shared" si="3"/>
        <v>2.221311475409836</v>
      </c>
      <c r="M65" s="39"/>
      <c r="N65" s="4"/>
      <c r="O65" s="11"/>
      <c r="P65" s="11"/>
      <c r="Q65" s="1"/>
      <c r="R65" s="5"/>
      <c r="S65"/>
      <c r="T65"/>
      <c r="U65"/>
      <c r="V65"/>
      <c r="W65"/>
    </row>
    <row r="66" spans="1:23" ht="15.6">
      <c r="A66" s="39"/>
      <c r="B66">
        <f>+'Ark1'!C655</f>
        <v>2023</v>
      </c>
      <c r="C66">
        <f>+'Ark1'!M655</f>
        <v>53</v>
      </c>
      <c r="D66">
        <f>+'Ark1'!Q655</f>
        <v>78</v>
      </c>
      <c r="E66" s="9">
        <f>+'Ark1'!R655</f>
        <v>121</v>
      </c>
      <c r="F66" s="9">
        <f>+'Ark1'!S655</f>
        <v>121</v>
      </c>
      <c r="G66" s="94">
        <f>+'Ark1'!T655</f>
        <v>0.6698776504456625</v>
      </c>
      <c r="H66" s="94">
        <f>+'Ark1'!U655</f>
        <v>0.83005395129271309</v>
      </c>
      <c r="I66" s="94">
        <f>+'Ark1'!Y655</f>
        <v>170.40495867768598</v>
      </c>
      <c r="J66" s="94">
        <f>+'Ark1'!AA655</f>
        <v>29.894085352254503</v>
      </c>
      <c r="K66" s="94">
        <f t="shared" si="2"/>
        <v>3.2151878995789809</v>
      </c>
      <c r="L66" s="9">
        <f t="shared" si="3"/>
        <v>1.5512820512820513</v>
      </c>
      <c r="M66" s="39"/>
      <c r="N66" s="4"/>
      <c r="O66" s="11"/>
      <c r="P66" s="11"/>
      <c r="Q66" s="1"/>
      <c r="R66" s="5"/>
      <c r="S66"/>
      <c r="T66"/>
      <c r="U66"/>
      <c r="V66"/>
      <c r="W66"/>
    </row>
    <row r="67" spans="1:23" ht="15.6">
      <c r="A67" s="39"/>
      <c r="B67">
        <f>+'Ark1'!C656</f>
        <v>2023</v>
      </c>
      <c r="C67">
        <f>+'Ark1'!M656</f>
        <v>54</v>
      </c>
      <c r="D67">
        <f>+'Ark1'!Q656</f>
        <v>180</v>
      </c>
      <c r="E67" s="9">
        <f>+'Ark1'!R656</f>
        <v>681</v>
      </c>
      <c r="F67" s="9">
        <f>+'Ark1'!S656</f>
        <v>681</v>
      </c>
      <c r="G67" s="94">
        <f>+'Ark1'!T656</f>
        <v>3.77013785085534</v>
      </c>
      <c r="H67" s="94">
        <f>+'Ark1'!U656</f>
        <v>4.5097826723188241</v>
      </c>
      <c r="I67" s="94">
        <f>+'Ark1'!Y656</f>
        <v>164.50146842878124</v>
      </c>
      <c r="J67" s="94">
        <f>+'Ark1'!AA656</f>
        <v>25.727206056444167</v>
      </c>
      <c r="K67" s="94">
        <f t="shared" si="2"/>
        <v>3.0463234894218747</v>
      </c>
      <c r="L67" s="9">
        <f t="shared" si="3"/>
        <v>3.7833333333333332</v>
      </c>
      <c r="M67" s="39"/>
      <c r="N67" s="4"/>
      <c r="O67" s="11"/>
      <c r="P67" s="11"/>
      <c r="Q67" s="1"/>
      <c r="R67" s="5"/>
      <c r="S67"/>
      <c r="T67"/>
      <c r="U67"/>
      <c r="V67"/>
      <c r="W67"/>
    </row>
    <row r="68" spans="1:23" ht="15.6">
      <c r="A68" s="39"/>
      <c r="B68">
        <f>+'Ark1'!C657</f>
        <v>2023</v>
      </c>
      <c r="C68">
        <f>+'Ark1'!M657</f>
        <v>55</v>
      </c>
      <c r="D68">
        <f>+'Ark1'!Q657</f>
        <v>176</v>
      </c>
      <c r="E68" s="9">
        <f>+'Ark1'!R657</f>
        <v>621</v>
      </c>
      <c r="F68" s="9">
        <f>+'Ark1'!S657</f>
        <v>621</v>
      </c>
      <c r="G68" s="94">
        <f>+'Ark1'!T657</f>
        <v>3.4379671150971598</v>
      </c>
      <c r="H68" s="94">
        <f>+'Ark1'!U657</f>
        <v>4.0088236357369471</v>
      </c>
      <c r="I68" s="94">
        <f>+'Ark1'!Y657</f>
        <v>160.35652173913036</v>
      </c>
      <c r="J68" s="94">
        <f>+'Ark1'!AA657</f>
        <v>27.301312281902405</v>
      </c>
      <c r="K68" s="94">
        <f t="shared" si="2"/>
        <v>2.9155731225296431</v>
      </c>
      <c r="L68" s="9">
        <f t="shared" si="3"/>
        <v>3.5284090909090908</v>
      </c>
      <c r="M68" s="39"/>
      <c r="N68" s="4"/>
      <c r="O68" s="11"/>
      <c r="P68" s="11"/>
      <c r="Q68" s="1"/>
      <c r="R68" s="5"/>
      <c r="S68"/>
      <c r="T68"/>
      <c r="U68"/>
      <c r="V68"/>
      <c r="W68"/>
    </row>
    <row r="69" spans="1:23" ht="15.6">
      <c r="A69" s="39"/>
      <c r="B69">
        <f>+'Ark1'!C658</f>
        <v>2023</v>
      </c>
      <c r="C69">
        <f>+'Ark1'!M658</f>
        <v>56</v>
      </c>
      <c r="D69">
        <f>+'Ark1'!Q658</f>
        <v>95</v>
      </c>
      <c r="E69" s="9">
        <f>+'Ark1'!R658</f>
        <v>337</v>
      </c>
      <c r="F69" s="9">
        <f>+'Ark1'!S658</f>
        <v>337</v>
      </c>
      <c r="G69" s="94">
        <f>+'Ark1'!T658</f>
        <v>1.8656922991751097</v>
      </c>
      <c r="H69" s="94">
        <f>+'Ark1'!U658</f>
        <v>2.1168448980646724</v>
      </c>
      <c r="I69" s="94">
        <f>+'Ark1'!Y658</f>
        <v>156.03442136498512</v>
      </c>
      <c r="J69" s="94">
        <f>+'Ark1'!AA658</f>
        <v>26.709240041546181</v>
      </c>
      <c r="K69" s="94">
        <f t="shared" si="2"/>
        <v>2.786328952946163</v>
      </c>
      <c r="L69" s="9">
        <f t="shared" si="3"/>
        <v>3.5473684210526315</v>
      </c>
      <c r="M69" s="39"/>
      <c r="N69" s="4"/>
      <c r="O69" s="11"/>
      <c r="P69" s="11"/>
      <c r="Q69" s="11"/>
      <c r="R69" s="5"/>
      <c r="S69"/>
      <c r="T69"/>
      <c r="U69"/>
      <c r="V69"/>
      <c r="W69"/>
    </row>
    <row r="70" spans="1:23" ht="15.6">
      <c r="A70" s="39"/>
      <c r="B70">
        <f>+'Ark1'!C659</f>
        <v>2023</v>
      </c>
      <c r="C70">
        <f>+'Ark1'!M659</f>
        <v>57</v>
      </c>
      <c r="D70">
        <f>+'Ark1'!Q659</f>
        <v>211</v>
      </c>
      <c r="E70" s="9">
        <f>+'Ark1'!R659</f>
        <v>1687</v>
      </c>
      <c r="F70" s="9">
        <f>+'Ark1'!S659</f>
        <v>1687</v>
      </c>
      <c r="G70" s="94">
        <f>+'Ark1'!T659</f>
        <v>9.3395338537341566</v>
      </c>
      <c r="H70" s="94">
        <f>+'Ark1'!U659</f>
        <v>10.12337325487993</v>
      </c>
      <c r="I70" s="94">
        <f>+'Ark1'!Y659</f>
        <v>149.06354475400153</v>
      </c>
      <c r="J70" s="94">
        <f>+'Ark1'!AA659</f>
        <v>26.502881121994736</v>
      </c>
      <c r="K70" s="94">
        <f t="shared" si="2"/>
        <v>2.615149907964939</v>
      </c>
      <c r="L70" s="9">
        <f t="shared" si="3"/>
        <v>7.9952606635071088</v>
      </c>
      <c r="M70" s="39"/>
      <c r="N70" s="4"/>
      <c r="O70" s="11"/>
      <c r="P70" s="11"/>
      <c r="Q70" s="11"/>
      <c r="R70" s="5"/>
      <c r="S70"/>
      <c r="T70"/>
      <c r="U70"/>
      <c r="V70"/>
      <c r="W70"/>
    </row>
    <row r="71" spans="1:23" ht="15.6">
      <c r="A71" s="39"/>
      <c r="B71">
        <f>+'Ark1'!C660</f>
        <v>2023</v>
      </c>
      <c r="C71">
        <f>+'Ark1'!M660</f>
        <v>58</v>
      </c>
      <c r="D71">
        <f>+'Ark1'!Q660</f>
        <v>193</v>
      </c>
      <c r="E71" s="9">
        <f>+'Ark1'!R660</f>
        <v>1279</v>
      </c>
      <c r="F71" s="9">
        <f>+'Ark1'!S660</f>
        <v>1279</v>
      </c>
      <c r="G71" s="94">
        <f>+'Ark1'!T660</f>
        <v>7.0807728505785317</v>
      </c>
      <c r="H71" s="94">
        <f>+'Ark1'!U660</f>
        <v>7.3691673704217822</v>
      </c>
      <c r="I71" s="94">
        <f>+'Ark1'!Y660</f>
        <v>143.12290852228321</v>
      </c>
      <c r="J71" s="94">
        <f>+'Ark1'!AA660</f>
        <v>26.737026751593319</v>
      </c>
      <c r="K71" s="94">
        <f t="shared" si="2"/>
        <v>2.4676363538324693</v>
      </c>
      <c r="L71" s="9">
        <f t="shared" si="3"/>
        <v>6.6269430051813467</v>
      </c>
      <c r="M71" s="39"/>
      <c r="N71" s="4"/>
      <c r="O71" s="11"/>
      <c r="P71" s="11"/>
      <c r="Q71" s="11"/>
      <c r="R71" s="5"/>
      <c r="S71"/>
      <c r="T71"/>
      <c r="U71"/>
      <c r="V71"/>
      <c r="W71"/>
    </row>
    <row r="72" spans="1:23" ht="15.6">
      <c r="A72" s="39"/>
      <c r="B72">
        <f>+'Ark1'!C661</f>
        <v>2023</v>
      </c>
      <c r="C72">
        <f>+'Ark1'!M661</f>
        <v>59</v>
      </c>
      <c r="D72">
        <f>+'Ark1'!Q661</f>
        <v>206</v>
      </c>
      <c r="E72" s="9">
        <f>+'Ark1'!R661</f>
        <v>1227</v>
      </c>
      <c r="F72" s="9">
        <f>+'Ark1'!S661</f>
        <v>1227</v>
      </c>
      <c r="G72" s="94">
        <f>+'Ark1'!T661</f>
        <v>6.7928915462547748</v>
      </c>
      <c r="H72" s="94">
        <f>+'Ark1'!U661</f>
        <v>6.9369346593477745</v>
      </c>
      <c r="I72" s="94">
        <f>+'Ark1'!Y661</f>
        <v>140.43789731051339</v>
      </c>
      <c r="J72" s="94">
        <f>+'Ark1'!AA661</f>
        <v>26.187170437013609</v>
      </c>
      <c r="K72" s="94">
        <f t="shared" si="2"/>
        <v>2.3803033442459895</v>
      </c>
      <c r="L72" s="9">
        <f t="shared" si="3"/>
        <v>5.9563106796116507</v>
      </c>
      <c r="M72" s="39"/>
      <c r="N72" s="4"/>
      <c r="O72" s="11"/>
      <c r="P72" s="11"/>
      <c r="Q72" s="11"/>
      <c r="R72" s="5"/>
      <c r="S72"/>
      <c r="T72"/>
      <c r="U72"/>
      <c r="V72"/>
      <c r="W72"/>
    </row>
    <row r="73" spans="1:23" ht="15.6">
      <c r="A73" s="39"/>
      <c r="B73">
        <f>+'Ark1'!C662</f>
        <v>2023</v>
      </c>
      <c r="C73">
        <f>+'Ark1'!M662</f>
        <v>60</v>
      </c>
      <c r="D73">
        <f>+'Ark1'!Q662</f>
        <v>225</v>
      </c>
      <c r="E73" s="9">
        <f>+'Ark1'!R662</f>
        <v>1887</v>
      </c>
      <c r="F73" s="9">
        <f>+'Ark1'!S662</f>
        <v>1887</v>
      </c>
      <c r="G73" s="94">
        <f>+'Ark1'!T662</f>
        <v>10.44676963959475</v>
      </c>
      <c r="H73" s="94">
        <f>+'Ark1'!U662</f>
        <v>10.396358309883095</v>
      </c>
      <c r="I73" s="94">
        <f>+'Ark1'!Y662</f>
        <v>136.8581346051933</v>
      </c>
      <c r="J73" s="94">
        <f>+'Ark1'!AA662</f>
        <v>25.597991862748717</v>
      </c>
      <c r="K73" s="94">
        <f t="shared" si="2"/>
        <v>2.2809689100865551</v>
      </c>
      <c r="L73" s="9">
        <f t="shared" si="3"/>
        <v>8.3866666666666667</v>
      </c>
      <c r="M73" s="39"/>
      <c r="N73" s="4"/>
      <c r="O73" s="11"/>
      <c r="P73" s="11"/>
      <c r="Q73" s="5"/>
      <c r="R73" s="5"/>
      <c r="S73"/>
      <c r="T73"/>
      <c r="U73"/>
      <c r="V73"/>
      <c r="W73"/>
    </row>
    <row r="74" spans="1:23" ht="15.6">
      <c r="A74" s="39"/>
      <c r="B74">
        <f>+'Ark1'!C663</f>
        <v>2023</v>
      </c>
      <c r="C74">
        <f>+'Ark1'!M663</f>
        <v>61</v>
      </c>
      <c r="D74">
        <f>+'Ark1'!Q663</f>
        <v>222</v>
      </c>
      <c r="E74" s="9">
        <f>+'Ark1'!R663</f>
        <v>2144</v>
      </c>
      <c r="F74" s="9">
        <f>+'Ark1'!S663</f>
        <v>2144</v>
      </c>
      <c r="G74" s="94">
        <f>+'Ark1'!T663</f>
        <v>11.869567624425622</v>
      </c>
      <c r="H74" s="94">
        <f>+'Ark1'!U663</f>
        <v>11.603444915117436</v>
      </c>
      <c r="I74" s="94">
        <f>+'Ark1'!Y663</f>
        <v>134.43843283582095</v>
      </c>
      <c r="J74" s="94">
        <f>+'Ark1'!AA663</f>
        <v>24.562770764280316</v>
      </c>
      <c r="K74" s="94">
        <f t="shared" si="2"/>
        <v>2.2039087350134583</v>
      </c>
      <c r="L74" s="9">
        <f t="shared" si="3"/>
        <v>9.6576576576576585</v>
      </c>
      <c r="M74" s="39"/>
      <c r="N74" s="4"/>
      <c r="O74" s="11"/>
      <c r="P74" s="11"/>
      <c r="Q74" s="5"/>
      <c r="R74" s="5"/>
      <c r="S74"/>
      <c r="T74"/>
      <c r="U74"/>
      <c r="V74"/>
      <c r="W74"/>
    </row>
    <row r="75" spans="1:23" ht="15.6">
      <c r="A75" s="39"/>
      <c r="B75">
        <f>+'Ark1'!C664</f>
        <v>2023</v>
      </c>
      <c r="C75">
        <f>+'Ark1'!M664</f>
        <v>62</v>
      </c>
      <c r="D75">
        <f>+'Ark1'!Q664</f>
        <v>180</v>
      </c>
      <c r="E75" s="9">
        <f>+'Ark1'!R664</f>
        <v>911</v>
      </c>
      <c r="F75" s="9">
        <f>+'Ark1'!S664</f>
        <v>911</v>
      </c>
      <c r="G75" s="94">
        <f>+'Ark1'!T664</f>
        <v>5.0434590045950314</v>
      </c>
      <c r="H75" s="94">
        <f>+'Ark1'!U664</f>
        <v>4.8038823932831809</v>
      </c>
      <c r="I75" s="94">
        <f>+'Ark1'!Y664</f>
        <v>130.9891328210758</v>
      </c>
      <c r="J75" s="94">
        <f>+'Ark1'!AA664</f>
        <v>24.897862101558086</v>
      </c>
      <c r="K75" s="94">
        <f t="shared" si="2"/>
        <v>2.112727948727029</v>
      </c>
      <c r="L75" s="9">
        <f t="shared" si="3"/>
        <v>5.0611111111111109</v>
      </c>
      <c r="M75" s="39"/>
      <c r="N75" s="4"/>
      <c r="O75" s="11"/>
      <c r="P75" s="11"/>
      <c r="Q75" s="5"/>
      <c r="R75" s="5"/>
      <c r="S75"/>
      <c r="T75"/>
      <c r="U75"/>
      <c r="V75"/>
      <c r="W75"/>
    </row>
    <row r="76" spans="1:23" ht="15.6">
      <c r="A76" s="39"/>
      <c r="B76">
        <f>+'Ark1'!C665</f>
        <v>2023</v>
      </c>
      <c r="C76">
        <f>+'Ark1'!M665</f>
        <v>63</v>
      </c>
      <c r="D76">
        <f>+'Ark1'!Q665</f>
        <v>208</v>
      </c>
      <c r="E76" s="9">
        <f>+'Ark1'!R665</f>
        <v>1750</v>
      </c>
      <c r="F76" s="9">
        <f>+'Ark1'!S665</f>
        <v>1750</v>
      </c>
      <c r="G76" s="94">
        <f>+'Ark1'!T665</f>
        <v>9.6883131262802422</v>
      </c>
      <c r="H76" s="94">
        <f>+'Ark1'!U665</f>
        <v>9.1029652559278595</v>
      </c>
      <c r="I76" s="94">
        <f>+'Ark1'!Y665</f>
        <v>129.21297142857128</v>
      </c>
      <c r="J76" s="94">
        <f>+'Ark1'!AA665</f>
        <v>24.538853338545486</v>
      </c>
      <c r="K76" s="94">
        <f t="shared" si="2"/>
        <v>2.0509995464852584</v>
      </c>
      <c r="L76" s="9">
        <f t="shared" si="3"/>
        <v>8.4134615384615383</v>
      </c>
      <c r="M76" s="39"/>
      <c r="N76" s="4"/>
      <c r="O76" s="11"/>
      <c r="P76" s="11"/>
      <c r="Q76" s="5"/>
      <c r="R76" s="5"/>
      <c r="S76"/>
      <c r="T76"/>
      <c r="U76"/>
      <c r="V76"/>
      <c r="W76"/>
    </row>
    <row r="77" spans="1:23" ht="15.6">
      <c r="A77" s="39"/>
      <c r="B77">
        <f>+'Ark1'!C666</f>
        <v>2023</v>
      </c>
      <c r="C77">
        <f>+'Ark1'!M666</f>
        <v>64</v>
      </c>
      <c r="D77">
        <f>+'Ark1'!Q666</f>
        <v>202</v>
      </c>
      <c r="E77" s="9">
        <f>+'Ark1'!R666</f>
        <v>2240</v>
      </c>
      <c r="F77" s="9">
        <f>+'Ark1'!S666</f>
        <v>2240</v>
      </c>
      <c r="G77" s="94">
        <f>+'Ark1'!T666</f>
        <v>12.401040801638709</v>
      </c>
      <c r="H77" s="94">
        <f>+'Ark1'!U666</f>
        <v>10.984239723477964</v>
      </c>
      <c r="I77" s="94">
        <f>+'Ark1'!Y666</f>
        <v>121.81008928571399</v>
      </c>
      <c r="J77" s="94">
        <f>+'Ark1'!AA666</f>
        <v>21.448776105424987</v>
      </c>
      <c r="K77" s="94">
        <f t="shared" si="2"/>
        <v>1.903282645089281</v>
      </c>
      <c r="L77" s="9">
        <f t="shared" si="3"/>
        <v>11.089108910891088</v>
      </c>
      <c r="M77" s="39"/>
      <c r="N77" s="4"/>
      <c r="O77" s="11"/>
      <c r="P77" s="11"/>
      <c r="Q77" s="5"/>
      <c r="R77" s="5"/>
      <c r="S77"/>
      <c r="T77"/>
      <c r="U77"/>
      <c r="V77"/>
      <c r="W77"/>
    </row>
    <row r="78" spans="1:23" ht="15.6">
      <c r="A78" s="39"/>
      <c r="B78">
        <f>+'Ark1'!C667</f>
        <v>2023</v>
      </c>
      <c r="C78">
        <f>+'Ark1'!M667</f>
        <v>65</v>
      </c>
      <c r="D78">
        <f>+'Ark1'!Q667</f>
        <v>189</v>
      </c>
      <c r="E78" s="9">
        <f>+'Ark1'!R667</f>
        <v>2098</v>
      </c>
      <c r="F78" s="9">
        <f>+'Ark1'!S667</f>
        <v>2098</v>
      </c>
      <c r="G78" s="94">
        <f>+'Ark1'!T667</f>
        <v>11.614903393677684</v>
      </c>
      <c r="H78" s="94">
        <f>+'Ark1'!U667</f>
        <v>9.7315985786790495</v>
      </c>
      <c r="I78" s="94">
        <f>+'Ark1'!Y667</f>
        <v>115.22321258341287</v>
      </c>
      <c r="J78" s="94">
        <f>+'Ark1'!AA667</f>
        <v>20.832932968411516</v>
      </c>
      <c r="K78" s="94">
        <f t="shared" si="2"/>
        <v>1.7726648089755828</v>
      </c>
      <c r="L78" s="9">
        <f t="shared" si="3"/>
        <v>11.100529100529101</v>
      </c>
      <c r="M78" s="39"/>
      <c r="N78" s="4"/>
      <c r="O78" s="11"/>
      <c r="P78" s="11"/>
      <c r="Q78" s="5"/>
      <c r="R78" s="5"/>
      <c r="S78"/>
      <c r="T78"/>
      <c r="U78"/>
      <c r="V78"/>
      <c r="W78"/>
    </row>
    <row r="79" spans="1:23" ht="15.6">
      <c r="A79" s="39"/>
      <c r="B79">
        <f>+'Ark1'!C668</f>
        <v>2023</v>
      </c>
      <c r="C79">
        <f>+'Ark1'!M668</f>
        <v>66</v>
      </c>
      <c r="D79">
        <f>+'Ark1'!Q668</f>
        <v>0</v>
      </c>
      <c r="E79" s="9">
        <f>+'Ark1'!R668</f>
        <v>0</v>
      </c>
      <c r="F79" s="9">
        <f>+'Ark1'!S668</f>
        <v>0</v>
      </c>
      <c r="G79" s="94">
        <f>+'Ark1'!T668</f>
        <v>0</v>
      </c>
      <c r="H79" s="94">
        <f>+'Ark1'!U668</f>
        <v>0</v>
      </c>
      <c r="I79" s="94">
        <f>+'Ark1'!Y668</f>
        <v>0</v>
      </c>
      <c r="J79" s="94">
        <f>+'Ark1'!AA668</f>
        <v>0</v>
      </c>
      <c r="K79" s="94">
        <f t="shared" si="2"/>
        <v>0</v>
      </c>
      <c r="L79" s="9" t="e">
        <f t="shared" si="3"/>
        <v>#DIV/0!</v>
      </c>
      <c r="M79" s="39"/>
      <c r="N79" s="4"/>
      <c r="O79" s="11"/>
      <c r="P79" s="11"/>
      <c r="Q79" s="5"/>
      <c r="R79" s="5"/>
      <c r="S79"/>
      <c r="T79"/>
      <c r="U79"/>
      <c r="V79"/>
      <c r="W79"/>
    </row>
    <row r="80" spans="1:23" ht="15.6">
      <c r="A80" s="39"/>
      <c r="B80">
        <f>+'Ark1'!C669</f>
        <v>2023</v>
      </c>
      <c r="C80">
        <f>+'Ark1'!M669</f>
        <v>67</v>
      </c>
      <c r="D80">
        <f>+'Ark1'!Q669</f>
        <v>0</v>
      </c>
      <c r="E80" s="9">
        <f>+'Ark1'!R669</f>
        <v>0</v>
      </c>
      <c r="F80" s="9">
        <f>+'Ark1'!S669</f>
        <v>0</v>
      </c>
      <c r="G80" s="94">
        <f>+'Ark1'!T669</f>
        <v>0</v>
      </c>
      <c r="H80" s="94">
        <f>+'Ark1'!U669</f>
        <v>0</v>
      </c>
      <c r="I80" s="94">
        <f>+'Ark1'!Y669</f>
        <v>0</v>
      </c>
      <c r="J80" s="94">
        <f>+'Ark1'!AA669</f>
        <v>0</v>
      </c>
      <c r="K80" s="94">
        <f t="shared" si="2"/>
        <v>0</v>
      </c>
      <c r="L80" s="9" t="e">
        <f t="shared" si="3"/>
        <v>#DIV/0!</v>
      </c>
      <c r="M80" s="39"/>
      <c r="N80" s="4"/>
      <c r="O80" s="11"/>
      <c r="P80" s="11"/>
      <c r="Q80" s="5"/>
      <c r="R80" s="5"/>
      <c r="S80"/>
      <c r="T80"/>
      <c r="U80"/>
      <c r="V80"/>
      <c r="W80"/>
    </row>
    <row r="81" spans="1:23" ht="15.6">
      <c r="A81" s="39"/>
      <c r="B81">
        <f>+'Ark1'!C670</f>
        <v>2023</v>
      </c>
      <c r="C81">
        <f>+'Ark1'!M670</f>
        <v>68</v>
      </c>
      <c r="D81">
        <f>+'Ark1'!Q670</f>
        <v>0</v>
      </c>
      <c r="E81" s="9">
        <f>+'Ark1'!R670</f>
        <v>0</v>
      </c>
      <c r="F81" s="9">
        <f>+'Ark1'!S670</f>
        <v>0</v>
      </c>
      <c r="G81" s="94">
        <f>+'Ark1'!T670</f>
        <v>0</v>
      </c>
      <c r="H81" s="94">
        <f>+'Ark1'!U670</f>
        <v>0</v>
      </c>
      <c r="I81" s="94">
        <f>+'Ark1'!Y670</f>
        <v>0</v>
      </c>
      <c r="J81" s="94">
        <f>+'Ark1'!AA670</f>
        <v>0</v>
      </c>
      <c r="K81" s="94">
        <f t="shared" si="2"/>
        <v>0</v>
      </c>
      <c r="L81" s="9" t="e">
        <f t="shared" si="3"/>
        <v>#DIV/0!</v>
      </c>
      <c r="M81" s="39"/>
      <c r="N81" s="4"/>
      <c r="O81" s="5"/>
      <c r="P81" s="5"/>
      <c r="Q81" s="5"/>
      <c r="R81" s="5"/>
      <c r="S81"/>
      <c r="T81"/>
      <c r="U81"/>
      <c r="V81"/>
      <c r="W81"/>
    </row>
    <row r="82" spans="1:23">
      <c r="A82" s="39"/>
      <c r="B82" s="47">
        <f>+'Ark1'!C671</f>
        <v>2022</v>
      </c>
      <c r="C82" s="47">
        <f>+'Ark1'!M671</f>
        <v>0</v>
      </c>
      <c r="D82" s="47">
        <f>+'Ark1'!Q671</f>
        <v>43</v>
      </c>
      <c r="E82" s="64">
        <f>+'Ark1'!R671</f>
        <v>61</v>
      </c>
      <c r="F82" s="64">
        <f>+'Ark1'!S671</f>
        <v>0</v>
      </c>
      <c r="G82" s="99">
        <f>+'Ark1'!T671</f>
        <v>0.33692350179508423</v>
      </c>
      <c r="H82" s="99">
        <f>+'Ark1'!U671</f>
        <v>0</v>
      </c>
      <c r="I82" s="99">
        <f>+'Ark1'!Y671</f>
        <v>0</v>
      </c>
      <c r="J82" s="99">
        <f>+'Ark1'!AA671</f>
        <v>0</v>
      </c>
      <c r="K82" s="99" t="e">
        <f t="shared" si="2"/>
        <v>#DIV/0!</v>
      </c>
      <c r="L82" s="64">
        <f t="shared" si="3"/>
        <v>1.4186046511627908</v>
      </c>
      <c r="M82" s="39"/>
      <c r="N82" s="11"/>
      <c r="O82" s="11"/>
      <c r="P82"/>
      <c r="Q82"/>
      <c r="R82"/>
      <c r="S82"/>
      <c r="T82"/>
      <c r="U82"/>
      <c r="V82"/>
      <c r="W82"/>
    </row>
    <row r="83" spans="1:23" ht="15.6">
      <c r="A83" s="39"/>
      <c r="B83" s="47">
        <f>+'Ark1'!C672</f>
        <v>2022</v>
      </c>
      <c r="C83" s="47">
        <f>+'Ark1'!M672</f>
        <v>35</v>
      </c>
      <c r="D83" s="47">
        <f>+'Ark1'!Q672</f>
        <v>0</v>
      </c>
      <c r="E83" s="64">
        <f>+'Ark1'!R672</f>
        <v>0</v>
      </c>
      <c r="F83" s="64">
        <f>+'Ark1'!S672</f>
        <v>0</v>
      </c>
      <c r="G83" s="99">
        <f>+'Ark1'!T672</f>
        <v>0</v>
      </c>
      <c r="H83" s="99">
        <f>+'Ark1'!U672</f>
        <v>0</v>
      </c>
      <c r="I83" s="99">
        <f>+'Ark1'!Y672</f>
        <v>0</v>
      </c>
      <c r="J83" s="99">
        <f>+'Ark1'!AA672</f>
        <v>0</v>
      </c>
      <c r="K83" s="99">
        <f t="shared" si="2"/>
        <v>0</v>
      </c>
      <c r="L83" s="64" t="e">
        <f t="shared" si="3"/>
        <v>#DIV/0!</v>
      </c>
      <c r="M83" s="39"/>
      <c r="N83" s="5"/>
      <c r="O83" s="5"/>
      <c r="P83" s="5"/>
      <c r="Q83"/>
      <c r="R83" s="5"/>
      <c r="S83"/>
      <c r="T83"/>
      <c r="U83"/>
      <c r="V83"/>
      <c r="W83"/>
    </row>
    <row r="84" spans="1:23">
      <c r="A84" s="39"/>
      <c r="B84" s="47">
        <f>+'Ark1'!C673</f>
        <v>2022</v>
      </c>
      <c r="C84" s="47">
        <f>+'Ark1'!M673</f>
        <v>36</v>
      </c>
      <c r="D84" s="47">
        <f>+'Ark1'!Q673</f>
        <v>0</v>
      </c>
      <c r="E84" s="64">
        <f>+'Ark1'!R673</f>
        <v>0</v>
      </c>
      <c r="F84" s="64">
        <f>+'Ark1'!S673</f>
        <v>0</v>
      </c>
      <c r="G84" s="99">
        <f>+'Ark1'!T673</f>
        <v>0</v>
      </c>
      <c r="H84" s="99">
        <f>+'Ark1'!U673</f>
        <v>0</v>
      </c>
      <c r="I84" s="99">
        <f>+'Ark1'!Y673</f>
        <v>0</v>
      </c>
      <c r="J84" s="99">
        <f>+'Ark1'!AA673</f>
        <v>0</v>
      </c>
      <c r="K84" s="99">
        <f t="shared" si="2"/>
        <v>0</v>
      </c>
      <c r="L84" s="64" t="e">
        <f t="shared" si="3"/>
        <v>#DIV/0!</v>
      </c>
      <c r="M84" s="39"/>
      <c r="N84" s="11"/>
      <c r="O84" s="11"/>
      <c r="P84"/>
      <c r="Q84"/>
      <c r="R84"/>
      <c r="S84"/>
      <c r="T84"/>
      <c r="U84"/>
      <c r="V84"/>
      <c r="W84"/>
    </row>
    <row r="85" spans="1:23">
      <c r="A85" s="39"/>
      <c r="B85" s="47">
        <f>+'Ark1'!C674</f>
        <v>2022</v>
      </c>
      <c r="C85" s="47">
        <f>+'Ark1'!M674</f>
        <v>37</v>
      </c>
      <c r="D85" s="47">
        <f>+'Ark1'!Q674</f>
        <v>0</v>
      </c>
      <c r="E85" s="64">
        <f>+'Ark1'!R674</f>
        <v>0</v>
      </c>
      <c r="F85" s="64">
        <f>+'Ark1'!S674</f>
        <v>0</v>
      </c>
      <c r="G85" s="99">
        <f>+'Ark1'!T674</f>
        <v>0</v>
      </c>
      <c r="H85" s="99">
        <f>+'Ark1'!U674</f>
        <v>0</v>
      </c>
      <c r="I85" s="99">
        <f>+'Ark1'!Y674</f>
        <v>0</v>
      </c>
      <c r="J85" s="99">
        <f>+'Ark1'!AA674</f>
        <v>0</v>
      </c>
      <c r="K85" s="99">
        <f t="shared" si="2"/>
        <v>0</v>
      </c>
      <c r="L85" s="64" t="e">
        <f t="shared" si="3"/>
        <v>#DIV/0!</v>
      </c>
      <c r="M85" s="39"/>
      <c r="N85" s="11"/>
      <c r="O85" s="11"/>
      <c r="P85"/>
      <c r="Q85"/>
      <c r="R85"/>
      <c r="S85"/>
      <c r="T85"/>
      <c r="U85"/>
      <c r="V85"/>
      <c r="W85"/>
    </row>
    <row r="86" spans="1:23" ht="15.6">
      <c r="A86" s="39"/>
      <c r="B86" s="47">
        <f>+'Ark1'!C675</f>
        <v>2022</v>
      </c>
      <c r="C86" s="47">
        <f>+'Ark1'!M675</f>
        <v>38</v>
      </c>
      <c r="D86" s="47">
        <f>+'Ark1'!Q675</f>
        <v>0</v>
      </c>
      <c r="E86" s="64">
        <f>+'Ark1'!R675</f>
        <v>0</v>
      </c>
      <c r="F86" s="64">
        <f>+'Ark1'!S675</f>
        <v>0</v>
      </c>
      <c r="G86" s="99">
        <f>+'Ark1'!T675</f>
        <v>0</v>
      </c>
      <c r="H86" s="99">
        <f>+'Ark1'!U675</f>
        <v>0</v>
      </c>
      <c r="I86" s="99">
        <f>+'Ark1'!Y675</f>
        <v>0</v>
      </c>
      <c r="J86" s="99">
        <f>+'Ark1'!AA675</f>
        <v>0</v>
      </c>
      <c r="K86" s="99">
        <f t="shared" si="2"/>
        <v>0</v>
      </c>
      <c r="L86" s="64" t="e">
        <f t="shared" si="3"/>
        <v>#DIV/0!</v>
      </c>
      <c r="M86" s="39"/>
      <c r="N86" s="2"/>
      <c r="O86" s="5"/>
      <c r="P86" s="5"/>
      <c r="Q86"/>
      <c r="R86" s="2"/>
      <c r="S86"/>
      <c r="T86"/>
      <c r="U86"/>
      <c r="V86"/>
      <c r="W86"/>
    </row>
    <row r="87" spans="1:23">
      <c r="A87" s="39"/>
      <c r="B87" s="47">
        <f>+'Ark1'!C676</f>
        <v>2022</v>
      </c>
      <c r="C87" s="47">
        <f>+'Ark1'!M676</f>
        <v>39</v>
      </c>
      <c r="D87" s="47">
        <f>+'Ark1'!Q676</f>
        <v>6</v>
      </c>
      <c r="E87" s="64">
        <f>+'Ark1'!R676</f>
        <v>7</v>
      </c>
      <c r="F87" s="64">
        <f>+'Ark1'!S676</f>
        <v>7</v>
      </c>
      <c r="G87" s="99">
        <f>+'Ark1'!T676</f>
        <v>3.866335266500967E-2</v>
      </c>
      <c r="H87" s="99">
        <f>+'Ark1'!U676</f>
        <v>7.0635174964910494E-2</v>
      </c>
      <c r="I87" s="99">
        <f>+'Ark1'!Y676</f>
        <v>251.92857142857153</v>
      </c>
      <c r="J87" s="99">
        <f>+'Ark1'!AA676</f>
        <v>16.667394541928552</v>
      </c>
      <c r="K87" s="99">
        <f t="shared" si="2"/>
        <v>6.4597069597069625</v>
      </c>
      <c r="L87" s="64">
        <f t="shared" si="3"/>
        <v>1.1666666666666667</v>
      </c>
      <c r="M87" s="39"/>
      <c r="N87" s="4"/>
      <c r="O87" s="4"/>
      <c r="P87" s="4"/>
      <c r="Q87" s="4"/>
      <c r="R87" s="4"/>
      <c r="S87"/>
      <c r="T87"/>
      <c r="U87"/>
      <c r="V87"/>
      <c r="W87"/>
    </row>
    <row r="88" spans="1:23" ht="15.6">
      <c r="A88" s="39"/>
      <c r="B88" s="47">
        <f>+'Ark1'!C677</f>
        <v>2022</v>
      </c>
      <c r="C88" s="47">
        <f>+'Ark1'!M677</f>
        <v>40</v>
      </c>
      <c r="D88" s="47">
        <f>+'Ark1'!Q677</f>
        <v>5</v>
      </c>
      <c r="E88" s="64">
        <f>+'Ark1'!R677</f>
        <v>5</v>
      </c>
      <c r="F88" s="64">
        <f>+'Ark1'!S677</f>
        <v>5</v>
      </c>
      <c r="G88" s="99">
        <f>+'Ark1'!T677</f>
        <v>2.7616680475006913E-2</v>
      </c>
      <c r="H88" s="99">
        <f>+'Ark1'!U677</f>
        <v>4.4956575208741474E-2</v>
      </c>
      <c r="I88" s="99">
        <f>+'Ark1'!Y677</f>
        <v>224.48</v>
      </c>
      <c r="J88" s="99">
        <f>+'Ark1'!AA677</f>
        <v>24.56333853530478</v>
      </c>
      <c r="K88" s="99">
        <f t="shared" si="2"/>
        <v>5.6120000000000001</v>
      </c>
      <c r="L88" s="64">
        <f t="shared" si="3"/>
        <v>1</v>
      </c>
      <c r="M88" s="39"/>
      <c r="N88" s="4"/>
      <c r="O88" s="11"/>
      <c r="P88" s="11"/>
      <c r="Q88" s="1"/>
      <c r="R88" s="5"/>
      <c r="S88"/>
      <c r="T88"/>
      <c r="U88"/>
      <c r="V88"/>
      <c r="W88"/>
    </row>
    <row r="89" spans="1:23" ht="15.6">
      <c r="A89" s="39"/>
      <c r="B89" s="47">
        <f>+'Ark1'!C678</f>
        <v>2022</v>
      </c>
      <c r="C89" s="47">
        <f>+'Ark1'!M678</f>
        <v>41</v>
      </c>
      <c r="D89" s="47">
        <f>+'Ark1'!Q678</f>
        <v>1</v>
      </c>
      <c r="E89" s="64">
        <f>+'Ark1'!R678</f>
        <v>1</v>
      </c>
      <c r="F89" s="64">
        <f>+'Ark1'!S678</f>
        <v>1</v>
      </c>
      <c r="G89" s="99">
        <f>+'Ark1'!T678</f>
        <v>5.523336095001382E-3</v>
      </c>
      <c r="H89" s="99">
        <f>+'Ark1'!U678</f>
        <v>1.0482123781296898E-2</v>
      </c>
      <c r="I89" s="99">
        <f>+'Ark1'!Y678</f>
        <v>261.7</v>
      </c>
      <c r="J89" s="99">
        <f>+'Ark1'!AA678</f>
        <v>0</v>
      </c>
      <c r="K89" s="99">
        <f t="shared" si="2"/>
        <v>6.3829268292682926</v>
      </c>
      <c r="L89" s="64">
        <f t="shared" si="3"/>
        <v>1</v>
      </c>
      <c r="M89" s="39"/>
      <c r="N89" s="4"/>
      <c r="O89" s="11"/>
      <c r="P89" s="11"/>
      <c r="Q89" s="1"/>
      <c r="R89" s="5"/>
      <c r="S89"/>
      <c r="T89"/>
      <c r="U89"/>
      <c r="V89"/>
      <c r="W89"/>
    </row>
    <row r="90" spans="1:23" ht="15.6">
      <c r="A90" s="39"/>
      <c r="B90" s="47">
        <f>+'Ark1'!C679</f>
        <v>2022</v>
      </c>
      <c r="C90" s="47">
        <f>+'Ark1'!M679</f>
        <v>42</v>
      </c>
      <c r="D90" s="47">
        <f>+'Ark1'!Q679</f>
        <v>19</v>
      </c>
      <c r="E90" s="64">
        <f>+'Ark1'!R679</f>
        <v>24</v>
      </c>
      <c r="F90" s="64">
        <f>+'Ark1'!S679</f>
        <v>24</v>
      </c>
      <c r="G90" s="99">
        <f>+'Ark1'!T679</f>
        <v>0.13256006628003317</v>
      </c>
      <c r="H90" s="99">
        <f>+'Ark1'!U679</f>
        <v>0.20335720675409569</v>
      </c>
      <c r="I90" s="99">
        <f>+'Ark1'!Y679</f>
        <v>211.54499999999999</v>
      </c>
      <c r="J90" s="99">
        <f>+'Ark1'!AA679</f>
        <v>30.786862593212685</v>
      </c>
      <c r="K90" s="99">
        <f t="shared" si="2"/>
        <v>5.0367857142857142</v>
      </c>
      <c r="L90" s="64">
        <f t="shared" si="3"/>
        <v>1.263157894736842</v>
      </c>
      <c r="M90" s="39"/>
      <c r="N90" s="4"/>
      <c r="O90" s="11"/>
      <c r="P90" s="11"/>
      <c r="Q90" s="1"/>
      <c r="R90" s="5"/>
      <c r="S90"/>
      <c r="T90"/>
      <c r="U90"/>
      <c r="V90"/>
      <c r="W90"/>
    </row>
    <row r="91" spans="1:23" ht="15.6">
      <c r="A91" s="39"/>
      <c r="B91" s="47">
        <f>+'Ark1'!C680</f>
        <v>2022</v>
      </c>
      <c r="C91" s="47">
        <f>+'Ark1'!M680</f>
        <v>43</v>
      </c>
      <c r="D91" s="47">
        <f>+'Ark1'!Q680</f>
        <v>5</v>
      </c>
      <c r="E91" s="64">
        <f>+'Ark1'!R680</f>
        <v>5</v>
      </c>
      <c r="F91" s="64">
        <f>+'Ark1'!S680</f>
        <v>5</v>
      </c>
      <c r="G91" s="99">
        <f>+'Ark1'!T680</f>
        <v>2.7616680475006913E-2</v>
      </c>
      <c r="H91" s="99">
        <f>+'Ark1'!U680</f>
        <v>4.198056528535455E-2</v>
      </c>
      <c r="I91" s="99">
        <f>+'Ark1'!Y680</f>
        <v>209.62000000000003</v>
      </c>
      <c r="J91" s="99">
        <f>+'Ark1'!AA680</f>
        <v>20.218348102651404</v>
      </c>
      <c r="K91" s="99">
        <f t="shared" si="2"/>
        <v>4.8748837209302334</v>
      </c>
      <c r="L91" s="64">
        <f t="shared" si="3"/>
        <v>1</v>
      </c>
      <c r="M91" s="39"/>
      <c r="N91" s="4"/>
      <c r="O91" s="11"/>
      <c r="P91" s="11"/>
      <c r="Q91" s="1"/>
      <c r="R91" s="5"/>
      <c r="S91"/>
      <c r="T91"/>
      <c r="U91"/>
      <c r="V91"/>
      <c r="W91"/>
    </row>
    <row r="92" spans="1:23" ht="15.6">
      <c r="A92" s="39"/>
      <c r="B92" s="47">
        <f>+'Ark1'!C681</f>
        <v>2022</v>
      </c>
      <c r="C92" s="47">
        <f>+'Ark1'!M681</f>
        <v>44</v>
      </c>
      <c r="D92" s="47">
        <f>+'Ark1'!Q681</f>
        <v>4</v>
      </c>
      <c r="E92" s="64">
        <f>+'Ark1'!R681</f>
        <v>4</v>
      </c>
      <c r="F92" s="64">
        <f>+'Ark1'!S681</f>
        <v>4</v>
      </c>
      <c r="G92" s="99">
        <f>+'Ark1'!T681</f>
        <v>2.2093344380005528E-2</v>
      </c>
      <c r="H92" s="99">
        <f>+'Ark1'!U681</f>
        <v>3.131419324500543E-2</v>
      </c>
      <c r="I92" s="99">
        <f>+'Ark1'!Y681</f>
        <v>195.45000000000005</v>
      </c>
      <c r="J92" s="99">
        <f>+'Ark1'!AA681</f>
        <v>8.9040721021335987</v>
      </c>
      <c r="K92" s="99">
        <f t="shared" si="2"/>
        <v>4.4420454545454557</v>
      </c>
      <c r="L92" s="64">
        <f t="shared" si="3"/>
        <v>1</v>
      </c>
      <c r="M92" s="39"/>
      <c r="N92" s="4"/>
      <c r="O92" s="11"/>
      <c r="P92" s="11"/>
      <c r="Q92" s="11"/>
      <c r="R92" s="5"/>
      <c r="S92"/>
      <c r="T92"/>
      <c r="U92"/>
      <c r="V92"/>
      <c r="W92"/>
    </row>
    <row r="93" spans="1:23" ht="15.6">
      <c r="A93" s="39"/>
      <c r="B93" s="47">
        <f>+'Ark1'!C682</f>
        <v>2022</v>
      </c>
      <c r="C93" s="47">
        <f>+'Ark1'!M682</f>
        <v>45</v>
      </c>
      <c r="D93" s="47">
        <f>+'Ark1'!Q682</f>
        <v>47</v>
      </c>
      <c r="E93" s="64">
        <f>+'Ark1'!R682</f>
        <v>75</v>
      </c>
      <c r="F93" s="64">
        <f>+'Ark1'!S682</f>
        <v>75</v>
      </c>
      <c r="G93" s="99">
        <f>+'Ark1'!T682</f>
        <v>0.41425020712510358</v>
      </c>
      <c r="H93" s="99">
        <f>+'Ark1'!U682</f>
        <v>0.59824688742807053</v>
      </c>
      <c r="I93" s="99">
        <f>+'Ark1'!Y682</f>
        <v>199.14693333333329</v>
      </c>
      <c r="J93" s="99">
        <f>+'Ark1'!AA682</f>
        <v>31.156585648338229</v>
      </c>
      <c r="K93" s="99">
        <f t="shared" si="2"/>
        <v>4.4254874074074069</v>
      </c>
      <c r="L93" s="64">
        <f t="shared" si="3"/>
        <v>1.5957446808510638</v>
      </c>
      <c r="M93" s="39"/>
      <c r="N93" s="4"/>
      <c r="O93" s="11"/>
      <c r="P93" s="11"/>
      <c r="Q93" s="11"/>
      <c r="R93" s="5"/>
      <c r="S93"/>
      <c r="T93"/>
      <c r="U93"/>
      <c r="V93"/>
      <c r="W93"/>
    </row>
    <row r="94" spans="1:23" ht="15.6">
      <c r="A94" s="39"/>
      <c r="B94" s="47">
        <f>+'Ark1'!C683</f>
        <v>2022</v>
      </c>
      <c r="C94" s="47">
        <f>+'Ark1'!M683</f>
        <v>46</v>
      </c>
      <c r="D94" s="47">
        <f>+'Ark1'!Q683</f>
        <v>32</v>
      </c>
      <c r="E94" s="64">
        <f>+'Ark1'!R683</f>
        <v>39</v>
      </c>
      <c r="F94" s="64">
        <f>+'Ark1'!S683</f>
        <v>39</v>
      </c>
      <c r="G94" s="99">
        <f>+'Ark1'!T683</f>
        <v>0.21541010770505389</v>
      </c>
      <c r="H94" s="99">
        <f>+'Ark1'!U683</f>
        <v>0.29626318976209642</v>
      </c>
      <c r="I94" s="99">
        <f>+'Ark1'!Y683</f>
        <v>189.6564102564102</v>
      </c>
      <c r="J94" s="99">
        <f>+'Ark1'!AA683</f>
        <v>25.791837258424454</v>
      </c>
      <c r="K94" s="99">
        <f t="shared" si="2"/>
        <v>4.1229654403567437</v>
      </c>
      <c r="L94" s="64">
        <f t="shared" si="3"/>
        <v>1.21875</v>
      </c>
      <c r="M94" s="39"/>
      <c r="N94" s="4"/>
      <c r="O94" s="11"/>
      <c r="P94" s="11"/>
      <c r="Q94" s="11"/>
      <c r="R94" s="5"/>
      <c r="S94"/>
      <c r="T94"/>
      <c r="U94"/>
      <c r="V94"/>
      <c r="W94"/>
    </row>
    <row r="95" spans="1:23" ht="15.6">
      <c r="A95" s="39"/>
      <c r="B95" s="47">
        <f>+'Ark1'!C684</f>
        <v>2022</v>
      </c>
      <c r="C95" s="47">
        <f>+'Ark1'!M684</f>
        <v>47</v>
      </c>
      <c r="D95" s="47">
        <f>+'Ark1'!Q684</f>
        <v>20</v>
      </c>
      <c r="E95" s="64">
        <f>+'Ark1'!R684</f>
        <v>22</v>
      </c>
      <c r="F95" s="64">
        <f>+'Ark1'!S684</f>
        <v>22</v>
      </c>
      <c r="G95" s="99">
        <f>+'Ark1'!T684</f>
        <v>0.12151339409003038</v>
      </c>
      <c r="H95" s="99">
        <f>+'Ark1'!U684</f>
        <v>0.16494224582109529</v>
      </c>
      <c r="I95" s="99">
        <f>+'Ark1'!Y684</f>
        <v>187.18181818181819</v>
      </c>
      <c r="J95" s="99">
        <f>+'Ark1'!AA684</f>
        <v>33.2319484336114</v>
      </c>
      <c r="K95" s="99">
        <f t="shared" si="2"/>
        <v>3.9825918762088977</v>
      </c>
      <c r="L95" s="64">
        <f t="shared" si="3"/>
        <v>1.1000000000000001</v>
      </c>
      <c r="M95" s="39"/>
      <c r="N95" s="4"/>
      <c r="O95" s="11"/>
      <c r="P95" s="11"/>
      <c r="Q95" s="11"/>
      <c r="R95" s="5"/>
      <c r="S95"/>
      <c r="T95"/>
      <c r="U95"/>
      <c r="V95"/>
      <c r="W95"/>
    </row>
    <row r="96" spans="1:23" ht="15.6">
      <c r="A96" s="39"/>
      <c r="B96" s="47">
        <f>+'Ark1'!C685</f>
        <v>2022</v>
      </c>
      <c r="C96" s="47">
        <f>+'Ark1'!M685</f>
        <v>48</v>
      </c>
      <c r="D96" s="47">
        <f>+'Ark1'!Q685</f>
        <v>93</v>
      </c>
      <c r="E96" s="64">
        <f>+'Ark1'!R685</f>
        <v>192</v>
      </c>
      <c r="F96" s="64">
        <f>+'Ark1'!S685</f>
        <v>192</v>
      </c>
      <c r="G96" s="99">
        <f>+'Ark1'!T685</f>
        <v>1.0604805302402651</v>
      </c>
      <c r="H96" s="99">
        <f>+'Ark1'!U685</f>
        <v>1.4235376974701739</v>
      </c>
      <c r="I96" s="99">
        <f>+'Ark1'!Y685</f>
        <v>185.10671875</v>
      </c>
      <c r="J96" s="99">
        <f>+'Ark1'!AA685</f>
        <v>27.146748887682264</v>
      </c>
      <c r="K96" s="99">
        <f t="shared" si="2"/>
        <v>3.8563899739583332</v>
      </c>
      <c r="L96" s="64">
        <f t="shared" si="3"/>
        <v>2.064516129032258</v>
      </c>
      <c r="M96" s="39"/>
      <c r="N96" s="4"/>
      <c r="O96" s="11"/>
      <c r="P96" s="11"/>
      <c r="Q96" s="5"/>
      <c r="R96" s="5"/>
      <c r="S96"/>
      <c r="T96"/>
      <c r="U96"/>
      <c r="V96"/>
      <c r="W96"/>
    </row>
    <row r="97" spans="1:23" ht="15.6">
      <c r="A97" s="39"/>
      <c r="B97" s="47">
        <f>+'Ark1'!C686</f>
        <v>2022</v>
      </c>
      <c r="C97" s="47">
        <f>+'Ark1'!M686</f>
        <v>49</v>
      </c>
      <c r="D97" s="47">
        <f>+'Ark1'!Q686</f>
        <v>76</v>
      </c>
      <c r="E97" s="64">
        <f>+'Ark1'!R686</f>
        <v>132</v>
      </c>
      <c r="F97" s="64">
        <f>+'Ark1'!S686</f>
        <v>132</v>
      </c>
      <c r="G97" s="99">
        <f>+'Ark1'!T686</f>
        <v>0.72908036454018221</v>
      </c>
      <c r="H97" s="99">
        <f>+'Ark1'!U686</f>
        <v>0.93675820299084078</v>
      </c>
      <c r="I97" s="99">
        <f>+'Ark1'!Y686</f>
        <v>177.17727272727276</v>
      </c>
      <c r="J97" s="99">
        <f>+'Ark1'!AA686</f>
        <v>27.697397840003593</v>
      </c>
      <c r="K97" s="99">
        <f t="shared" si="2"/>
        <v>3.6158627087198525</v>
      </c>
      <c r="L97" s="64">
        <f t="shared" si="3"/>
        <v>1.736842105263158</v>
      </c>
      <c r="M97" s="39"/>
      <c r="N97" s="4"/>
      <c r="O97" s="11"/>
      <c r="P97" s="11"/>
      <c r="Q97" s="5"/>
      <c r="R97" s="5"/>
      <c r="S97"/>
      <c r="T97"/>
      <c r="U97"/>
      <c r="V97"/>
      <c r="W97"/>
    </row>
    <row r="98" spans="1:23" ht="15.6">
      <c r="A98" s="39"/>
      <c r="B98" s="47">
        <f>+'Ark1'!C687</f>
        <v>2022</v>
      </c>
      <c r="C98" s="47">
        <f>+'Ark1'!M687</f>
        <v>50</v>
      </c>
      <c r="D98" s="47">
        <f>+'Ark1'!Q687</f>
        <v>30</v>
      </c>
      <c r="E98" s="64">
        <f>+'Ark1'!R687</f>
        <v>38</v>
      </c>
      <c r="F98" s="64">
        <f>+'Ark1'!S687</f>
        <v>38</v>
      </c>
      <c r="G98" s="99">
        <f>+'Ark1'!T687</f>
        <v>0.20988677161005248</v>
      </c>
      <c r="H98" s="99">
        <f>+'Ark1'!U687</f>
        <v>0.25842420490848089</v>
      </c>
      <c r="I98" s="99">
        <f>+'Ark1'!Y687</f>
        <v>169.7868421052631</v>
      </c>
      <c r="J98" s="99">
        <f>+'Ark1'!AA687</f>
        <v>28.487302536694724</v>
      </c>
      <c r="K98" s="99">
        <f t="shared" si="2"/>
        <v>3.3957368421052623</v>
      </c>
      <c r="L98" s="64">
        <f t="shared" si="3"/>
        <v>1.2666666666666666</v>
      </c>
      <c r="M98" s="39"/>
      <c r="N98" s="4"/>
      <c r="O98" s="11"/>
      <c r="P98" s="11"/>
      <c r="Q98" s="5"/>
      <c r="R98" s="5"/>
      <c r="S98"/>
      <c r="T98"/>
      <c r="U98"/>
      <c r="V98"/>
      <c r="W98"/>
    </row>
    <row r="99" spans="1:23" ht="15.6">
      <c r="A99" s="39"/>
      <c r="B99" s="47">
        <f>+'Ark1'!C688</f>
        <v>2022</v>
      </c>
      <c r="C99" s="47">
        <f>+'Ark1'!M688</f>
        <v>51</v>
      </c>
      <c r="D99" s="47">
        <f>+'Ark1'!Q688</f>
        <v>153</v>
      </c>
      <c r="E99" s="64">
        <f>+'Ark1'!R688</f>
        <v>465</v>
      </c>
      <c r="F99" s="64">
        <f>+'Ark1'!S688</f>
        <v>465</v>
      </c>
      <c r="G99" s="99">
        <f>+'Ark1'!T688</f>
        <v>2.568351284175642</v>
      </c>
      <c r="H99" s="99">
        <f>+'Ark1'!U688</f>
        <v>3.2015646394201909</v>
      </c>
      <c r="I99" s="99">
        <f>+'Ark1'!Y688</f>
        <v>171.89520430107541</v>
      </c>
      <c r="J99" s="99">
        <f>+'Ark1'!AA688</f>
        <v>29.323065925663801</v>
      </c>
      <c r="K99" s="99">
        <f t="shared" si="2"/>
        <v>3.3704942019818707</v>
      </c>
      <c r="L99" s="64">
        <f t="shared" si="3"/>
        <v>3.0392156862745097</v>
      </c>
      <c r="M99" s="39"/>
      <c r="N99" s="4"/>
      <c r="O99" s="11"/>
      <c r="P99" s="11"/>
      <c r="Q99" s="5"/>
      <c r="R99" s="5"/>
      <c r="S99"/>
      <c r="T99"/>
      <c r="U99"/>
      <c r="V99"/>
      <c r="W99"/>
    </row>
    <row r="100" spans="1:23" ht="15.6">
      <c r="A100" s="39"/>
      <c r="B100" s="47">
        <f>+'Ark1'!C689</f>
        <v>2022</v>
      </c>
      <c r="C100" s="47">
        <f>+'Ark1'!M689</f>
        <v>52</v>
      </c>
      <c r="D100" s="47">
        <f>+'Ark1'!Q689</f>
        <v>127</v>
      </c>
      <c r="E100" s="64">
        <f>+'Ark1'!R689</f>
        <v>268</v>
      </c>
      <c r="F100" s="64">
        <f>+'Ark1'!S689</f>
        <v>268</v>
      </c>
      <c r="G100" s="99">
        <f>+'Ark1'!T689</f>
        <v>1.48025407346037</v>
      </c>
      <c r="H100" s="99">
        <f>+'Ark1'!U689</f>
        <v>1.795444811065545</v>
      </c>
      <c r="I100" s="99">
        <f>+'Ark1'!Y689</f>
        <v>167.25985074626851</v>
      </c>
      <c r="J100" s="99">
        <f>+'Ark1'!AA689</f>
        <v>25.457597053511481</v>
      </c>
      <c r="K100" s="99">
        <f t="shared" si="2"/>
        <v>3.2165355912743943</v>
      </c>
      <c r="L100" s="64">
        <f t="shared" si="3"/>
        <v>2.1102362204724407</v>
      </c>
      <c r="M100" s="39"/>
      <c r="N100" s="4"/>
      <c r="O100" s="11"/>
      <c r="P100" s="11"/>
      <c r="Q100" s="5"/>
      <c r="R100" s="5"/>
      <c r="S100"/>
      <c r="T100"/>
      <c r="U100"/>
      <c r="V100"/>
      <c r="W100"/>
    </row>
    <row r="101" spans="1:23" ht="15.6">
      <c r="A101" s="39"/>
      <c r="B101" s="47">
        <f>+'Ark1'!C690</f>
        <v>2022</v>
      </c>
      <c r="C101" s="47">
        <f>+'Ark1'!M690</f>
        <v>53</v>
      </c>
      <c r="D101" s="47">
        <f>+'Ark1'!Q690</f>
        <v>63</v>
      </c>
      <c r="E101" s="64">
        <f>+'Ark1'!R690</f>
        <v>90</v>
      </c>
      <c r="F101" s="64">
        <f>+'Ark1'!S690</f>
        <v>90</v>
      </c>
      <c r="G101" s="99">
        <f>+'Ark1'!T690</f>
        <v>0.49710024855012441</v>
      </c>
      <c r="H101" s="99">
        <f>+'Ark1'!U690</f>
        <v>0.59995198490369073</v>
      </c>
      <c r="I101" s="99">
        <f>+'Ark1'!Y690</f>
        <v>166.42877777777773</v>
      </c>
      <c r="J101" s="99">
        <f>+'Ark1'!AA690</f>
        <v>27.776549254833554</v>
      </c>
      <c r="K101" s="99">
        <f t="shared" si="2"/>
        <v>3.1401656184486364</v>
      </c>
      <c r="L101" s="64">
        <f t="shared" si="3"/>
        <v>1.4285714285714286</v>
      </c>
      <c r="M101" s="39"/>
      <c r="N101" s="4"/>
      <c r="O101" s="11"/>
      <c r="P101" s="11"/>
      <c r="Q101" s="5"/>
      <c r="R101" s="5"/>
      <c r="S101"/>
      <c r="T101"/>
      <c r="U101"/>
      <c r="V101"/>
      <c r="W101"/>
    </row>
    <row r="102" spans="1:23" ht="15.6">
      <c r="A102" s="39"/>
      <c r="B102" s="47">
        <f>+'Ark1'!C691</f>
        <v>2022</v>
      </c>
      <c r="C102" s="47">
        <f>+'Ark1'!M691</f>
        <v>54</v>
      </c>
      <c r="D102" s="47">
        <f>+'Ark1'!Q691</f>
        <v>189</v>
      </c>
      <c r="E102" s="64">
        <f>+'Ark1'!R691</f>
        <v>716</v>
      </c>
      <c r="F102" s="64">
        <f>+'Ark1'!S691</f>
        <v>716</v>
      </c>
      <c r="G102" s="99">
        <f>+'Ark1'!T691</f>
        <v>3.9547086440209887</v>
      </c>
      <c r="H102" s="99">
        <f>+'Ark1'!U691</f>
        <v>4.6606842805705844</v>
      </c>
      <c r="I102" s="99">
        <f>+'Ark1'!Y691</f>
        <v>162.51412011173173</v>
      </c>
      <c r="J102" s="99">
        <f>+'Ark1'!AA691</f>
        <v>25.265780824080217</v>
      </c>
      <c r="K102" s="99">
        <f t="shared" si="2"/>
        <v>3.0095207428098467</v>
      </c>
      <c r="L102" s="64">
        <f t="shared" si="3"/>
        <v>3.7883597883597884</v>
      </c>
      <c r="M102" s="39"/>
      <c r="N102" s="4"/>
      <c r="O102" s="11"/>
      <c r="P102" s="11"/>
      <c r="Q102" s="5"/>
      <c r="R102" s="5"/>
      <c r="S102"/>
      <c r="T102"/>
      <c r="U102"/>
      <c r="V102"/>
      <c r="W102"/>
    </row>
    <row r="103" spans="1:23" ht="15.6">
      <c r="A103" s="39"/>
      <c r="B103" s="47">
        <f>+'Ark1'!C692</f>
        <v>2022</v>
      </c>
      <c r="C103" s="47">
        <f>+'Ark1'!M692</f>
        <v>55</v>
      </c>
      <c r="D103" s="47">
        <f>+'Ark1'!Q692</f>
        <v>161</v>
      </c>
      <c r="E103" s="64">
        <f>+'Ark1'!R692</f>
        <v>459</v>
      </c>
      <c r="F103" s="64">
        <f>+'Ark1'!S692</f>
        <v>459</v>
      </c>
      <c r="G103" s="99">
        <f>+'Ark1'!T692</f>
        <v>2.5352112676056344</v>
      </c>
      <c r="H103" s="99">
        <f>+'Ark1'!U692</f>
        <v>3.0115754449397194</v>
      </c>
      <c r="I103" s="99">
        <f>+'Ark1'!Y692</f>
        <v>163.80814814814821</v>
      </c>
      <c r="J103" s="99">
        <f>+'Ark1'!AA692</f>
        <v>27.109828408766656</v>
      </c>
      <c r="K103" s="99">
        <f t="shared" si="2"/>
        <v>2.9783299663299672</v>
      </c>
      <c r="L103" s="64">
        <f t="shared" si="3"/>
        <v>2.8509316770186337</v>
      </c>
      <c r="M103" s="39"/>
      <c r="N103" s="4"/>
      <c r="O103" s="11"/>
      <c r="P103" s="11"/>
      <c r="Q103" s="5"/>
      <c r="R103" s="5"/>
      <c r="S103"/>
      <c r="T103"/>
      <c r="U103"/>
      <c r="V103"/>
      <c r="W103"/>
    </row>
    <row r="104" spans="1:23" ht="15.6">
      <c r="A104" s="39"/>
      <c r="B104" s="47">
        <f>+'Ark1'!C693</f>
        <v>2022</v>
      </c>
      <c r="C104" s="47">
        <f>+'Ark1'!M693</f>
        <v>56</v>
      </c>
      <c r="D104" s="47">
        <f>+'Ark1'!Q693</f>
        <v>98</v>
      </c>
      <c r="E104" s="64">
        <f>+'Ark1'!R693</f>
        <v>347</v>
      </c>
      <c r="F104" s="64">
        <f>+'Ark1'!S693</f>
        <v>347</v>
      </c>
      <c r="G104" s="99">
        <f>+'Ark1'!T693</f>
        <v>1.9165976249654788</v>
      </c>
      <c r="H104" s="99">
        <f>+'Ark1'!U693</f>
        <v>2.2200641499566762</v>
      </c>
      <c r="I104" s="99">
        <f>+'Ark1'!Y693</f>
        <v>159.73146974063388</v>
      </c>
      <c r="J104" s="99">
        <f>+'Ark1'!AA693</f>
        <v>24.928365308927479</v>
      </c>
      <c r="K104" s="99">
        <f t="shared" si="2"/>
        <v>2.852347673939891</v>
      </c>
      <c r="L104" s="64">
        <f t="shared" si="3"/>
        <v>3.5408163265306123</v>
      </c>
      <c r="M104" s="39"/>
      <c r="N104" s="4"/>
      <c r="O104" s="5"/>
      <c r="P104" s="5"/>
      <c r="Q104" s="5"/>
      <c r="R104" s="5"/>
      <c r="S104"/>
      <c r="T104"/>
      <c r="U104"/>
      <c r="V104"/>
      <c r="W104"/>
    </row>
    <row r="105" spans="1:23">
      <c r="A105" s="39"/>
      <c r="B105" s="47">
        <f>+'Ark1'!C694</f>
        <v>2022</v>
      </c>
      <c r="C105" s="47">
        <f>+'Ark1'!M694</f>
        <v>57</v>
      </c>
      <c r="D105" s="47">
        <f>+'Ark1'!Q694</f>
        <v>237</v>
      </c>
      <c r="E105" s="64">
        <f>+'Ark1'!R694</f>
        <v>2222</v>
      </c>
      <c r="F105" s="64">
        <f>+'Ark1'!S694</f>
        <v>2222</v>
      </c>
      <c r="G105" s="99">
        <f>+'Ark1'!T694</f>
        <v>12.272852803093064</v>
      </c>
      <c r="H105" s="99">
        <f>+'Ark1'!U694</f>
        <v>13.140705997512352</v>
      </c>
      <c r="I105" s="99">
        <f>+'Ark1'!Y694</f>
        <v>147.64851485148523</v>
      </c>
      <c r="J105" s="99">
        <f>+'Ark1'!AA694</f>
        <v>25.535182364502457</v>
      </c>
      <c r="K105" s="99">
        <f t="shared" si="2"/>
        <v>2.5903248219558814</v>
      </c>
      <c r="L105" s="64">
        <f t="shared" si="3"/>
        <v>9.3755274261603372</v>
      </c>
      <c r="M105" s="39"/>
      <c r="N105" s="11"/>
      <c r="O105" s="11"/>
      <c r="P105"/>
      <c r="Q105"/>
      <c r="R105"/>
      <c r="S105"/>
      <c r="T105"/>
      <c r="U105"/>
      <c r="V105"/>
      <c r="W105"/>
    </row>
    <row r="106" spans="1:23" ht="15.6">
      <c r="A106" s="39"/>
      <c r="B106" s="47">
        <f>+'Ark1'!C695</f>
        <v>2022</v>
      </c>
      <c r="C106" s="47">
        <f>+'Ark1'!M695</f>
        <v>58</v>
      </c>
      <c r="D106" s="47">
        <f>+'Ark1'!Q695</f>
        <v>203</v>
      </c>
      <c r="E106" s="64">
        <f>+'Ark1'!R695</f>
        <v>1250</v>
      </c>
      <c r="F106" s="64">
        <f>+'Ark1'!S695</f>
        <v>1250</v>
      </c>
      <c r="G106" s="99">
        <f>+'Ark1'!T695</f>
        <v>6.9041701187517264</v>
      </c>
      <c r="H106" s="99">
        <f>+'Ark1'!U695</f>
        <v>7.0882848684442878</v>
      </c>
      <c r="I106" s="99">
        <f>+'Ark1'!Y695</f>
        <v>141.5746799999998</v>
      </c>
      <c r="J106" s="99">
        <f>+'Ark1'!AA695</f>
        <v>26.63765743036836</v>
      </c>
      <c r="K106" s="99">
        <f t="shared" si="2"/>
        <v>2.4409427586206864</v>
      </c>
      <c r="L106" s="64">
        <f t="shared" si="3"/>
        <v>6.1576354679802954</v>
      </c>
      <c r="M106" s="39"/>
      <c r="N106" s="5"/>
      <c r="O106" s="5"/>
      <c r="P106" s="5"/>
      <c r="Q106"/>
      <c r="R106" s="5"/>
      <c r="S106"/>
      <c r="T106"/>
      <c r="U106"/>
      <c r="V106"/>
      <c r="W106"/>
    </row>
    <row r="107" spans="1:23">
      <c r="A107" s="39"/>
      <c r="B107" s="47">
        <f>+'Ark1'!C696</f>
        <v>2022</v>
      </c>
      <c r="C107" s="47">
        <f>+'Ark1'!M696</f>
        <v>59</v>
      </c>
      <c r="D107" s="47">
        <f>+'Ark1'!Q696</f>
        <v>195</v>
      </c>
      <c r="E107" s="64">
        <f>+'Ark1'!R696</f>
        <v>1083</v>
      </c>
      <c r="F107" s="64">
        <f>+'Ark1'!S696</f>
        <v>1083</v>
      </c>
      <c r="G107" s="99">
        <f>+'Ark1'!T696</f>
        <v>5.9817729908864958</v>
      </c>
      <c r="H107" s="99">
        <f>+'Ark1'!U696</f>
        <v>6.0994813387475313</v>
      </c>
      <c r="I107" s="99">
        <f>+'Ark1'!Y696</f>
        <v>140.61086795937217</v>
      </c>
      <c r="J107" s="99">
        <f>+'Ark1'!AA696</f>
        <v>26.764978729898338</v>
      </c>
      <c r="K107" s="99">
        <f t="shared" si="2"/>
        <v>2.3832350501588504</v>
      </c>
      <c r="L107" s="64">
        <f t="shared" si="3"/>
        <v>5.5538461538461537</v>
      </c>
      <c r="M107" s="39"/>
      <c r="N107" s="11"/>
      <c r="O107" s="11"/>
      <c r="P107"/>
      <c r="Q107"/>
      <c r="R107"/>
      <c r="S107"/>
      <c r="T107"/>
      <c r="U107"/>
      <c r="V107"/>
      <c r="W107"/>
    </row>
    <row r="108" spans="1:23">
      <c r="A108" s="39"/>
      <c r="B108" s="47">
        <f>+'Ark1'!C697</f>
        <v>2022</v>
      </c>
      <c r="C108" s="47">
        <f>+'Ark1'!M697</f>
        <v>60</v>
      </c>
      <c r="D108" s="47">
        <f>+'Ark1'!Q697</f>
        <v>222</v>
      </c>
      <c r="E108" s="64">
        <f>+'Ark1'!R697</f>
        <v>1938</v>
      </c>
      <c r="F108" s="64">
        <f>+'Ark1'!S697</f>
        <v>1938</v>
      </c>
      <c r="G108" s="99">
        <f>+'Ark1'!T697</f>
        <v>10.704225352112678</v>
      </c>
      <c r="H108" s="99">
        <f>+'Ark1'!U697</f>
        <v>10.635580150864552</v>
      </c>
      <c r="I108" s="99">
        <f>+'Ark1'!Y697</f>
        <v>137.01302373581009</v>
      </c>
      <c r="J108" s="99">
        <f>+'Ark1'!AA697</f>
        <v>25.624441536675544</v>
      </c>
      <c r="K108" s="99">
        <f t="shared" si="2"/>
        <v>2.2835503955968348</v>
      </c>
      <c r="L108" s="64">
        <f t="shared" si="3"/>
        <v>8.7297297297297298</v>
      </c>
      <c r="M108" s="39"/>
      <c r="N108" s="11"/>
      <c r="O108" s="11"/>
      <c r="P108"/>
      <c r="Q108"/>
      <c r="R108"/>
      <c r="S108"/>
      <c r="T108"/>
      <c r="U108"/>
      <c r="V108"/>
      <c r="W108"/>
    </row>
    <row r="109" spans="1:23">
      <c r="A109" s="39"/>
      <c r="B109" s="47">
        <f>+'Ark1'!C698</f>
        <v>2022</v>
      </c>
      <c r="C109" s="47">
        <f>+'Ark1'!M698</f>
        <v>61</v>
      </c>
      <c r="D109" s="47">
        <f>+'Ark1'!Q698</f>
        <v>233</v>
      </c>
      <c r="E109" s="64">
        <f>+'Ark1'!R698</f>
        <v>2137</v>
      </c>
      <c r="F109" s="64">
        <f>+'Ark1'!S698</f>
        <v>2137</v>
      </c>
      <c r="G109" s="99">
        <f>+'Ark1'!T698</f>
        <v>11.803369235017952</v>
      </c>
      <c r="H109" s="99">
        <f>+'Ark1'!U698</f>
        <v>11.459261992957508</v>
      </c>
      <c r="I109" s="99">
        <f>+'Ark1'!Y698</f>
        <v>133.87718296677591</v>
      </c>
      <c r="J109" s="99">
        <f>+'Ark1'!AA698</f>
        <v>23.693382410936003</v>
      </c>
      <c r="K109" s="99">
        <f t="shared" si="2"/>
        <v>2.1947079174881297</v>
      </c>
      <c r="L109" s="64">
        <f t="shared" si="3"/>
        <v>9.1716738197424892</v>
      </c>
      <c r="M109" s="39"/>
      <c r="N109" s="11"/>
      <c r="O109" s="11"/>
      <c r="P109"/>
      <c r="Q109"/>
      <c r="R109"/>
      <c r="S109"/>
      <c r="T109"/>
      <c r="U109"/>
      <c r="V109"/>
      <c r="W109"/>
    </row>
    <row r="110" spans="1:23">
      <c r="A110" s="39"/>
      <c r="B110" s="47">
        <f>+'Ark1'!C699</f>
        <v>2022</v>
      </c>
      <c r="C110" s="47">
        <f>+'Ark1'!M699</f>
        <v>62</v>
      </c>
      <c r="D110" s="47">
        <f>+'Ark1'!Q699</f>
        <v>176</v>
      </c>
      <c r="E110" s="64">
        <f>+'Ark1'!R699</f>
        <v>873</v>
      </c>
      <c r="F110" s="64">
        <f>+'Ark1'!S699</f>
        <v>873</v>
      </c>
      <c r="G110" s="99">
        <f>+'Ark1'!T699</f>
        <v>4.8218724109362068</v>
      </c>
      <c r="H110" s="99">
        <f>+'Ark1'!U699</f>
        <v>4.5528714117861808</v>
      </c>
      <c r="I110" s="99">
        <f>+'Ark1'!Y699</f>
        <v>130.20437571592211</v>
      </c>
      <c r="J110" s="99">
        <f>+'Ark1'!AA699</f>
        <v>22.949535101610486</v>
      </c>
      <c r="K110" s="99">
        <f t="shared" si="2"/>
        <v>2.1000705760632599</v>
      </c>
      <c r="L110" s="64">
        <f t="shared" si="3"/>
        <v>4.9602272727272725</v>
      </c>
      <c r="M110" s="39"/>
      <c r="N110" s="11"/>
      <c r="O110" s="11"/>
      <c r="P110"/>
      <c r="Q110"/>
      <c r="R110"/>
      <c r="S110"/>
      <c r="T110"/>
      <c r="U110"/>
      <c r="V110"/>
      <c r="W110"/>
    </row>
    <row r="111" spans="1:23">
      <c r="A111" s="39"/>
      <c r="B111" s="47">
        <f>+'Ark1'!C700</f>
        <v>2022</v>
      </c>
      <c r="C111" s="47">
        <f>+'Ark1'!M700</f>
        <v>63</v>
      </c>
      <c r="D111" s="47">
        <f>+'Ark1'!Q700</f>
        <v>209</v>
      </c>
      <c r="E111" s="64">
        <f>+'Ark1'!R700</f>
        <v>1675</v>
      </c>
      <c r="F111" s="64">
        <f>+'Ark1'!S700</f>
        <v>1675</v>
      </c>
      <c r="G111" s="99">
        <f>+'Ark1'!T700</f>
        <v>9.2515879591273116</v>
      </c>
      <c r="H111" s="99">
        <f>+'Ark1'!U700</f>
        <v>8.565877800802852</v>
      </c>
      <c r="I111" s="99">
        <f>+'Ark1'!Y700</f>
        <v>127.67665671641804</v>
      </c>
      <c r="J111" s="99">
        <f>+'Ark1'!AA700</f>
        <v>22.621021079366447</v>
      </c>
      <c r="K111" s="99">
        <f t="shared" si="2"/>
        <v>2.0266135986733023</v>
      </c>
      <c r="L111" s="64">
        <f t="shared" si="3"/>
        <v>8.0143540669856463</v>
      </c>
      <c r="M111" s="39"/>
      <c r="N111" s="11"/>
      <c r="O111" s="11"/>
      <c r="P111"/>
      <c r="Q111"/>
      <c r="R111"/>
      <c r="S111"/>
      <c r="T111"/>
      <c r="U111"/>
      <c r="V111"/>
      <c r="W111"/>
    </row>
    <row r="112" spans="1:23">
      <c r="A112" s="39"/>
      <c r="B112" s="47">
        <f>+'Ark1'!C701</f>
        <v>2022</v>
      </c>
      <c r="C112" s="47">
        <f>+'Ark1'!M701</f>
        <v>64</v>
      </c>
      <c r="D112" s="47">
        <f>+'Ark1'!Q701</f>
        <v>204</v>
      </c>
      <c r="E112" s="64">
        <f>+'Ark1'!R701</f>
        <v>1851</v>
      </c>
      <c r="F112" s="64">
        <f>+'Ark1'!S701</f>
        <v>1851</v>
      </c>
      <c r="G112" s="99">
        <f>+'Ark1'!T701</f>
        <v>10.223695111847556</v>
      </c>
      <c r="H112" s="99">
        <f>+'Ark1'!U701</f>
        <v>8.9834031811807851</v>
      </c>
      <c r="I112" s="99">
        <f>+'Ark1'!Y701</f>
        <v>121.16827120475436</v>
      </c>
      <c r="J112" s="99">
        <f>+'Ark1'!AA701</f>
        <v>20.634320435413475</v>
      </c>
      <c r="K112" s="99">
        <f t="shared" ref="K112:K116" si="4">+I112/C112</f>
        <v>1.8932542375742869</v>
      </c>
      <c r="L112" s="64">
        <f t="shared" ref="L112:L116" si="5">+E112/D112</f>
        <v>9.0735294117647065</v>
      </c>
      <c r="M112" s="39"/>
      <c r="N112" s="11"/>
      <c r="O112" s="11"/>
      <c r="P112"/>
      <c r="Q112"/>
      <c r="R112"/>
      <c r="S112"/>
      <c r="T112"/>
      <c r="U112"/>
      <c r="V112"/>
      <c r="W112"/>
    </row>
    <row r="113" spans="1:23">
      <c r="A113" s="39"/>
      <c r="B113" s="47">
        <f>+'Ark1'!C702</f>
        <v>2022</v>
      </c>
      <c r="C113" s="47">
        <f>+'Ark1'!M702</f>
        <v>65</v>
      </c>
      <c r="D113" s="47">
        <f>+'Ark1'!Q702</f>
        <v>204</v>
      </c>
      <c r="E113" s="64">
        <f>+'Ark1'!R702</f>
        <v>2126</v>
      </c>
      <c r="F113" s="64">
        <f>+'Ark1'!S702</f>
        <v>2126</v>
      </c>
      <c r="G113" s="99">
        <f>+'Ark1'!T702</f>
        <v>11.742612537972937</v>
      </c>
      <c r="H113" s="99">
        <f>+'Ark1'!U702</f>
        <v>9.9043496792273942</v>
      </c>
      <c r="I113" s="99">
        <f>+'Ark1'!Y702</f>
        <v>116.31002351834438</v>
      </c>
      <c r="J113" s="99">
        <f>+'Ark1'!AA702</f>
        <v>20.149731694158103</v>
      </c>
      <c r="K113" s="99">
        <f t="shared" si="4"/>
        <v>1.7893849772052981</v>
      </c>
      <c r="L113" s="64">
        <f t="shared" si="5"/>
        <v>10.421568627450981</v>
      </c>
      <c r="M113" s="39"/>
      <c r="N113" s="11"/>
      <c r="O113" s="11"/>
      <c r="P113"/>
      <c r="Q113"/>
      <c r="R113"/>
      <c r="S113"/>
      <c r="T113"/>
      <c r="U113"/>
      <c r="V113"/>
      <c r="W113"/>
    </row>
    <row r="114" spans="1:23">
      <c r="A114" s="39"/>
      <c r="B114" s="47">
        <f>+'Ark1'!C703</f>
        <v>2022</v>
      </c>
      <c r="C114" s="47">
        <f>+'Ark1'!M703</f>
        <v>66</v>
      </c>
      <c r="D114" s="47">
        <f>+'Ark1'!Q703</f>
        <v>0</v>
      </c>
      <c r="E114" s="64">
        <f>+'Ark1'!R703</f>
        <v>0</v>
      </c>
      <c r="F114" s="64">
        <f>+'Ark1'!S703</f>
        <v>0</v>
      </c>
      <c r="G114" s="99">
        <f>+'Ark1'!T703</f>
        <v>0</v>
      </c>
      <c r="H114" s="99">
        <f>+'Ark1'!U703</f>
        <v>0</v>
      </c>
      <c r="I114" s="99">
        <f>+'Ark1'!Y703</f>
        <v>0</v>
      </c>
      <c r="J114" s="99">
        <f>+'Ark1'!AA703</f>
        <v>0</v>
      </c>
      <c r="K114" s="99">
        <f t="shared" si="4"/>
        <v>0</v>
      </c>
      <c r="L114" s="64" t="e">
        <f t="shared" si="5"/>
        <v>#DIV/0!</v>
      </c>
      <c r="M114" s="39"/>
      <c r="N114" s="11"/>
      <c r="O114" s="11"/>
      <c r="P114"/>
      <c r="Q114"/>
      <c r="R114"/>
      <c r="S114"/>
      <c r="T114"/>
      <c r="U114"/>
      <c r="V114"/>
      <c r="W114"/>
    </row>
    <row r="115" spans="1:23">
      <c r="A115" s="39"/>
      <c r="B115" s="47">
        <f>+'Ark1'!C704</f>
        <v>2022</v>
      </c>
      <c r="C115" s="47">
        <f>+'Ark1'!M704</f>
        <v>67</v>
      </c>
      <c r="D115" s="47">
        <f>+'Ark1'!Q704</f>
        <v>0</v>
      </c>
      <c r="E115" s="64">
        <f>+'Ark1'!R704</f>
        <v>0</v>
      </c>
      <c r="F115" s="64">
        <f>+'Ark1'!S704</f>
        <v>0</v>
      </c>
      <c r="G115" s="99">
        <f>+'Ark1'!T704</f>
        <v>0</v>
      </c>
      <c r="H115" s="99">
        <f>+'Ark1'!U704</f>
        <v>0</v>
      </c>
      <c r="I115" s="99">
        <f>+'Ark1'!Y704</f>
        <v>0</v>
      </c>
      <c r="J115" s="99">
        <f>+'Ark1'!AA704</f>
        <v>0</v>
      </c>
      <c r="K115" s="99">
        <f t="shared" si="4"/>
        <v>0</v>
      </c>
      <c r="L115" s="64" t="e">
        <f t="shared" si="5"/>
        <v>#DIV/0!</v>
      </c>
      <c r="M115" s="39"/>
      <c r="N115" s="11"/>
      <c r="O115" s="11"/>
      <c r="P115"/>
      <c r="Q115"/>
      <c r="R115"/>
      <c r="S115"/>
      <c r="T115"/>
      <c r="U115"/>
      <c r="V115"/>
      <c r="W115"/>
    </row>
    <row r="116" spans="1:23">
      <c r="A116" s="39"/>
      <c r="B116" s="47">
        <f>+'Ark1'!C705</f>
        <v>2022</v>
      </c>
      <c r="C116" s="47">
        <f>+'Ark1'!M705</f>
        <v>68</v>
      </c>
      <c r="D116" s="47">
        <f>+'Ark1'!Q705</f>
        <v>0</v>
      </c>
      <c r="E116" s="64">
        <f>+'Ark1'!R705</f>
        <v>0</v>
      </c>
      <c r="F116" s="64">
        <f>+'Ark1'!S705</f>
        <v>0</v>
      </c>
      <c r="G116" s="99">
        <f>+'Ark1'!T705</f>
        <v>0</v>
      </c>
      <c r="H116" s="99">
        <f>+'Ark1'!U705</f>
        <v>0</v>
      </c>
      <c r="I116" s="99">
        <f>+'Ark1'!Y705</f>
        <v>0</v>
      </c>
      <c r="J116" s="99">
        <f>+'Ark1'!AA705</f>
        <v>0</v>
      </c>
      <c r="K116" s="99">
        <f t="shared" si="4"/>
        <v>0</v>
      </c>
      <c r="L116" s="64" t="e">
        <f t="shared" si="5"/>
        <v>#DIV/0!</v>
      </c>
      <c r="M116" s="39"/>
      <c r="N116" s="11"/>
      <c r="O116" s="11"/>
      <c r="P116"/>
      <c r="Q116"/>
      <c r="R116"/>
      <c r="S116"/>
      <c r="T116"/>
      <c r="U116"/>
      <c r="V116"/>
      <c r="W116"/>
    </row>
    <row r="117" spans="1:23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</row>
    <row r="118" spans="1:23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</row>
  </sheetData>
  <mergeCells count="1">
    <mergeCell ref="L5:M5"/>
  </mergeCells>
  <conditionalFormatting sqref="O36:P37 O106:P106">
    <cfRule type="cellIs" dxfId="44" priority="2" stopIfTrue="1" operator="lessThan">
      <formula>0</formula>
    </cfRule>
  </conditionalFormatting>
  <conditionalFormatting sqref="O83:P83">
    <cfRule type="cellIs" dxfId="43" priority="3" stopIfTrue="1" operator="greaterThan">
      <formula>0</formula>
    </cfRule>
  </conditionalFormatting>
  <conditionalFormatting sqref="O60:P60">
    <cfRule type="cellIs" dxfId="42" priority="4" stopIfTrue="1" operator="greaterThan">
      <formula>0</formula>
    </cfRule>
    <cfRule type="cellIs" dxfId="41" priority="5" stopIfTrue="1" operator="lessThan">
      <formula>0</formula>
    </cfRule>
  </conditionalFormatting>
  <conditionalFormatting sqref="O83:P83">
    <cfRule type="cellIs" dxfId="40" priority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498066-7538-42F4-A1FC-8617B0B32184}">
  <dimension ref="A1"/>
  <sheetViews>
    <sheetView workbookViewId="0"/>
  </sheetViews>
  <sheetFormatPr baseColWidth="10" defaultRowHeight="15"/>
  <sheetData/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I122"/>
  <sheetViews>
    <sheetView zoomScale="94" zoomScaleNormal="94" workbookViewId="0">
      <pane xSplit="7" ySplit="11" topLeftCell="H66" activePane="bottomRight" state="frozen"/>
      <selection pane="topRight" activeCell="H1" sqref="H1"/>
      <selection pane="bottomLeft" activeCell="A12" sqref="A12"/>
      <selection pane="bottomRight" activeCell="D69" sqref="D69"/>
    </sheetView>
  </sheetViews>
  <sheetFormatPr baseColWidth="10" defaultRowHeight="15"/>
  <cols>
    <col min="1" max="1" width="2.90625" customWidth="1"/>
    <col min="2" max="2" width="6.08984375" customWidth="1"/>
    <col min="3" max="3" width="0.54296875" customWidth="1"/>
    <col min="4" max="4" width="10.54296875" customWidth="1"/>
    <col min="5" max="5" width="7.36328125" customWidth="1"/>
    <col min="6" max="6" width="5" customWidth="1"/>
    <col min="7" max="7" width="7.36328125" customWidth="1"/>
    <col min="8" max="8" width="6.08984375" customWidth="1"/>
    <col min="9" max="9" width="7.90625" customWidth="1"/>
    <col min="10" max="10" width="5.08984375" style="94" customWidth="1"/>
    <col min="11" max="11" width="4.36328125" customWidth="1"/>
    <col min="12" max="12" width="5.81640625" style="94" customWidth="1"/>
    <col min="13" max="13" width="7.81640625" customWidth="1"/>
    <col min="14" max="14" width="5.90625" style="94" customWidth="1"/>
    <col min="15" max="15" width="6.453125" customWidth="1"/>
    <col min="16" max="16" width="7.08984375" style="9" customWidth="1"/>
    <col min="17" max="17" width="5.90625" customWidth="1"/>
    <col min="18" max="18" width="7.6328125" customWidth="1"/>
    <col min="19" max="19" width="7.81640625" style="9" customWidth="1"/>
    <col min="20" max="20" width="6.6328125" style="94" customWidth="1"/>
    <col min="21" max="21" width="8.54296875" customWidth="1"/>
    <col min="22" max="22" width="9.453125" style="9" customWidth="1"/>
    <col min="23" max="23" width="8" style="9" customWidth="1"/>
    <col min="24" max="24" width="7.08984375" style="9" customWidth="1"/>
    <col min="25" max="25" width="7.1796875" style="1" customWidth="1"/>
    <col min="26" max="27" width="8.90625" style="1" customWidth="1"/>
    <col min="28" max="28" width="8.1796875" style="94" customWidth="1"/>
    <col min="29" max="29" width="8.08984375" style="1" customWidth="1"/>
    <col min="30" max="31" width="10.90625" style="1"/>
    <col min="33" max="33" width="14" customWidth="1"/>
    <col min="34" max="34" width="12.54296875" customWidth="1"/>
    <col min="35" max="35" width="10.90625" customWidth="1"/>
  </cols>
  <sheetData>
    <row r="1" spans="1:35">
      <c r="A1" s="39"/>
      <c r="B1" s="39"/>
      <c r="C1" s="39"/>
      <c r="D1" s="39"/>
      <c r="E1" s="39"/>
      <c r="F1" s="39"/>
      <c r="G1" s="39"/>
      <c r="H1" s="39"/>
      <c r="I1" s="39"/>
      <c r="J1" s="98"/>
      <c r="K1" s="39"/>
      <c r="L1" s="98"/>
      <c r="M1" s="39"/>
      <c r="N1" s="98"/>
      <c r="O1" s="39"/>
      <c r="P1" s="63"/>
      <c r="Q1" s="39"/>
      <c r="R1" s="39"/>
      <c r="S1" s="63"/>
      <c r="T1" s="98"/>
      <c r="U1" s="39"/>
      <c r="V1" s="4"/>
      <c r="W1" s="4"/>
      <c r="X1" s="4"/>
      <c r="Y1" s="4"/>
      <c r="Z1" s="4"/>
      <c r="AA1"/>
      <c r="AB1"/>
      <c r="AC1"/>
      <c r="AD1"/>
      <c r="AE1"/>
    </row>
    <row r="2" spans="1:35" s="120" customFormat="1" ht="31.8">
      <c r="A2" s="138"/>
      <c r="B2" s="139" t="s">
        <v>377</v>
      </c>
      <c r="C2" s="138"/>
      <c r="D2" s="138"/>
      <c r="E2" s="138"/>
      <c r="F2" s="138"/>
      <c r="G2" s="138"/>
      <c r="H2" s="138"/>
      <c r="I2" s="139" t="s">
        <v>413</v>
      </c>
      <c r="J2" s="141"/>
      <c r="K2" s="138"/>
      <c r="L2" s="138"/>
      <c r="M2" s="141" t="str">
        <f>+År!B2</f>
        <v>Flådd purke</v>
      </c>
      <c r="N2" s="141"/>
      <c r="O2" s="138"/>
      <c r="P2" s="145"/>
      <c r="Q2" s="139"/>
      <c r="R2" s="138"/>
      <c r="S2" s="145"/>
      <c r="T2" s="138"/>
      <c r="U2" s="144"/>
      <c r="V2" s="4"/>
      <c r="W2" s="4"/>
      <c r="X2" s="4"/>
      <c r="Y2" s="4"/>
      <c r="Z2" s="4"/>
      <c r="AA2" s="4"/>
      <c r="AB2"/>
      <c r="AC2"/>
      <c r="AD2"/>
      <c r="AE2"/>
      <c r="AF2"/>
      <c r="AG2"/>
      <c r="AH2"/>
      <c r="AI2"/>
    </row>
    <row r="3" spans="1:35">
      <c r="A3" s="39"/>
      <c r="B3" s="39"/>
      <c r="C3" s="39"/>
      <c r="D3" s="39"/>
      <c r="E3" s="39"/>
      <c r="F3" s="39"/>
      <c r="G3" s="39"/>
      <c r="H3" s="39"/>
      <c r="I3" s="39"/>
      <c r="J3" s="98"/>
      <c r="K3" s="39"/>
      <c r="L3" s="98"/>
      <c r="M3" s="39"/>
      <c r="N3" s="98"/>
      <c r="O3" s="39"/>
      <c r="P3" s="63"/>
      <c r="Q3" s="39"/>
      <c r="R3" s="39"/>
      <c r="S3" s="63"/>
      <c r="T3" s="98"/>
      <c r="U3" s="39"/>
      <c r="V3" s="4"/>
      <c r="W3" s="4"/>
      <c r="X3" s="4"/>
      <c r="Y3" s="4"/>
      <c r="Z3" s="4"/>
      <c r="AA3"/>
      <c r="AB3"/>
      <c r="AC3"/>
      <c r="AD3"/>
      <c r="AE3"/>
    </row>
    <row r="4" spans="1:35">
      <c r="A4" s="39"/>
      <c r="B4" s="39"/>
      <c r="C4" s="39"/>
      <c r="D4" s="39"/>
      <c r="E4" s="39"/>
      <c r="F4" s="39"/>
      <c r="G4" s="39"/>
      <c r="H4" s="39"/>
      <c r="I4" s="39"/>
      <c r="J4" s="98"/>
      <c r="K4" s="39"/>
      <c r="L4" s="98"/>
      <c r="M4" s="39"/>
      <c r="N4" s="98"/>
      <c r="O4" s="39"/>
      <c r="P4" s="63"/>
      <c r="Q4" s="39"/>
      <c r="R4" s="39"/>
      <c r="S4" s="63"/>
      <c r="T4" s="98"/>
      <c r="U4" s="39"/>
      <c r="V4" s="4"/>
      <c r="W4" s="4"/>
      <c r="X4" s="4"/>
      <c r="Y4" s="4"/>
      <c r="Z4" s="4"/>
      <c r="AA4"/>
      <c r="AB4"/>
      <c r="AC4"/>
      <c r="AD4"/>
      <c r="AE4"/>
    </row>
    <row r="5" spans="1:35" s="131" customFormat="1" ht="19.8">
      <c r="A5" s="152"/>
      <c r="B5" s="152"/>
      <c r="C5" s="152"/>
      <c r="D5" s="152"/>
      <c r="E5" s="136" t="s">
        <v>5</v>
      </c>
      <c r="F5" s="136"/>
      <c r="G5" s="130">
        <f>+År!Q2</f>
        <v>52</v>
      </c>
      <c r="H5" s="136"/>
      <c r="I5" s="152"/>
      <c r="J5" s="161" t="s">
        <v>369</v>
      </c>
      <c r="K5" s="136"/>
      <c r="L5" s="153"/>
      <c r="M5" s="152"/>
      <c r="N5" s="161"/>
      <c r="O5" s="288">
        <f>SUM(G12:G29)</f>
        <v>17698</v>
      </c>
      <c r="P5" s="287"/>
      <c r="Q5" s="136"/>
      <c r="R5" s="39"/>
      <c r="S5" s="154"/>
      <c r="T5" s="152"/>
      <c r="U5" s="153"/>
      <c r="V5" s="4"/>
      <c r="W5" s="4"/>
      <c r="X5" s="4"/>
      <c r="Y5" s="4"/>
      <c r="Z5" s="4"/>
      <c r="AA5"/>
      <c r="AB5"/>
      <c r="AC5"/>
      <c r="AD5"/>
      <c r="AE5"/>
      <c r="AF5"/>
      <c r="AG5"/>
      <c r="AH5"/>
    </row>
    <row r="6" spans="1:35" ht="15.6">
      <c r="A6" s="45"/>
      <c r="B6" s="45"/>
      <c r="C6" s="39"/>
      <c r="D6" s="39"/>
      <c r="E6" s="39"/>
      <c r="F6" s="39"/>
      <c r="G6" s="39"/>
      <c r="H6" s="39"/>
      <c r="I6" s="39"/>
      <c r="J6" s="98"/>
      <c r="K6" s="39"/>
      <c r="L6" s="98"/>
      <c r="M6" s="39"/>
      <c r="N6" s="98"/>
      <c r="O6" s="45"/>
      <c r="P6" s="63"/>
      <c r="Q6" s="39"/>
      <c r="R6" s="39"/>
      <c r="S6" s="63"/>
      <c r="T6" s="98"/>
      <c r="U6" s="39"/>
      <c r="V6" s="4"/>
      <c r="W6" s="4"/>
      <c r="X6" s="4"/>
      <c r="Y6" s="4"/>
      <c r="Z6" s="4"/>
      <c r="AA6"/>
      <c r="AB6"/>
      <c r="AC6"/>
      <c r="AD6"/>
      <c r="AE6"/>
      <c r="AI6" s="5"/>
    </row>
    <row r="7" spans="1:35" ht="15.6">
      <c r="A7" s="45"/>
      <c r="B7" s="45"/>
      <c r="C7" s="39"/>
      <c r="D7" s="39"/>
      <c r="E7" s="39"/>
      <c r="F7" s="39"/>
      <c r="G7" s="39"/>
      <c r="H7" s="39"/>
      <c r="I7" s="39"/>
      <c r="J7" s="98"/>
      <c r="K7" s="39"/>
      <c r="L7" s="98"/>
      <c r="M7" s="39"/>
      <c r="N7" s="98"/>
      <c r="O7" s="45"/>
      <c r="P7" s="63"/>
      <c r="Q7" s="39"/>
      <c r="R7" s="39"/>
      <c r="S7" s="63"/>
      <c r="T7" s="98"/>
      <c r="U7" s="39"/>
      <c r="V7" s="4"/>
      <c r="W7" s="4"/>
      <c r="X7" s="4"/>
      <c r="Y7" s="4"/>
      <c r="Z7" s="4"/>
      <c r="AA7"/>
      <c r="AB7"/>
      <c r="AC7"/>
      <c r="AD7"/>
      <c r="AE7"/>
      <c r="AI7" s="5"/>
    </row>
    <row r="8" spans="1:35" ht="15.6">
      <c r="A8" s="45"/>
      <c r="B8" s="45"/>
      <c r="C8" s="39"/>
      <c r="D8" s="39"/>
      <c r="E8" s="39"/>
      <c r="F8" s="39"/>
      <c r="G8" s="39"/>
      <c r="H8" s="39"/>
      <c r="I8" s="39"/>
      <c r="J8" s="98"/>
      <c r="K8" s="39"/>
      <c r="L8" s="98"/>
      <c r="M8" s="39"/>
      <c r="N8" s="98"/>
      <c r="O8" s="45"/>
      <c r="P8" s="63"/>
      <c r="Q8" s="39"/>
      <c r="R8" s="39"/>
      <c r="S8" s="81" t="s">
        <v>457</v>
      </c>
      <c r="T8" s="142" t="s">
        <v>3</v>
      </c>
      <c r="U8" s="39"/>
      <c r="V8" s="4"/>
      <c r="W8" s="4"/>
      <c r="X8" s="4"/>
      <c r="Y8" s="4"/>
      <c r="Z8" s="4"/>
      <c r="AA8"/>
      <c r="AB8"/>
      <c r="AC8"/>
      <c r="AD8"/>
      <c r="AE8"/>
      <c r="AI8" s="5"/>
    </row>
    <row r="9" spans="1:35" ht="15.6">
      <c r="A9" s="39"/>
      <c r="B9" s="39"/>
      <c r="C9" s="39"/>
      <c r="D9" s="39"/>
      <c r="E9" s="34" t="s">
        <v>3</v>
      </c>
      <c r="F9" s="39"/>
      <c r="G9" s="39"/>
      <c r="H9" s="39"/>
      <c r="I9" s="71" t="s">
        <v>3</v>
      </c>
      <c r="J9" s="98"/>
      <c r="K9" s="39"/>
      <c r="L9" s="98"/>
      <c r="M9" s="39"/>
      <c r="N9" s="98"/>
      <c r="O9" s="45"/>
      <c r="P9" s="71" t="s">
        <v>15</v>
      </c>
      <c r="Q9" s="39"/>
      <c r="R9" s="77" t="s">
        <v>392</v>
      </c>
      <c r="S9" s="71" t="s">
        <v>458</v>
      </c>
      <c r="T9" s="93" t="s">
        <v>8</v>
      </c>
      <c r="U9" s="39"/>
      <c r="V9" s="4"/>
      <c r="W9" s="4"/>
      <c r="X9" s="4"/>
      <c r="Y9" s="4"/>
      <c r="Z9" s="4"/>
      <c r="AA9"/>
      <c r="AB9"/>
      <c r="AC9"/>
      <c r="AD9"/>
      <c r="AE9"/>
    </row>
    <row r="10" spans="1:35" ht="15.6">
      <c r="A10" s="39"/>
      <c r="B10" s="39"/>
      <c r="C10" s="39"/>
      <c r="D10" s="39"/>
      <c r="E10" s="34" t="s">
        <v>437</v>
      </c>
      <c r="F10" s="34"/>
      <c r="G10" s="71" t="s">
        <v>3</v>
      </c>
      <c r="H10" s="34"/>
      <c r="I10" s="71" t="s">
        <v>398</v>
      </c>
      <c r="J10" s="93" t="s">
        <v>3</v>
      </c>
      <c r="K10" s="39"/>
      <c r="L10" s="93" t="s">
        <v>1</v>
      </c>
      <c r="M10" s="77" t="s">
        <v>15</v>
      </c>
      <c r="N10" s="98"/>
      <c r="O10" s="77" t="s">
        <v>392</v>
      </c>
      <c r="P10" s="71" t="s">
        <v>396</v>
      </c>
      <c r="Q10" s="39"/>
      <c r="R10" s="77" t="s">
        <v>396</v>
      </c>
      <c r="S10" s="71" t="s">
        <v>462</v>
      </c>
      <c r="T10" s="93" t="s">
        <v>444</v>
      </c>
      <c r="U10" s="39"/>
      <c r="V10" s="4"/>
      <c r="W10" s="52"/>
      <c r="X10" s="4"/>
      <c r="Z10" s="5"/>
      <c r="AA10"/>
      <c r="AB10"/>
      <c r="AC10"/>
      <c r="AD10"/>
      <c r="AE10"/>
    </row>
    <row r="11" spans="1:35" ht="15.6">
      <c r="A11" s="39"/>
      <c r="B11" s="45" t="s">
        <v>60</v>
      </c>
      <c r="C11" s="45" t="s">
        <v>378</v>
      </c>
      <c r="D11" s="42"/>
      <c r="E11" s="34" t="s">
        <v>416</v>
      </c>
      <c r="F11" s="113" t="s">
        <v>443</v>
      </c>
      <c r="G11" s="71" t="s">
        <v>8</v>
      </c>
      <c r="H11" s="113" t="s">
        <v>443</v>
      </c>
      <c r="I11" s="71" t="s">
        <v>391</v>
      </c>
      <c r="J11" s="93" t="s">
        <v>360</v>
      </c>
      <c r="K11" s="113" t="s">
        <v>443</v>
      </c>
      <c r="L11" s="93" t="s">
        <v>360</v>
      </c>
      <c r="M11" s="77" t="s">
        <v>391</v>
      </c>
      <c r="N11" s="124" t="s">
        <v>443</v>
      </c>
      <c r="O11" s="77" t="s">
        <v>394</v>
      </c>
      <c r="P11" s="71" t="s">
        <v>393</v>
      </c>
      <c r="Q11" s="113" t="s">
        <v>443</v>
      </c>
      <c r="R11" s="77" t="s">
        <v>393</v>
      </c>
      <c r="S11" s="71" t="s">
        <v>391</v>
      </c>
      <c r="T11" s="93" t="s">
        <v>451</v>
      </c>
      <c r="U11" s="39"/>
      <c r="V11" s="4"/>
      <c r="W11" s="52"/>
      <c r="X11" s="4"/>
      <c r="Z11" s="5"/>
      <c r="AA11"/>
      <c r="AB11"/>
      <c r="AC11"/>
      <c r="AD11"/>
      <c r="AE11"/>
    </row>
    <row r="12" spans="1:35" ht="15.6">
      <c r="A12" s="39"/>
      <c r="B12" s="203">
        <f>+'Ark1'!C706</f>
        <v>2024</v>
      </c>
      <c r="C12" s="47">
        <f>+'Ark1'!N706</f>
        <v>60</v>
      </c>
      <c r="D12" s="48" t="s">
        <v>420</v>
      </c>
      <c r="E12" s="47">
        <f>+'Ark1'!Q706</f>
        <v>19</v>
      </c>
      <c r="F12" s="59">
        <f t="shared" ref="F12:F29" si="0">+E12-E31</f>
        <v>-11</v>
      </c>
      <c r="G12" s="190">
        <f>+'Ark1'!R706</f>
        <v>24</v>
      </c>
      <c r="H12" s="59">
        <f t="shared" ref="H12:H29" si="1">+G12-G31</f>
        <v>-15</v>
      </c>
      <c r="I12" s="64">
        <f>+'Ark1'!S706</f>
        <v>24</v>
      </c>
      <c r="J12" s="99">
        <f>+'Ark1'!T706</f>
        <v>0.13560854333823028</v>
      </c>
      <c r="K12" s="96">
        <f t="shared" ref="K12:K29" si="2">+J12-J31</f>
        <v>-8.0302434904586495E-2</v>
      </c>
      <c r="L12" s="99">
        <f>+'Ark1'!U706</f>
        <v>6.0636508691757775E-2</v>
      </c>
      <c r="M12" s="191">
        <f>+'Ark1'!W706</f>
        <v>61.66666666666665</v>
      </c>
      <c r="N12" s="96">
        <f t="shared" ref="N12:N29" si="3">+M12-M31</f>
        <v>-1.0175438596491517</v>
      </c>
      <c r="O12" s="49">
        <f>+'Ark1'!AB706</f>
        <v>2.7938424357067735</v>
      </c>
      <c r="P12" s="190">
        <f>+'Ark1'!Y706</f>
        <v>61.770833333333329</v>
      </c>
      <c r="Q12" s="96">
        <f t="shared" ref="Q12:Q29" si="4">+P12-P31</f>
        <v>1.8221153846153584</v>
      </c>
      <c r="R12" s="49">
        <f>+'Ark1'!AA706</f>
        <v>6.0540949754875824</v>
      </c>
      <c r="S12" s="64">
        <f>+'Ark1'!AC706</f>
        <v>31.227893502635514</v>
      </c>
      <c r="T12" s="99">
        <f>+G12/E12</f>
        <v>1.263157894736842</v>
      </c>
      <c r="U12" s="39"/>
      <c r="V12" s="4"/>
      <c r="W12" s="52"/>
      <c r="X12" s="4"/>
      <c r="Z12" s="5"/>
      <c r="AA12"/>
      <c r="AB12"/>
      <c r="AC12"/>
      <c r="AD12"/>
      <c r="AE12"/>
    </row>
    <row r="13" spans="1:35" ht="15.6">
      <c r="A13" s="39"/>
      <c r="B13" s="203">
        <f>+'Ark1'!C707</f>
        <v>2024</v>
      </c>
      <c r="C13" s="47">
        <f>+'Ark1'!N707</f>
        <v>70</v>
      </c>
      <c r="D13" s="48" t="s">
        <v>421</v>
      </c>
      <c r="E13" s="47">
        <f>+'Ark1'!Q707</f>
        <v>35</v>
      </c>
      <c r="F13" s="59">
        <f t="shared" si="0"/>
        <v>-9</v>
      </c>
      <c r="G13" s="190">
        <f>+'Ark1'!R707</f>
        <v>138</v>
      </c>
      <c r="H13" s="59">
        <f t="shared" si="1"/>
        <v>17</v>
      </c>
      <c r="I13" s="64">
        <f>+'Ark1'!S707</f>
        <v>138</v>
      </c>
      <c r="J13" s="99">
        <f>+'Ark1'!T707</f>
        <v>0.77974912419482401</v>
      </c>
      <c r="K13" s="96">
        <f t="shared" si="2"/>
        <v>0.10987147374916151</v>
      </c>
      <c r="L13" s="99">
        <f>+'Ark1'!U707</f>
        <v>0.43175648279945744</v>
      </c>
      <c r="M13" s="191">
        <f>+'Ark1'!W707</f>
        <v>63.44202898550725</v>
      </c>
      <c r="N13" s="96">
        <f t="shared" si="3"/>
        <v>-0.17866066966516314</v>
      </c>
      <c r="O13" s="49">
        <f>+'Ark1'!AB707</f>
        <v>2.1902885652716328</v>
      </c>
      <c r="P13" s="190">
        <f>+'Ark1'!Y707</f>
        <v>76.492753623188449</v>
      </c>
      <c r="Q13" s="96">
        <f t="shared" si="4"/>
        <v>3.3968858545934211</v>
      </c>
      <c r="R13" s="49">
        <f>+'Ark1'!AA707</f>
        <v>2.8578809845590967</v>
      </c>
      <c r="S13" s="64">
        <f>+'Ark1'!AC707</f>
        <v>3.9524352657594406</v>
      </c>
      <c r="T13" s="99">
        <f t="shared" ref="T13:T31" si="5">+G13/E13</f>
        <v>3.9428571428571431</v>
      </c>
      <c r="U13" s="39"/>
      <c r="V13" s="4"/>
      <c r="W13" s="52"/>
      <c r="X13" s="4"/>
      <c r="Z13" s="5"/>
      <c r="AA13"/>
      <c r="AB13"/>
      <c r="AC13"/>
      <c r="AD13"/>
      <c r="AE13"/>
    </row>
    <row r="14" spans="1:35" ht="15.6">
      <c r="A14" s="39"/>
      <c r="B14" s="203">
        <f>+'Ark1'!C708</f>
        <v>2024</v>
      </c>
      <c r="C14" s="47">
        <f>+'Ark1'!N708</f>
        <v>80</v>
      </c>
      <c r="D14" s="48" t="s">
        <v>422</v>
      </c>
      <c r="E14" s="47">
        <f>+'Ark1'!Q708</f>
        <v>81</v>
      </c>
      <c r="F14" s="59">
        <f t="shared" si="0"/>
        <v>0</v>
      </c>
      <c r="G14" s="190">
        <f>+'Ark1'!R708</f>
        <v>439</v>
      </c>
      <c r="H14" s="59">
        <f t="shared" si="1"/>
        <v>42</v>
      </c>
      <c r="I14" s="64">
        <f>+'Ark1'!S708</f>
        <v>438</v>
      </c>
      <c r="J14" s="99">
        <f>+'Ark1'!T708</f>
        <v>2.4805062718951287</v>
      </c>
      <c r="K14" s="96">
        <f t="shared" si="2"/>
        <v>0.28264323696184013</v>
      </c>
      <c r="L14" s="99">
        <f>+'Ark1'!U708</f>
        <v>1.5383472029718059</v>
      </c>
      <c r="M14" s="191">
        <f>+'Ark1'!W708</f>
        <v>63.328767123287683</v>
      </c>
      <c r="N14" s="96">
        <f t="shared" si="3"/>
        <v>0.18627348461084381</v>
      </c>
      <c r="O14" s="49">
        <f>+'Ark1'!AB708</f>
        <v>2.0522053702887555</v>
      </c>
      <c r="P14" s="190">
        <f>+'Ark1'!Y708</f>
        <v>85.674259681093403</v>
      </c>
      <c r="Q14" s="96">
        <f t="shared" si="4"/>
        <v>0.58206824532514645</v>
      </c>
      <c r="R14" s="49">
        <f>+'Ark1'!AA708</f>
        <v>2.7831038616130237</v>
      </c>
      <c r="S14" s="64">
        <f>+'Ark1'!AC708</f>
        <v>-5.786621178915718</v>
      </c>
      <c r="T14" s="99">
        <f t="shared" si="5"/>
        <v>5.4197530864197532</v>
      </c>
      <c r="U14" s="39"/>
      <c r="V14" s="4"/>
      <c r="W14" s="52"/>
      <c r="X14" s="4"/>
      <c r="Z14" s="5"/>
      <c r="AA14"/>
      <c r="AB14"/>
      <c r="AC14"/>
      <c r="AD14"/>
      <c r="AE14"/>
    </row>
    <row r="15" spans="1:35" ht="15.6">
      <c r="A15" s="39"/>
      <c r="B15" s="203">
        <f>+'Ark1'!C709</f>
        <v>2024</v>
      </c>
      <c r="C15" s="47">
        <f>+'Ark1'!N709</f>
        <v>90</v>
      </c>
      <c r="D15" s="48" t="s">
        <v>402</v>
      </c>
      <c r="E15" s="47">
        <f>+'Ark1'!Q709</f>
        <v>136</v>
      </c>
      <c r="F15" s="59">
        <f t="shared" si="0"/>
        <v>3</v>
      </c>
      <c r="G15" s="190">
        <f>+'Ark1'!R709</f>
        <v>953</v>
      </c>
      <c r="H15" s="59">
        <f t="shared" si="1"/>
        <v>-91</v>
      </c>
      <c r="I15" s="64">
        <f>+'Ark1'!S709</f>
        <v>943</v>
      </c>
      <c r="J15" s="99">
        <f>+'Ark1'!T709</f>
        <v>5.3847892417222276</v>
      </c>
      <c r="K15" s="96">
        <f t="shared" si="2"/>
        <v>-0.39498156047009747</v>
      </c>
      <c r="L15" s="99">
        <f>+'Ark1'!U709</f>
        <v>3.6857508131120622</v>
      </c>
      <c r="M15" s="191">
        <f>+'Ark1'!W709</f>
        <v>62.844114528101805</v>
      </c>
      <c r="N15" s="96">
        <f t="shared" si="3"/>
        <v>7.4883758871045814E-2</v>
      </c>
      <c r="O15" s="49">
        <f>+'Ark1'!AB709</f>
        <v>2.3022154564879656</v>
      </c>
      <c r="P15" s="190">
        <f>+'Ark1'!Y709</f>
        <v>94.55697796432321</v>
      </c>
      <c r="Q15" s="96">
        <f t="shared" si="4"/>
        <v>-0.84129789774584651</v>
      </c>
      <c r="R15" s="49">
        <f>+'Ark1'!AA709</f>
        <v>2.802636373761306</v>
      </c>
      <c r="S15" s="64">
        <f>+'Ark1'!AC709</f>
        <v>-8.3379770301195109</v>
      </c>
      <c r="T15" s="99">
        <f t="shared" si="5"/>
        <v>7.007352941176471</v>
      </c>
      <c r="U15" s="39"/>
      <c r="V15" s="4"/>
      <c r="W15" s="52"/>
      <c r="X15" s="4"/>
      <c r="Z15" s="5"/>
      <c r="AA15"/>
      <c r="AB15" s="2"/>
      <c r="AC15" s="2"/>
      <c r="AD15" s="2"/>
      <c r="AE15"/>
    </row>
    <row r="16" spans="1:35" ht="15.6">
      <c r="A16" s="39"/>
      <c r="B16" s="203">
        <f>+'Ark1'!C710</f>
        <v>2024</v>
      </c>
      <c r="C16" s="47">
        <f>+'Ark1'!N710</f>
        <v>100</v>
      </c>
      <c r="D16" s="48" t="s">
        <v>423</v>
      </c>
      <c r="E16" s="47">
        <f>+'Ark1'!Q710</f>
        <v>156</v>
      </c>
      <c r="F16" s="59">
        <f t="shared" si="0"/>
        <v>-17</v>
      </c>
      <c r="G16" s="190">
        <f>+'Ark1'!R710</f>
        <v>1604</v>
      </c>
      <c r="H16" s="59">
        <f t="shared" si="1"/>
        <v>-131</v>
      </c>
      <c r="I16" s="64">
        <f>+'Ark1'!S710</f>
        <v>1598</v>
      </c>
      <c r="J16" s="99">
        <f>+'Ark1'!T710</f>
        <v>9.0631709797717264</v>
      </c>
      <c r="K16" s="96">
        <f t="shared" si="2"/>
        <v>-0.5420994625689719</v>
      </c>
      <c r="L16" s="99">
        <f>+'Ark1'!U710</f>
        <v>6.8881478714417534</v>
      </c>
      <c r="M16" s="191">
        <f>+'Ark1'!W710</f>
        <v>62.265957446808514</v>
      </c>
      <c r="N16" s="96">
        <f t="shared" si="3"/>
        <v>0.10943570767806676</v>
      </c>
      <c r="O16" s="49">
        <f>+'Ark1'!AB710</f>
        <v>2.5461900769730543</v>
      </c>
      <c r="P16" s="190">
        <f>+'Ark1'!Y710</f>
        <v>104.99258104738142</v>
      </c>
      <c r="Q16" s="96">
        <f t="shared" si="4"/>
        <v>0.25425251712212571</v>
      </c>
      <c r="R16" s="49">
        <f>+'Ark1'!AA710</f>
        <v>2.8614930194031056</v>
      </c>
      <c r="S16" s="64">
        <f>+'Ark1'!AC710</f>
        <v>-8.0778002406896192</v>
      </c>
      <c r="T16" s="99">
        <f t="shared" si="5"/>
        <v>10.282051282051283</v>
      </c>
      <c r="U16" s="39"/>
      <c r="V16" s="4"/>
      <c r="W16" s="52"/>
      <c r="X16" s="4"/>
      <c r="Y16" s="11"/>
      <c r="Z16" s="5"/>
      <c r="AA16"/>
      <c r="AB16" s="2"/>
      <c r="AC16" s="2"/>
      <c r="AD16" s="4"/>
      <c r="AE16" s="4"/>
      <c r="AF16" s="4"/>
    </row>
    <row r="17" spans="1:32" ht="15.6">
      <c r="A17" s="39"/>
      <c r="B17" s="203">
        <f>+'Ark1'!C711</f>
        <v>2024</v>
      </c>
      <c r="C17" s="47">
        <f>+'Ark1'!N711</f>
        <v>110</v>
      </c>
      <c r="D17" s="48" t="s">
        <v>424</v>
      </c>
      <c r="E17" s="47">
        <f>+'Ark1'!Q711</f>
        <v>192</v>
      </c>
      <c r="F17" s="59">
        <f t="shared" si="0"/>
        <v>-2</v>
      </c>
      <c r="G17" s="190">
        <f>+'Ark1'!R711</f>
        <v>2132</v>
      </c>
      <c r="H17" s="59">
        <f t="shared" si="1"/>
        <v>-71</v>
      </c>
      <c r="I17" s="64">
        <f>+'Ark1'!S711</f>
        <v>2127</v>
      </c>
      <c r="J17" s="99">
        <f>+'Ark1'!T711</f>
        <v>12.046558933212795</v>
      </c>
      <c r="K17" s="96">
        <f t="shared" si="2"/>
        <v>-0.14964324804170559</v>
      </c>
      <c r="L17" s="99">
        <f>+'Ark1'!U711</f>
        <v>10.01793245497861</v>
      </c>
      <c r="M17" s="191">
        <f>+'Ark1'!W711</f>
        <v>61.672778561354008</v>
      </c>
      <c r="N17" s="96">
        <f t="shared" si="3"/>
        <v>-9.2259944546455586E-3</v>
      </c>
      <c r="O17" s="49">
        <f>+'Ark1'!AB711</f>
        <v>2.845352191207307</v>
      </c>
      <c r="P17" s="190">
        <f>+'Ark1'!Y711</f>
        <v>114.8818480300193</v>
      </c>
      <c r="Q17" s="96">
        <f t="shared" si="4"/>
        <v>0.14022297327852584</v>
      </c>
      <c r="R17" s="49">
        <f>+'Ark1'!AA711</f>
        <v>2.8741058001631759</v>
      </c>
      <c r="S17" s="64">
        <f>+'Ark1'!AC711</f>
        <v>-4.350137382772294</v>
      </c>
      <c r="T17" s="99">
        <f t="shared" si="5"/>
        <v>11.104166666666666</v>
      </c>
      <c r="U17" s="39"/>
      <c r="V17" s="4"/>
      <c r="W17" s="52"/>
      <c r="X17" s="4"/>
      <c r="Z17" s="5"/>
      <c r="AA17"/>
      <c r="AB17"/>
      <c r="AC17"/>
      <c r="AD17"/>
      <c r="AE17"/>
    </row>
    <row r="18" spans="1:32" ht="15.6">
      <c r="A18" s="39"/>
      <c r="B18" s="203">
        <f>+'Ark1'!C712</f>
        <v>2024</v>
      </c>
      <c r="C18" s="47">
        <f>+'Ark1'!N712</f>
        <v>120</v>
      </c>
      <c r="D18" s="48" t="s">
        <v>425</v>
      </c>
      <c r="E18" s="47">
        <f>+'Ark1'!Q712</f>
        <v>204</v>
      </c>
      <c r="F18" s="59">
        <f t="shared" si="0"/>
        <v>-15</v>
      </c>
      <c r="G18" s="190">
        <f>+'Ark1'!R712</f>
        <v>2344</v>
      </c>
      <c r="H18" s="59">
        <f t="shared" si="1"/>
        <v>30</v>
      </c>
      <c r="I18" s="64">
        <f>+'Ark1'!S712</f>
        <v>2340</v>
      </c>
      <c r="J18" s="99">
        <f>+'Ark1'!T712</f>
        <v>13.24443439936716</v>
      </c>
      <c r="K18" s="96">
        <f t="shared" si="2"/>
        <v>0.43371635696003175</v>
      </c>
      <c r="L18" s="99">
        <f>+'Ark1'!U712</f>
        <v>11.966211087773155</v>
      </c>
      <c r="M18" s="191">
        <f>+'Ark1'!W712</f>
        <v>61.173076923076913</v>
      </c>
      <c r="N18" s="96">
        <f t="shared" si="3"/>
        <v>0.14402228300752284</v>
      </c>
      <c r="O18" s="49">
        <f>+'Ark1'!AB712</f>
        <v>2.9669766365113608</v>
      </c>
      <c r="P18" s="190">
        <f>+'Ark1'!Y712</f>
        <v>124.81292662116044</v>
      </c>
      <c r="Q18" s="96">
        <f t="shared" si="4"/>
        <v>0.18552817690827794</v>
      </c>
      <c r="R18" s="49">
        <f>+'Ark1'!AA712</f>
        <v>2.9027494816025095</v>
      </c>
      <c r="S18" s="64">
        <f>+'Ark1'!AC712</f>
        <v>-2.9590852832810355</v>
      </c>
      <c r="T18" s="99">
        <f t="shared" si="5"/>
        <v>11.490196078431373</v>
      </c>
      <c r="U18" s="39"/>
      <c r="V18" s="4"/>
      <c r="W18" s="52"/>
      <c r="X18" s="4"/>
      <c r="Z18" s="5"/>
      <c r="AA18"/>
      <c r="AB18"/>
      <c r="AC18"/>
      <c r="AD18"/>
      <c r="AE18"/>
    </row>
    <row r="19" spans="1:32" ht="15.6">
      <c r="A19" s="39"/>
      <c r="B19" s="203">
        <f>+'Ark1'!C713</f>
        <v>2024</v>
      </c>
      <c r="C19" s="47">
        <f>+'Ark1'!N713</f>
        <v>130</v>
      </c>
      <c r="D19" s="48" t="s">
        <v>426</v>
      </c>
      <c r="E19" s="47">
        <f>+'Ark1'!Q713</f>
        <v>212</v>
      </c>
      <c r="F19" s="59">
        <f t="shared" si="0"/>
        <v>-14</v>
      </c>
      <c r="G19" s="190">
        <f>+'Ark1'!R713</f>
        <v>2261</v>
      </c>
      <c r="H19" s="59">
        <f t="shared" si="1"/>
        <v>-36</v>
      </c>
      <c r="I19" s="64">
        <f>+'Ark1'!S713</f>
        <v>2261</v>
      </c>
      <c r="J19" s="99">
        <f>+'Ark1'!T713</f>
        <v>12.775454853655781</v>
      </c>
      <c r="K19" s="96">
        <f t="shared" si="2"/>
        <v>5.8851853046798297E-2</v>
      </c>
      <c r="L19" s="99">
        <f>+'Ark1'!U713</f>
        <v>12.479189816076898</v>
      </c>
      <c r="M19" s="191">
        <f>+'Ark1'!W713</f>
        <v>60.651039363113682</v>
      </c>
      <c r="N19" s="96">
        <f t="shared" si="3"/>
        <v>0.11509165069540472</v>
      </c>
      <c r="O19" s="49">
        <f>+'Ark1'!AB713</f>
        <v>3.141486678024755</v>
      </c>
      <c r="P19" s="190">
        <f>+'Ark1'!Y713</f>
        <v>134.9417514374172</v>
      </c>
      <c r="Q19" s="96">
        <f t="shared" si="4"/>
        <v>5.5464976816239187E-2</v>
      </c>
      <c r="R19" s="49">
        <f>+'Ark1'!AA713</f>
        <v>2.8591882401161439</v>
      </c>
      <c r="S19" s="64">
        <f>+'Ark1'!AC713</f>
        <v>-5.4191908642612718</v>
      </c>
      <c r="T19" s="99">
        <f t="shared" si="5"/>
        <v>10.665094339622641</v>
      </c>
      <c r="U19" s="39"/>
      <c r="V19" s="4"/>
      <c r="W19" s="52"/>
      <c r="X19" s="4"/>
      <c r="Z19" s="5"/>
      <c r="AA19"/>
      <c r="AB19" s="2"/>
      <c r="AC19" s="2"/>
      <c r="AD19" s="2"/>
      <c r="AE19"/>
    </row>
    <row r="20" spans="1:32" ht="15.6">
      <c r="A20" s="39"/>
      <c r="B20" s="203">
        <f>+'Ark1'!C714</f>
        <v>2024</v>
      </c>
      <c r="C20" s="47">
        <f>+'Ark1'!N714</f>
        <v>140</v>
      </c>
      <c r="D20" s="48" t="s">
        <v>427</v>
      </c>
      <c r="E20" s="47">
        <f>+'Ark1'!Q714</f>
        <v>219</v>
      </c>
      <c r="F20" s="59">
        <f t="shared" si="0"/>
        <v>-22</v>
      </c>
      <c r="G20" s="190">
        <f>+'Ark1'!R714</f>
        <v>2081</v>
      </c>
      <c r="H20" s="59">
        <f t="shared" si="1"/>
        <v>-1</v>
      </c>
      <c r="I20" s="64">
        <f>+'Ark1'!S714</f>
        <v>2080</v>
      </c>
      <c r="J20" s="99">
        <f>+'Ark1'!T714</f>
        <v>11.758390778619052</v>
      </c>
      <c r="K20" s="96">
        <f t="shared" si="2"/>
        <v>0.23206624781021645</v>
      </c>
      <c r="L20" s="99">
        <f>+'Ark1'!U714</f>
        <v>12.332938238249483</v>
      </c>
      <c r="M20" s="191">
        <f>+'Ark1'!W714</f>
        <v>59.842788461538483</v>
      </c>
      <c r="N20" s="96">
        <f t="shared" si="3"/>
        <v>-0.16876110535276467</v>
      </c>
      <c r="O20" s="49">
        <f>+'Ark1'!AB714</f>
        <v>3.3652345776994279</v>
      </c>
      <c r="P20" s="190">
        <f>+'Ark1'!Y714</f>
        <v>144.89553099471411</v>
      </c>
      <c r="Q20" s="96">
        <f t="shared" si="4"/>
        <v>0.21046855475267989</v>
      </c>
      <c r="R20" s="49">
        <f>+'Ark1'!AA714</f>
        <v>2.9472607819577483</v>
      </c>
      <c r="S20" s="64">
        <f>+'Ark1'!AC714</f>
        <v>-11.826918412283476</v>
      </c>
      <c r="T20" s="99">
        <f t="shared" si="5"/>
        <v>9.5022831050228316</v>
      </c>
      <c r="U20" s="39"/>
      <c r="V20" s="4"/>
      <c r="W20" s="52"/>
      <c r="X20" s="4"/>
      <c r="Z20" s="5"/>
      <c r="AA20"/>
      <c r="AB20" s="2"/>
      <c r="AC20" s="2"/>
      <c r="AD20" s="2"/>
      <c r="AE20"/>
    </row>
    <row r="21" spans="1:32" ht="15.6">
      <c r="A21" s="39"/>
      <c r="B21" s="203">
        <f>+'Ark1'!C715</f>
        <v>2024</v>
      </c>
      <c r="C21" s="47">
        <f>+'Ark1'!N715</f>
        <v>150</v>
      </c>
      <c r="D21" s="48" t="s">
        <v>428</v>
      </c>
      <c r="E21" s="47">
        <f>+'Ark1'!Q715</f>
        <v>227</v>
      </c>
      <c r="F21" s="59">
        <f t="shared" si="0"/>
        <v>-7</v>
      </c>
      <c r="G21" s="190">
        <f>+'Ark1'!R715</f>
        <v>1683</v>
      </c>
      <c r="H21" s="59">
        <f t="shared" si="1"/>
        <v>-37</v>
      </c>
      <c r="I21" s="64">
        <f>+'Ark1'!S715</f>
        <v>1681</v>
      </c>
      <c r="J21" s="99">
        <f>+'Ark1'!T715</f>
        <v>9.5095491015934002</v>
      </c>
      <c r="K21" s="96">
        <f t="shared" si="2"/>
        <v>-1.2678656807754152E-2</v>
      </c>
      <c r="L21" s="99">
        <f>+'Ark1'!U715</f>
        <v>10.65434789126259</v>
      </c>
      <c r="M21" s="191">
        <f>+'Ark1'!W715</f>
        <v>59.099940511600238</v>
      </c>
      <c r="N21" s="96">
        <f t="shared" si="3"/>
        <v>-0.16902098198201543</v>
      </c>
      <c r="O21" s="49">
        <f>+'Ark1'!AB715</f>
        <v>3.4236127595299606</v>
      </c>
      <c r="P21" s="190">
        <f>+'Ark1'!Y715</f>
        <v>154.77587641116989</v>
      </c>
      <c r="Q21" s="96">
        <f t="shared" si="4"/>
        <v>0.38849269023958755</v>
      </c>
      <c r="R21" s="49">
        <f>+'Ark1'!AA715</f>
        <v>2.8783788152442575</v>
      </c>
      <c r="S21" s="64">
        <f>+'Ark1'!AC715</f>
        <v>-5.8253203329230736</v>
      </c>
      <c r="T21" s="99">
        <f t="shared" si="5"/>
        <v>7.4140969162995596</v>
      </c>
      <c r="U21" s="39"/>
      <c r="V21" s="4"/>
      <c r="W21" s="52"/>
      <c r="X21" s="4"/>
      <c r="Z21" s="5"/>
      <c r="AA21"/>
      <c r="AB21" s="2"/>
      <c r="AC21" s="2"/>
      <c r="AD21" s="2"/>
      <c r="AE21"/>
    </row>
    <row r="22" spans="1:32" ht="15.6">
      <c r="A22" s="39"/>
      <c r="B22" s="203">
        <f>+'Ark1'!C716</f>
        <v>2024</v>
      </c>
      <c r="C22" s="47">
        <f>+'Ark1'!N716</f>
        <v>160</v>
      </c>
      <c r="D22" s="48" t="s">
        <v>429</v>
      </c>
      <c r="E22" s="47">
        <f>+'Ark1'!Q716</f>
        <v>221</v>
      </c>
      <c r="F22" s="59">
        <f t="shared" si="0"/>
        <v>-6</v>
      </c>
      <c r="G22" s="190">
        <f>+'Ark1'!R716</f>
        <v>1379</v>
      </c>
      <c r="H22" s="59">
        <f t="shared" si="1"/>
        <v>-15</v>
      </c>
      <c r="I22" s="64">
        <f>+'Ark1'!S716</f>
        <v>1376</v>
      </c>
      <c r="J22" s="99">
        <f>+'Ark1'!T716</f>
        <v>7.7918408859758141</v>
      </c>
      <c r="K22" s="96">
        <f t="shared" si="2"/>
        <v>7.4407458527438131E-2</v>
      </c>
      <c r="L22" s="99">
        <f>+'Ark1'!U716</f>
        <v>9.2697863267597818</v>
      </c>
      <c r="M22" s="191">
        <f>+'Ark1'!W716</f>
        <v>58.460755813953512</v>
      </c>
      <c r="N22" s="96">
        <f t="shared" si="3"/>
        <v>0.29564454331458023</v>
      </c>
      <c r="O22" s="49">
        <f>+'Ark1'!AB716</f>
        <v>3.5666291669855124</v>
      </c>
      <c r="P22" s="190">
        <f>+'Ark1'!Y716</f>
        <v>164.34858593183557</v>
      </c>
      <c r="Q22" s="96">
        <f t="shared" si="4"/>
        <v>-0.31970675109153035</v>
      </c>
      <c r="R22" s="49">
        <f>+'Ark1'!AA716</f>
        <v>2.7994372891363284</v>
      </c>
      <c r="S22" s="64">
        <f>+'Ark1'!AC716</f>
        <v>-4.2323886578309908</v>
      </c>
      <c r="T22" s="99">
        <f t="shared" si="5"/>
        <v>6.2398190045248869</v>
      </c>
      <c r="U22" s="39"/>
      <c r="V22" s="4"/>
      <c r="W22" s="52"/>
      <c r="X22" s="4"/>
      <c r="Z22" s="5"/>
      <c r="AA22"/>
      <c r="AB22" s="2"/>
      <c r="AC22" s="2"/>
      <c r="AD22" s="2"/>
      <c r="AE22"/>
    </row>
    <row r="23" spans="1:32" ht="15.6">
      <c r="A23" s="39"/>
      <c r="B23" s="203">
        <f>+'Ark1'!C717</f>
        <v>2024</v>
      </c>
      <c r="C23" s="47">
        <f>+'Ark1'!N717</f>
        <v>170</v>
      </c>
      <c r="D23" s="48" t="s">
        <v>430</v>
      </c>
      <c r="E23" s="47">
        <f>+'Ark1'!Q717</f>
        <v>206</v>
      </c>
      <c r="F23" s="59">
        <f t="shared" si="0"/>
        <v>-4</v>
      </c>
      <c r="G23" s="190">
        <f>+'Ark1'!R717</f>
        <v>954</v>
      </c>
      <c r="H23" s="59">
        <f t="shared" si="1"/>
        <v>-79</v>
      </c>
      <c r="I23" s="64">
        <f>+'Ark1'!S717</f>
        <v>952</v>
      </c>
      <c r="J23" s="99">
        <f>+'Ark1'!T717</f>
        <v>5.3904395976946553</v>
      </c>
      <c r="K23" s="96">
        <f t="shared" si="2"/>
        <v>-0.32843323627533838</v>
      </c>
      <c r="L23" s="99">
        <f>+'Ark1'!U717</f>
        <v>6.7985449037580814</v>
      </c>
      <c r="M23" s="191">
        <f>+'Ark1'!W717</f>
        <v>57.218487394957997</v>
      </c>
      <c r="N23" s="96">
        <f t="shared" si="3"/>
        <v>-0.12811454678958967</v>
      </c>
      <c r="O23" s="49">
        <f>+'Ark1'!AB717</f>
        <v>3.6717400538369223</v>
      </c>
      <c r="P23" s="190">
        <f>+'Ark1'!Y717</f>
        <v>174.2320754716977</v>
      </c>
      <c r="Q23" s="96">
        <f t="shared" si="4"/>
        <v>-5.1273995872662681E-2</v>
      </c>
      <c r="R23" s="49">
        <f>+'Ark1'!AA717</f>
        <v>2.9065661315886997</v>
      </c>
      <c r="S23" s="64">
        <f>+'Ark1'!AC717</f>
        <v>-9.4460328776279336</v>
      </c>
      <c r="T23" s="99">
        <f t="shared" si="5"/>
        <v>4.6310679611650487</v>
      </c>
      <c r="U23" s="39"/>
      <c r="V23" s="4"/>
      <c r="W23" s="52"/>
      <c r="X23" s="4"/>
      <c r="Z23" s="5"/>
      <c r="AA23"/>
      <c r="AB23" s="2"/>
      <c r="AC23" s="2"/>
      <c r="AD23" s="2"/>
      <c r="AE23"/>
    </row>
    <row r="24" spans="1:32" ht="15.6">
      <c r="A24" s="39"/>
      <c r="B24" s="203">
        <f>+'Ark1'!C718</f>
        <v>2024</v>
      </c>
      <c r="C24" s="47">
        <f>+'Ark1'!N718</f>
        <v>180</v>
      </c>
      <c r="D24" s="48" t="s">
        <v>431</v>
      </c>
      <c r="E24" s="47">
        <f>+'Ark1'!Q718</f>
        <v>176</v>
      </c>
      <c r="F24" s="59">
        <f t="shared" si="0"/>
        <v>-9</v>
      </c>
      <c r="G24" s="190">
        <f>+'Ark1'!R718</f>
        <v>660</v>
      </c>
      <c r="H24" s="59">
        <f t="shared" si="1"/>
        <v>-50</v>
      </c>
      <c r="I24" s="64">
        <f>+'Ark1'!S718</f>
        <v>659</v>
      </c>
      <c r="J24" s="99">
        <f>+'Ark1'!T718</f>
        <v>3.7292349418013329</v>
      </c>
      <c r="K24" s="96">
        <f t="shared" si="2"/>
        <v>-0.20145209800379371</v>
      </c>
      <c r="L24" s="99">
        <f>+'Ark1'!U718</f>
        <v>4.9744882881963868</v>
      </c>
      <c r="M24" s="191">
        <f>+'Ark1'!W718</f>
        <v>56.150227617602432</v>
      </c>
      <c r="N24" s="96">
        <f t="shared" si="3"/>
        <v>3.565901788529402E-2</v>
      </c>
      <c r="O24" s="49">
        <f>+'Ark1'!AB718</f>
        <v>3.8739876970076512</v>
      </c>
      <c r="P24" s="190">
        <f>+'Ark1'!Y718</f>
        <v>184.274393939394</v>
      </c>
      <c r="Q24" s="96">
        <f t="shared" si="4"/>
        <v>0.47073196756286961</v>
      </c>
      <c r="R24" s="49">
        <f>+'Ark1'!AA718</f>
        <v>2.9003366566412008</v>
      </c>
      <c r="S24" s="64">
        <f>+'Ark1'!AC718</f>
        <v>-6.9802481700930068</v>
      </c>
      <c r="T24" s="99">
        <f t="shared" si="5"/>
        <v>3.75</v>
      </c>
      <c r="U24" s="39"/>
      <c r="V24" s="4"/>
      <c r="W24" s="52"/>
      <c r="X24" s="4"/>
      <c r="Y24" s="11"/>
      <c r="Z24" s="5"/>
      <c r="AA24"/>
      <c r="AB24" s="2"/>
      <c r="AC24" s="2"/>
      <c r="AD24" s="4"/>
      <c r="AE24" s="4"/>
      <c r="AF24" s="4"/>
    </row>
    <row r="25" spans="1:32" ht="15.6">
      <c r="A25" s="39"/>
      <c r="B25" s="203">
        <f>+'Ark1'!C719</f>
        <v>2024</v>
      </c>
      <c r="C25" s="47">
        <f>+'Ark1'!N719</f>
        <v>190</v>
      </c>
      <c r="D25" s="48" t="s">
        <v>432</v>
      </c>
      <c r="E25" s="47">
        <f>+'Ark1'!Q719</f>
        <v>153</v>
      </c>
      <c r="F25" s="59">
        <f t="shared" si="0"/>
        <v>-8</v>
      </c>
      <c r="G25" s="190">
        <f>+'Ark1'!R719</f>
        <v>401</v>
      </c>
      <c r="H25" s="59">
        <f t="shared" si="1"/>
        <v>-35</v>
      </c>
      <c r="I25" s="64">
        <f>+'Ark1'!S719</f>
        <v>400</v>
      </c>
      <c r="J25" s="99">
        <f>+'Ark1'!T719</f>
        <v>2.2657927449429316</v>
      </c>
      <c r="K25" s="96">
        <f t="shared" si="2"/>
        <v>-0.14798126823317448</v>
      </c>
      <c r="L25" s="99">
        <f>+'Ark1'!U719</f>
        <v>3.1836028082495256</v>
      </c>
      <c r="M25" s="191">
        <f>+'Ark1'!W719</f>
        <v>54.615000000000002</v>
      </c>
      <c r="N25" s="96">
        <f t="shared" si="3"/>
        <v>-0.31389908256881682</v>
      </c>
      <c r="O25" s="49">
        <f>+'Ark1'!AB719</f>
        <v>4.2891461854313038</v>
      </c>
      <c r="P25" s="190">
        <f>+'Ark1'!Y719</f>
        <v>194.10423940149624</v>
      </c>
      <c r="Q25" s="96">
        <f t="shared" si="4"/>
        <v>-0.53910922235704106</v>
      </c>
      <c r="R25" s="49">
        <f>+'Ark1'!AA719</f>
        <v>2.8373561196992338</v>
      </c>
      <c r="S25" s="64">
        <f>+'Ark1'!AC719</f>
        <v>-17.336245472727718</v>
      </c>
      <c r="T25" s="99">
        <f t="shared" si="5"/>
        <v>2.6209150326797386</v>
      </c>
      <c r="U25" s="39"/>
      <c r="V25" s="4"/>
      <c r="W25" s="52"/>
      <c r="X25" s="4"/>
      <c r="Y25" s="11"/>
      <c r="Z25" s="5"/>
      <c r="AA25"/>
      <c r="AB25" s="1"/>
      <c r="AD25" s="9"/>
      <c r="AE25" s="9"/>
      <c r="AF25" s="9"/>
    </row>
    <row r="26" spans="1:32" ht="15.6">
      <c r="A26" s="39"/>
      <c r="B26" s="203">
        <f>+'Ark1'!C720</f>
        <v>2024</v>
      </c>
      <c r="C26" s="47">
        <f>+'Ark1'!N720</f>
        <v>200</v>
      </c>
      <c r="D26" s="48" t="s">
        <v>433</v>
      </c>
      <c r="E26" s="47">
        <f>+'Ark1'!Q720</f>
        <v>113</v>
      </c>
      <c r="F26" s="59">
        <f t="shared" si="0"/>
        <v>0</v>
      </c>
      <c r="G26" s="190">
        <f>+'Ark1'!R720</f>
        <v>276</v>
      </c>
      <c r="H26" s="59">
        <f t="shared" si="1"/>
        <v>39</v>
      </c>
      <c r="I26" s="64">
        <f>+'Ark1'!S720</f>
        <v>276</v>
      </c>
      <c r="J26" s="99">
        <f>+'Ark1'!T720</f>
        <v>1.559498248389648</v>
      </c>
      <c r="K26" s="96">
        <f t="shared" si="2"/>
        <v>0.24742384214483826</v>
      </c>
      <c r="L26" s="99">
        <f>+'Ark1'!U720</f>
        <v>2.3094554465225472</v>
      </c>
      <c r="M26" s="191">
        <f>+'Ark1'!W720</f>
        <v>53.884057971014485</v>
      </c>
      <c r="N26" s="96">
        <f t="shared" si="3"/>
        <v>0.54650522839846616</v>
      </c>
      <c r="O26" s="49">
        <f>+'Ark1'!AB720</f>
        <v>4.3888403667432998</v>
      </c>
      <c r="P26" s="190">
        <f>+'Ark1'!Y720</f>
        <v>204.57898550724656</v>
      </c>
      <c r="Q26" s="96">
        <f t="shared" si="4"/>
        <v>0.21105301779519436</v>
      </c>
      <c r="R26" s="49">
        <f>+'Ark1'!AA720</f>
        <v>2.9198831845300406</v>
      </c>
      <c r="S26" s="64">
        <f>+'Ark1'!AC720</f>
        <v>-7.1693163872344066</v>
      </c>
      <c r="T26" s="99">
        <f t="shared" si="5"/>
        <v>2.4424778761061945</v>
      </c>
      <c r="U26" s="39"/>
      <c r="V26" s="4"/>
      <c r="W26" s="52"/>
      <c r="X26" s="4"/>
      <c r="Y26" s="11"/>
      <c r="Z26" s="5"/>
      <c r="AA26"/>
      <c r="AB26" s="1"/>
      <c r="AD26" s="9"/>
      <c r="AE26" s="9"/>
      <c r="AF26" s="9"/>
    </row>
    <row r="27" spans="1:32" ht="15.6">
      <c r="A27" s="39"/>
      <c r="B27" s="203">
        <f>+'Ark1'!C721</f>
        <v>2024</v>
      </c>
      <c r="C27" s="47">
        <f>+'Ark1'!N721</f>
        <v>210</v>
      </c>
      <c r="D27" s="48" t="s">
        <v>434</v>
      </c>
      <c r="E27" s="47">
        <f>+'Ark1'!Q721</f>
        <v>72</v>
      </c>
      <c r="F27" s="59">
        <f t="shared" si="0"/>
        <v>-1</v>
      </c>
      <c r="G27" s="190">
        <f>+'Ark1'!R721</f>
        <v>154</v>
      </c>
      <c r="H27" s="59">
        <f t="shared" si="1"/>
        <v>24</v>
      </c>
      <c r="I27" s="64">
        <f>+'Ark1'!S721</f>
        <v>153</v>
      </c>
      <c r="J27" s="99">
        <f>+'Ark1'!T721</f>
        <v>0.8701548197536445</v>
      </c>
      <c r="K27" s="96">
        <f t="shared" si="2"/>
        <v>0.1504515589442551</v>
      </c>
      <c r="L27" s="99">
        <f>+'Ark1'!U721</f>
        <v>1.3415290715554562</v>
      </c>
      <c r="M27" s="191">
        <f>+'Ark1'!W721</f>
        <v>52.398692810457511</v>
      </c>
      <c r="N27" s="96">
        <f t="shared" si="3"/>
        <v>-0.70983432132541679</v>
      </c>
      <c r="O27" s="49">
        <f>+'Ark1'!AB721</f>
        <v>4.2184466820030506</v>
      </c>
      <c r="P27" s="190">
        <f>+'Ark1'!Y721</f>
        <v>212.98051948051943</v>
      </c>
      <c r="Q27" s="96">
        <f t="shared" si="4"/>
        <v>0.47128871128879268</v>
      </c>
      <c r="R27" s="49">
        <f>+'Ark1'!AA721</f>
        <v>2.5645454767863809</v>
      </c>
      <c r="S27" s="64">
        <f>+'Ark1'!AC721</f>
        <v>-12.042272235124402</v>
      </c>
      <c r="T27" s="99">
        <f t="shared" si="5"/>
        <v>2.1388888888888888</v>
      </c>
      <c r="U27" s="39"/>
      <c r="V27" s="4"/>
      <c r="W27" s="52"/>
      <c r="X27" s="4"/>
      <c r="Y27" s="11"/>
      <c r="Z27" s="5"/>
      <c r="AA27"/>
      <c r="AB27" s="1"/>
      <c r="AD27" s="9"/>
      <c r="AE27" s="9"/>
      <c r="AF27" s="9"/>
    </row>
    <row r="28" spans="1:32" ht="15.6">
      <c r="A28" s="39"/>
      <c r="B28" s="203">
        <f>+'Ark1'!C722</f>
        <v>2024</v>
      </c>
      <c r="C28" s="47">
        <f>+'Ark1'!N722</f>
        <v>220</v>
      </c>
      <c r="D28" s="48" t="s">
        <v>435</v>
      </c>
      <c r="E28" s="47">
        <f>+'Ark1'!Q722</f>
        <v>50</v>
      </c>
      <c r="F28" s="59">
        <f t="shared" si="0"/>
        <v>0</v>
      </c>
      <c r="G28" s="190">
        <f>+'Ark1'!R722</f>
        <v>87</v>
      </c>
      <c r="H28" s="59">
        <f t="shared" si="1"/>
        <v>3</v>
      </c>
      <c r="I28" s="64">
        <f>+'Ark1'!S722</f>
        <v>87</v>
      </c>
      <c r="J28" s="99">
        <f>+'Ark1'!T722</f>
        <v>0.49158096960108488</v>
      </c>
      <c r="K28" s="96">
        <f t="shared" si="2"/>
        <v>2.6541939539633019E-2</v>
      </c>
      <c r="L28" s="99">
        <f>+'Ark1'!U722</f>
        <v>0.79709298147443186</v>
      </c>
      <c r="M28" s="191">
        <f>+'Ark1'!W722</f>
        <v>50.540229885057457</v>
      </c>
      <c r="N28" s="96">
        <f t="shared" si="3"/>
        <v>-0.2910954161473569</v>
      </c>
      <c r="O28" s="49">
        <f>+'Ark1'!AB722</f>
        <v>4.608349737538882</v>
      </c>
      <c r="P28" s="190">
        <f>+'Ark1'!Y722</f>
        <v>224.00114942528745</v>
      </c>
      <c r="Q28" s="96">
        <f t="shared" si="4"/>
        <v>2.3523399014778192</v>
      </c>
      <c r="R28" s="49">
        <f>+'Ark1'!AA722</f>
        <v>2.8097324392132994</v>
      </c>
      <c r="S28" s="64">
        <f>+'Ark1'!AC722</f>
        <v>7.0436093733218197</v>
      </c>
      <c r="T28" s="99">
        <f t="shared" si="5"/>
        <v>1.74</v>
      </c>
      <c r="U28" s="39"/>
      <c r="V28" s="4"/>
      <c r="W28" s="52"/>
      <c r="X28" s="4"/>
      <c r="Y28" s="5"/>
      <c r="Z28" s="5"/>
      <c r="AA28"/>
      <c r="AB28" s="1"/>
      <c r="AD28" s="9"/>
      <c r="AE28" s="9"/>
      <c r="AF28" s="9"/>
    </row>
    <row r="29" spans="1:32" ht="15.6">
      <c r="A29" s="39"/>
      <c r="B29" s="203">
        <f>+'Ark1'!C723</f>
        <v>2024</v>
      </c>
      <c r="C29" s="47">
        <f>+'Ark1'!N723</f>
        <v>230</v>
      </c>
      <c r="D29" s="48" t="s">
        <v>436</v>
      </c>
      <c r="E29" s="47">
        <f>+'Ark1'!Q723</f>
        <v>35</v>
      </c>
      <c r="F29" s="59">
        <f t="shared" si="0"/>
        <v>-5</v>
      </c>
      <c r="G29" s="190">
        <f>+'Ark1'!R723</f>
        <v>128</v>
      </c>
      <c r="H29" s="59">
        <f t="shared" si="1"/>
        <v>41</v>
      </c>
      <c r="I29" s="64">
        <f>+'Ark1'!S723</f>
        <v>126</v>
      </c>
      <c r="J29" s="99">
        <f>+'Ark1'!T723</f>
        <v>0.72324556447056176</v>
      </c>
      <c r="K29" s="96">
        <f t="shared" si="2"/>
        <v>0.2415979976212011</v>
      </c>
      <c r="L29" s="99">
        <f>+'Ark1'!U723</f>
        <v>1.2702418061262051</v>
      </c>
      <c r="M29" s="191">
        <f>+'Ark1'!W723</f>
        <v>47.984126984126966</v>
      </c>
      <c r="N29" s="96">
        <f t="shared" si="3"/>
        <v>-1.7063492063492234</v>
      </c>
      <c r="O29" s="49">
        <f>+'Ark1'!AB723</f>
        <v>6.1230557354502979</v>
      </c>
      <c r="P29" s="190">
        <f>+'Ark1'!Y723</f>
        <v>242.62578124999996</v>
      </c>
      <c r="Q29" s="96">
        <f t="shared" si="4"/>
        <v>8.4981950431034079</v>
      </c>
      <c r="R29" s="49">
        <f>+'Ark1'!AA723</f>
        <v>15.587821674478512</v>
      </c>
      <c r="S29" s="64">
        <f>+'Ark1'!AC723</f>
        <v>-39.99428696785175</v>
      </c>
      <c r="T29" s="99">
        <f t="shared" si="5"/>
        <v>3.657142857142857</v>
      </c>
      <c r="U29" s="39"/>
      <c r="V29" s="4"/>
      <c r="W29" s="52"/>
      <c r="X29" s="4"/>
      <c r="Y29" s="5"/>
      <c r="Z29" s="5"/>
      <c r="AA29"/>
      <c r="AB29" s="1"/>
      <c r="AD29" s="9"/>
      <c r="AE29" s="9"/>
      <c r="AF29" s="9"/>
    </row>
    <row r="30" spans="1:32" ht="15.6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4"/>
      <c r="W30" s="52"/>
      <c r="X30" s="4"/>
      <c r="Y30" s="5"/>
      <c r="Z30" s="5"/>
      <c r="AA30"/>
      <c r="AB30" s="1"/>
      <c r="AD30" s="9"/>
      <c r="AE30" s="9"/>
      <c r="AF30" s="9"/>
    </row>
    <row r="31" spans="1:32" ht="15.6">
      <c r="A31" s="39"/>
      <c r="B31">
        <f>+'Ark1'!C724</f>
        <v>2023</v>
      </c>
      <c r="C31">
        <f>+'Ark1'!N724</f>
        <v>60</v>
      </c>
      <c r="D31" s="3" t="s">
        <v>420</v>
      </c>
      <c r="E31">
        <f>+'Ark1'!Q724</f>
        <v>30</v>
      </c>
      <c r="G31" s="9">
        <f>+'Ark1'!R724</f>
        <v>39</v>
      </c>
      <c r="I31" s="9">
        <f>+'Ark1'!S724</f>
        <v>38</v>
      </c>
      <c r="J31" s="94">
        <f>+'Ark1'!T724</f>
        <v>0.21591097824281677</v>
      </c>
      <c r="L31" s="94">
        <f>+'Ark1'!U724</f>
        <v>9.412028411282608E-2</v>
      </c>
      <c r="M31" s="1">
        <f>+'Ark1'!W724</f>
        <v>62.684210526315802</v>
      </c>
      <c r="O31" s="1">
        <f>+'Ark1'!AB724</f>
        <v>2.7155038609505326</v>
      </c>
      <c r="P31" s="9">
        <f>+'Ark1'!Y724</f>
        <v>59.94871794871797</v>
      </c>
      <c r="R31" s="1">
        <f>+'Ark1'!AA724</f>
        <v>6.6285143294758191</v>
      </c>
      <c r="S31" s="9">
        <f>+'Ark1'!AC724</f>
        <v>-11.796096947599873</v>
      </c>
      <c r="T31" s="94">
        <f t="shared" si="5"/>
        <v>1.3</v>
      </c>
      <c r="U31" s="39"/>
      <c r="V31" s="4"/>
      <c r="W31" s="52"/>
      <c r="X31" s="4"/>
      <c r="Y31" s="5"/>
      <c r="Z31" s="5"/>
      <c r="AA31"/>
      <c r="AB31" s="1"/>
      <c r="AD31" s="9"/>
      <c r="AE31" s="9"/>
      <c r="AF31" s="9"/>
    </row>
    <row r="32" spans="1:32" ht="15.6">
      <c r="A32" s="39"/>
      <c r="B32">
        <f>+'Ark1'!C725</f>
        <v>2023</v>
      </c>
      <c r="C32">
        <f>+'Ark1'!N725</f>
        <v>70</v>
      </c>
      <c r="D32" s="3" t="s">
        <v>421</v>
      </c>
      <c r="E32">
        <f>+'Ark1'!Q725</f>
        <v>44</v>
      </c>
      <c r="G32" s="9">
        <f>+'Ark1'!R725</f>
        <v>121</v>
      </c>
      <c r="I32" s="9">
        <f>+'Ark1'!S725</f>
        <v>116</v>
      </c>
      <c r="J32" s="94">
        <f>+'Ark1'!T725</f>
        <v>0.6698776504456625</v>
      </c>
      <c r="L32" s="94">
        <f>+'Ark1'!U725</f>
        <v>0.3560548609342607</v>
      </c>
      <c r="M32" s="1">
        <f>+'Ark1'!W725</f>
        <v>63.620689655172413</v>
      </c>
      <c r="O32" s="1">
        <f>+'Ark1'!AB725</f>
        <v>2.0242289822674899</v>
      </c>
      <c r="P32" s="9">
        <f>+'Ark1'!Y725</f>
        <v>73.095867768595028</v>
      </c>
      <c r="R32" s="1">
        <f>+'Ark1'!AA725</f>
        <v>2.7147880794436254</v>
      </c>
      <c r="S32" s="9">
        <f>+'Ark1'!AC725</f>
        <v>-3.3181209478321119</v>
      </c>
      <c r="T32" s="94">
        <f t="shared" ref="T32:T50" si="6">+G32/E32</f>
        <v>2.75</v>
      </c>
      <c r="U32" s="39"/>
      <c r="V32" s="4"/>
      <c r="W32" s="52"/>
      <c r="X32" s="4"/>
      <c r="Y32" s="5"/>
      <c r="Z32" s="5"/>
      <c r="AA32"/>
      <c r="AB32" s="1"/>
      <c r="AD32" s="9"/>
      <c r="AE32" s="9"/>
      <c r="AF32" s="9"/>
    </row>
    <row r="33" spans="1:32" ht="15.6">
      <c r="A33" s="39"/>
      <c r="B33">
        <f>+'Ark1'!C726</f>
        <v>2023</v>
      </c>
      <c r="C33">
        <f>+'Ark1'!N726</f>
        <v>80</v>
      </c>
      <c r="D33" s="3" t="s">
        <v>422</v>
      </c>
      <c r="E33">
        <f>+'Ark1'!Q726</f>
        <v>81</v>
      </c>
      <c r="G33" s="9">
        <f>+'Ark1'!R726</f>
        <v>397</v>
      </c>
      <c r="I33" s="9">
        <f>+'Ark1'!S726</f>
        <v>393</v>
      </c>
      <c r="J33" s="94">
        <f>+'Ark1'!T726</f>
        <v>2.1978630349332886</v>
      </c>
      <c r="L33" s="94">
        <f>+'Ark1'!U726</f>
        <v>1.3599374635525436</v>
      </c>
      <c r="M33" s="1">
        <f>+'Ark1'!W726</f>
        <v>63.142493638676839</v>
      </c>
      <c r="O33" s="1">
        <f>+'Ark1'!AB726</f>
        <v>2.2615383290642654</v>
      </c>
      <c r="P33" s="9">
        <f>+'Ark1'!Y726</f>
        <v>85.092191435768257</v>
      </c>
      <c r="R33" s="1">
        <f>+'Ark1'!AA726</f>
        <v>2.6370696703613898</v>
      </c>
      <c r="S33" s="9">
        <f>+'Ark1'!AC726</f>
        <v>-5.4554067581925088</v>
      </c>
      <c r="T33" s="94">
        <f t="shared" si="6"/>
        <v>4.9012345679012341</v>
      </c>
      <c r="U33" s="39"/>
      <c r="V33" s="4"/>
      <c r="W33" s="52"/>
      <c r="X33" s="4"/>
      <c r="Y33" s="5"/>
      <c r="Z33" s="5"/>
      <c r="AA33"/>
      <c r="AB33" s="1"/>
      <c r="AD33" s="9"/>
      <c r="AE33" s="9"/>
      <c r="AF33" s="9"/>
    </row>
    <row r="34" spans="1:32" ht="15.6">
      <c r="A34" s="39"/>
      <c r="B34">
        <f>+'Ark1'!C727</f>
        <v>2023</v>
      </c>
      <c r="C34">
        <f>+'Ark1'!N727</f>
        <v>90</v>
      </c>
      <c r="D34" s="3" t="s">
        <v>402</v>
      </c>
      <c r="E34">
        <f>+'Ark1'!Q727</f>
        <v>133</v>
      </c>
      <c r="G34" s="9">
        <f>+'Ark1'!R727</f>
        <v>1044</v>
      </c>
      <c r="I34" s="9">
        <f>+'Ark1'!S727</f>
        <v>1040</v>
      </c>
      <c r="J34" s="94">
        <f>+'Ark1'!T727</f>
        <v>5.7797708021923251</v>
      </c>
      <c r="L34" s="94">
        <f>+'Ark1'!U727</f>
        <v>4.0094033329530427</v>
      </c>
      <c r="M34" s="1">
        <f>+'Ark1'!W727</f>
        <v>62.769230769230759</v>
      </c>
      <c r="O34" s="1">
        <f>+'Ark1'!AB727</f>
        <v>2.3181174774056124</v>
      </c>
      <c r="P34" s="9">
        <f>+'Ark1'!Y727</f>
        <v>95.398275862069056</v>
      </c>
      <c r="R34" s="1">
        <f>+'Ark1'!AA727</f>
        <v>2.7628267230242156</v>
      </c>
      <c r="S34" s="9">
        <f>+'Ark1'!AC727</f>
        <v>-6.947484850282458</v>
      </c>
      <c r="T34" s="94">
        <f t="shared" si="6"/>
        <v>7.8496240601503757</v>
      </c>
      <c r="U34" s="39"/>
      <c r="V34" s="4"/>
      <c r="W34" s="52"/>
      <c r="X34" s="4"/>
      <c r="Y34" s="5"/>
      <c r="Z34" s="5"/>
      <c r="AA34"/>
      <c r="AB34" s="1"/>
      <c r="AD34" s="9"/>
      <c r="AE34" s="9"/>
      <c r="AF34" s="9"/>
    </row>
    <row r="35" spans="1:32" ht="15.6">
      <c r="A35" s="39"/>
      <c r="B35">
        <f>+'Ark1'!C728</f>
        <v>2023</v>
      </c>
      <c r="C35">
        <f>+'Ark1'!N728</f>
        <v>100</v>
      </c>
      <c r="D35" s="3" t="s">
        <v>423</v>
      </c>
      <c r="E35">
        <f>+'Ark1'!Q728</f>
        <v>173</v>
      </c>
      <c r="G35" s="9">
        <f>+'Ark1'!R728</f>
        <v>1735</v>
      </c>
      <c r="I35" s="9">
        <f>+'Ark1'!S728</f>
        <v>1725</v>
      </c>
      <c r="J35" s="94">
        <f>+'Ark1'!T728</f>
        <v>9.6052704423406983</v>
      </c>
      <c r="L35" s="94">
        <f>+'Ark1'!U728</f>
        <v>7.3154970698318493</v>
      </c>
      <c r="M35" s="1">
        <f>+'Ark1'!W728</f>
        <v>62.156521739130447</v>
      </c>
      <c r="O35" s="1">
        <f>+'Ark1'!AB728</f>
        <v>2.5516961259313482</v>
      </c>
      <c r="P35" s="9">
        <f>+'Ark1'!Y728</f>
        <v>104.7383285302593</v>
      </c>
      <c r="R35" s="1">
        <f>+'Ark1'!AA728</f>
        <v>2.8407202272287546</v>
      </c>
      <c r="S35" s="9">
        <f>+'Ark1'!AC728</f>
        <v>-5.7101006122271825</v>
      </c>
      <c r="T35" s="94">
        <f t="shared" si="6"/>
        <v>10.028901734104046</v>
      </c>
      <c r="U35" s="39"/>
      <c r="V35" s="4"/>
      <c r="W35" s="52"/>
      <c r="X35" s="4"/>
      <c r="Y35" s="5"/>
      <c r="Z35" s="5"/>
      <c r="AA35"/>
      <c r="AB35" s="1"/>
      <c r="AD35" s="9"/>
      <c r="AE35" s="9"/>
      <c r="AF35" s="9"/>
    </row>
    <row r="36" spans="1:32" ht="15.6">
      <c r="A36" s="39"/>
      <c r="B36">
        <f>+'Ark1'!C729</f>
        <v>2023</v>
      </c>
      <c r="C36">
        <f>+'Ark1'!N729</f>
        <v>110</v>
      </c>
      <c r="D36" s="3" t="s">
        <v>424</v>
      </c>
      <c r="E36">
        <f>+'Ark1'!Q729</f>
        <v>194</v>
      </c>
      <c r="G36" s="9">
        <f>+'Ark1'!R729</f>
        <v>2203</v>
      </c>
      <c r="I36" s="9">
        <f>+'Ark1'!S729</f>
        <v>2195</v>
      </c>
      <c r="J36" s="94">
        <f>+'Ark1'!T729</f>
        <v>12.196202181254501</v>
      </c>
      <c r="L36" s="94">
        <f>+'Ark1'!U729</f>
        <v>10.175932469138967</v>
      </c>
      <c r="M36" s="1">
        <f>+'Ark1'!W729</f>
        <v>61.682004555808653</v>
      </c>
      <c r="O36" s="1">
        <f>+'Ark1'!AB729</f>
        <v>2.7885250695952326</v>
      </c>
      <c r="P36" s="9">
        <f>+'Ark1'!Y729</f>
        <v>114.74162505674077</v>
      </c>
      <c r="R36" s="1">
        <f>+'Ark1'!AA729</f>
        <v>2.9074122481089781</v>
      </c>
      <c r="S36" s="9">
        <f>+'Ark1'!AC729</f>
        <v>-7.0884843190370956</v>
      </c>
      <c r="T36" s="94">
        <f t="shared" si="6"/>
        <v>11.355670103092784</v>
      </c>
      <c r="U36" s="39"/>
      <c r="V36" s="4"/>
      <c r="W36" s="52"/>
      <c r="X36" s="4"/>
      <c r="Y36" s="5"/>
      <c r="Z36" s="5"/>
      <c r="AA36"/>
      <c r="AB36" s="11"/>
      <c r="AC36" s="11"/>
      <c r="AD36" s="9"/>
      <c r="AE36" s="9"/>
      <c r="AF36" s="9"/>
    </row>
    <row r="37" spans="1:32" ht="16.5" customHeight="1">
      <c r="A37" s="39"/>
      <c r="B37">
        <f>+'Ark1'!C730</f>
        <v>2023</v>
      </c>
      <c r="C37">
        <f>+'Ark1'!N730</f>
        <v>120</v>
      </c>
      <c r="D37" s="3" t="s">
        <v>425</v>
      </c>
      <c r="E37">
        <f>+'Ark1'!Q730</f>
        <v>219</v>
      </c>
      <c r="G37" s="9">
        <f>+'Ark1'!R730</f>
        <v>2314</v>
      </c>
      <c r="I37" s="9">
        <f>+'Ark1'!S730</f>
        <v>2306</v>
      </c>
      <c r="J37" s="94">
        <f>+'Ark1'!T730</f>
        <v>12.810718042407128</v>
      </c>
      <c r="L37" s="94">
        <f>+'Ark1'!U730</f>
        <v>11.609555889937049</v>
      </c>
      <c r="M37" s="1">
        <f>+'Ark1'!W730</f>
        <v>61.02905464006939</v>
      </c>
      <c r="O37" s="1">
        <f>+'Ark1'!AB730</f>
        <v>3.1120344797671242</v>
      </c>
      <c r="P37" s="9">
        <f>+'Ark1'!Y730</f>
        <v>124.62739844425217</v>
      </c>
      <c r="R37" s="1">
        <f>+'Ark1'!AA730</f>
        <v>2.863104219086182</v>
      </c>
      <c r="S37" s="9">
        <f>+'Ark1'!AC730</f>
        <v>-5.782471475510607</v>
      </c>
      <c r="T37" s="94">
        <f t="shared" si="6"/>
        <v>10.5662100456621</v>
      </c>
      <c r="U37" s="39"/>
      <c r="V37" s="4"/>
      <c r="W37" s="52"/>
      <c r="X37" s="4"/>
      <c r="Y37" s="5"/>
      <c r="Z37" s="5"/>
      <c r="AA37"/>
      <c r="AB37" s="11"/>
      <c r="AC37" s="11"/>
      <c r="AD37" s="9"/>
      <c r="AE37" s="9"/>
      <c r="AF37" s="9"/>
    </row>
    <row r="38" spans="1:32" ht="16.5" customHeight="1">
      <c r="A38" s="39"/>
      <c r="B38">
        <f>+'Ark1'!C731</f>
        <v>2023</v>
      </c>
      <c r="C38">
        <f>+'Ark1'!N731</f>
        <v>130</v>
      </c>
      <c r="D38" s="3" t="s">
        <v>426</v>
      </c>
      <c r="E38">
        <f>+'Ark1'!Q731</f>
        <v>226</v>
      </c>
      <c r="G38" s="9">
        <f>+'Ark1'!R731</f>
        <v>2297</v>
      </c>
      <c r="I38" s="9">
        <f>+'Ark1'!S731</f>
        <v>2295</v>
      </c>
      <c r="J38" s="94">
        <f>+'Ark1'!T731</f>
        <v>12.716603000608982</v>
      </c>
      <c r="L38" s="94">
        <f>+'Ark1'!U731</f>
        <v>12.472902174404004</v>
      </c>
      <c r="M38" s="1">
        <f>+'Ark1'!W731</f>
        <v>60.535947712418277</v>
      </c>
      <c r="O38" s="1">
        <f>+'Ark1'!AB731</f>
        <v>3.2969771798573086</v>
      </c>
      <c r="P38" s="9">
        <f>+'Ark1'!Y731</f>
        <v>134.88628646060096</v>
      </c>
      <c r="R38" s="1">
        <f>+'Ark1'!AA731</f>
        <v>2.8527131340635274</v>
      </c>
      <c r="S38" s="9">
        <f>+'Ark1'!AC731</f>
        <v>-5.2138254026532511</v>
      </c>
      <c r="T38" s="94">
        <f t="shared" si="6"/>
        <v>10.163716814159292</v>
      </c>
      <c r="U38" s="39"/>
      <c r="V38" s="4"/>
      <c r="W38" s="51"/>
      <c r="X38" s="4"/>
      <c r="Y38" s="5"/>
      <c r="Z38" s="5"/>
      <c r="AA38"/>
      <c r="AB38" s="11"/>
      <c r="AC38" s="11"/>
      <c r="AD38" s="9"/>
      <c r="AE38" s="9"/>
      <c r="AF38" s="9"/>
    </row>
    <row r="39" spans="1:32">
      <c r="A39" s="39"/>
      <c r="B39">
        <f>+'Ark1'!C732</f>
        <v>2023</v>
      </c>
      <c r="C39">
        <f>+'Ark1'!N732</f>
        <v>140</v>
      </c>
      <c r="D39" s="3" t="s">
        <v>427</v>
      </c>
      <c r="E39">
        <f>+'Ark1'!Q732</f>
        <v>241</v>
      </c>
      <c r="G39" s="9">
        <f>+'Ark1'!R732</f>
        <v>2082</v>
      </c>
      <c r="I39" s="9">
        <f>+'Ark1'!S732</f>
        <v>2078</v>
      </c>
      <c r="J39" s="94">
        <f>+'Ark1'!T732</f>
        <v>11.526324530808836</v>
      </c>
      <c r="L39" s="94">
        <f>+'Ark1'!U732</f>
        <v>12.126714243168639</v>
      </c>
      <c r="M39" s="1">
        <f>+'Ark1'!W732</f>
        <v>60.011549566891247</v>
      </c>
      <c r="O39" s="1">
        <f>+'Ark1'!AB732</f>
        <v>3.5566177395296754</v>
      </c>
      <c r="P39" s="9">
        <f>+'Ark1'!Y732</f>
        <v>144.68506243996143</v>
      </c>
      <c r="R39" s="1">
        <f>+'Ark1'!AA732</f>
        <v>2.8623381936953129</v>
      </c>
      <c r="S39" s="9">
        <f>+'Ark1'!AC732</f>
        <v>-8.260285137633069</v>
      </c>
      <c r="T39" s="94">
        <f t="shared" si="6"/>
        <v>8.6390041493775929</v>
      </c>
      <c r="U39" s="39"/>
      <c r="V39"/>
      <c r="W39"/>
      <c r="X39" s="4"/>
      <c r="Y39"/>
      <c r="Z39"/>
      <c r="AA39"/>
      <c r="AB39" s="11"/>
      <c r="AC39" s="11"/>
      <c r="AD39" s="9"/>
      <c r="AE39" s="9"/>
      <c r="AF39" s="9"/>
    </row>
    <row r="40" spans="1:32" ht="17.25" customHeight="1">
      <c r="A40" s="39"/>
      <c r="B40">
        <f>+'Ark1'!C733</f>
        <v>2023</v>
      </c>
      <c r="C40">
        <f>+'Ark1'!N733</f>
        <v>150</v>
      </c>
      <c r="D40" s="3" t="s">
        <v>428</v>
      </c>
      <c r="E40">
        <f>+'Ark1'!Q733</f>
        <v>234</v>
      </c>
      <c r="G40" s="9">
        <f>+'Ark1'!R733</f>
        <v>1720</v>
      </c>
      <c r="I40" s="9">
        <f>+'Ark1'!S733</f>
        <v>1714</v>
      </c>
      <c r="J40" s="94">
        <f>+'Ark1'!T733</f>
        <v>9.5222277584011543</v>
      </c>
      <c r="L40" s="94">
        <f>+'Ark1'!U733</f>
        <v>10.690031309285612</v>
      </c>
      <c r="M40" s="1">
        <f>+'Ark1'!W733</f>
        <v>59.268961493582253</v>
      </c>
      <c r="O40" s="1">
        <f>+'Ark1'!AB733</f>
        <v>3.5656052354591714</v>
      </c>
      <c r="P40" s="9">
        <f>+'Ark1'!Y733</f>
        <v>154.3873837209303</v>
      </c>
      <c r="R40" s="1">
        <f>+'Ark1'!AA733</f>
        <v>2.8698450844460859</v>
      </c>
      <c r="S40" s="9">
        <f>+'Ark1'!AC733</f>
        <v>-2.5299721248619198</v>
      </c>
      <c r="T40" s="94">
        <f t="shared" si="6"/>
        <v>7.3504273504273501</v>
      </c>
      <c r="U40" s="39"/>
      <c r="V40" s="2"/>
      <c r="W40" s="51"/>
      <c r="X40" s="4"/>
      <c r="Y40"/>
      <c r="Z40" s="5"/>
      <c r="AA40"/>
      <c r="AB40" s="11"/>
      <c r="AC40" s="11"/>
      <c r="AD40" s="9"/>
      <c r="AE40" s="9"/>
      <c r="AF40" s="9"/>
    </row>
    <row r="41" spans="1:32" ht="15.6">
      <c r="A41" s="39"/>
      <c r="B41">
        <f>+'Ark1'!C734</f>
        <v>2023</v>
      </c>
      <c r="C41">
        <f>+'Ark1'!N734</f>
        <v>160</v>
      </c>
      <c r="D41" s="3" t="s">
        <v>429</v>
      </c>
      <c r="E41">
        <f>+'Ark1'!Q734</f>
        <v>227</v>
      </c>
      <c r="G41" s="9">
        <f>+'Ark1'!R734</f>
        <v>1394</v>
      </c>
      <c r="I41" s="9">
        <f>+'Ark1'!S734</f>
        <v>1393</v>
      </c>
      <c r="J41" s="94">
        <f>+'Ark1'!T734</f>
        <v>7.717433427448376</v>
      </c>
      <c r="L41" s="94">
        <f>+'Ark1'!U734</f>
        <v>9.2408406028303745</v>
      </c>
      <c r="M41" s="1">
        <f>+'Ark1'!W734</f>
        <v>58.165111270638931</v>
      </c>
      <c r="O41" s="1">
        <f>+'Ark1'!AB734</f>
        <v>3.7063830399561959</v>
      </c>
      <c r="P41" s="9">
        <f>+'Ark1'!Y734</f>
        <v>164.6682926829271</v>
      </c>
      <c r="R41" s="1">
        <f>+'Ark1'!AA734</f>
        <v>2.9396424415564684</v>
      </c>
      <c r="S41" s="9">
        <f>+'Ark1'!AC734</f>
        <v>-10.50971346523451</v>
      </c>
      <c r="T41" s="94">
        <f t="shared" si="6"/>
        <v>6.1409691629955949</v>
      </c>
      <c r="U41" s="39"/>
      <c r="V41" s="2"/>
      <c r="W41" s="51"/>
      <c r="X41" s="4"/>
      <c r="Y41"/>
      <c r="Z41"/>
      <c r="AA41"/>
      <c r="AB41" s="11"/>
      <c r="AC41" s="11"/>
      <c r="AD41" s="9"/>
      <c r="AE41" s="9"/>
      <c r="AF41" s="9"/>
    </row>
    <row r="42" spans="1:32">
      <c r="A42" s="39"/>
      <c r="B42">
        <f>+'Ark1'!C735</f>
        <v>2023</v>
      </c>
      <c r="C42">
        <f>+'Ark1'!N735</f>
        <v>170</v>
      </c>
      <c r="D42" s="3" t="s">
        <v>430</v>
      </c>
      <c r="E42">
        <f>+'Ark1'!Q735</f>
        <v>210</v>
      </c>
      <c r="G42" s="9">
        <f>+'Ark1'!R735</f>
        <v>1033</v>
      </c>
      <c r="I42" s="9">
        <f>+'Ark1'!S735</f>
        <v>1030</v>
      </c>
      <c r="J42" s="94">
        <f>+'Ark1'!T735</f>
        <v>5.7188728339699937</v>
      </c>
      <c r="L42" s="94">
        <f>+'Ark1'!U735</f>
        <v>7.2476121104223425</v>
      </c>
      <c r="M42" s="1">
        <f>+'Ark1'!W735</f>
        <v>57.346601941747586</v>
      </c>
      <c r="O42" s="1">
        <f>+'Ark1'!AB735</f>
        <v>3.6777028376335448</v>
      </c>
      <c r="P42" s="9">
        <f>+'Ark1'!Y735</f>
        <v>174.28334946757036</v>
      </c>
      <c r="R42" s="1">
        <f>+'Ark1'!AA735</f>
        <v>2.8727555238891402</v>
      </c>
      <c r="S42" s="9">
        <f>+'Ark1'!AC735</f>
        <v>-4.7084369712459448</v>
      </c>
      <c r="T42" s="94">
        <f t="shared" si="6"/>
        <v>4.9190476190476193</v>
      </c>
      <c r="U42" s="39"/>
      <c r="V42" s="12"/>
      <c r="W42" s="11"/>
      <c r="X42" s="4"/>
      <c r="Y42"/>
      <c r="Z42"/>
      <c r="AA42"/>
      <c r="AB42" s="11"/>
      <c r="AC42" s="11"/>
      <c r="AD42" s="9"/>
      <c r="AE42" s="9"/>
      <c r="AF42" s="9"/>
    </row>
    <row r="43" spans="1:32" ht="21">
      <c r="A43" s="39"/>
      <c r="B43">
        <f>+'Ark1'!C736</f>
        <v>2023</v>
      </c>
      <c r="C43">
        <f>+'Ark1'!N736</f>
        <v>180</v>
      </c>
      <c r="D43" s="3" t="s">
        <v>431</v>
      </c>
      <c r="E43">
        <f>+'Ark1'!Q736</f>
        <v>185</v>
      </c>
      <c r="G43" s="9">
        <f>+'Ark1'!R736</f>
        <v>710</v>
      </c>
      <c r="I43" s="9">
        <f>+'Ark1'!S736</f>
        <v>707</v>
      </c>
      <c r="J43" s="94">
        <f>+'Ark1'!T736</f>
        <v>3.9306870398051266</v>
      </c>
      <c r="L43" s="94">
        <f>+'Ark1'!U736</f>
        <v>5.2535301748906251</v>
      </c>
      <c r="M43" s="1">
        <f>+'Ark1'!W736</f>
        <v>56.114568599717138</v>
      </c>
      <c r="O43" s="1">
        <f>+'Ark1'!AB736</f>
        <v>4.0508996230345549</v>
      </c>
      <c r="P43" s="9">
        <f>+'Ark1'!Y736</f>
        <v>183.80366197183113</v>
      </c>
      <c r="R43" s="1">
        <f>+'Ark1'!AA736</f>
        <v>2.8884615783182506</v>
      </c>
      <c r="S43" s="9">
        <f>+'Ark1'!AC736</f>
        <v>-6.5695993902559602</v>
      </c>
      <c r="T43" s="94">
        <f t="shared" si="6"/>
        <v>3.8378378378378377</v>
      </c>
      <c r="U43" s="39"/>
      <c r="V43" s="2"/>
      <c r="W43" s="5"/>
      <c r="X43" s="4"/>
      <c r="Y43"/>
      <c r="Z43"/>
      <c r="AA43"/>
      <c r="AB43" s="50"/>
      <c r="AC43" s="50"/>
      <c r="AD43" s="9"/>
      <c r="AE43" s="9"/>
      <c r="AF43" s="9"/>
    </row>
    <row r="44" spans="1:32">
      <c r="A44" s="39"/>
      <c r="B44">
        <f>+'Ark1'!C737</f>
        <v>2023</v>
      </c>
      <c r="C44">
        <f>+'Ark1'!N737</f>
        <v>190</v>
      </c>
      <c r="D44" s="3" t="s">
        <v>432</v>
      </c>
      <c r="E44">
        <f>+'Ark1'!Q737</f>
        <v>161</v>
      </c>
      <c r="G44" s="9">
        <f>+'Ark1'!R737</f>
        <v>436</v>
      </c>
      <c r="I44" s="9">
        <f>+'Ark1'!S737</f>
        <v>436</v>
      </c>
      <c r="J44" s="94">
        <f>+'Ark1'!T737</f>
        <v>2.4137740131761061</v>
      </c>
      <c r="L44" s="94">
        <f>+'Ark1'!U737</f>
        <v>3.4163690552151129</v>
      </c>
      <c r="M44" s="1">
        <f>+'Ark1'!W737</f>
        <v>54.928899082568819</v>
      </c>
      <c r="O44" s="1">
        <f>+'Ark1'!AB737</f>
        <v>4.1449637484608362</v>
      </c>
      <c r="P44" s="9">
        <f>+'Ark1'!Y737</f>
        <v>194.64334862385329</v>
      </c>
      <c r="R44" s="1">
        <f>+'Ark1'!AA737</f>
        <v>2.9729710184549898</v>
      </c>
      <c r="S44" s="9">
        <f>+'Ark1'!AC737</f>
        <v>-13.197229006894371</v>
      </c>
      <c r="T44" s="94">
        <f t="shared" si="6"/>
        <v>2.7080745341614905</v>
      </c>
      <c r="U44" s="39"/>
      <c r="V44" s="4"/>
      <c r="W44" s="4"/>
      <c r="X44" s="4"/>
      <c r="Y44" s="4"/>
      <c r="Z44" s="4"/>
      <c r="AA44"/>
      <c r="AB44"/>
      <c r="AC44"/>
      <c r="AD44"/>
      <c r="AE44"/>
    </row>
    <row r="45" spans="1:32" ht="15.6">
      <c r="A45" s="39"/>
      <c r="B45">
        <f>+'Ark1'!C738</f>
        <v>2023</v>
      </c>
      <c r="C45">
        <f>+'Ark1'!N738</f>
        <v>200</v>
      </c>
      <c r="D45" s="3" t="s">
        <v>433</v>
      </c>
      <c r="E45">
        <f>+'Ark1'!Q738</f>
        <v>113</v>
      </c>
      <c r="G45" s="9">
        <f>+'Ark1'!R738</f>
        <v>237</v>
      </c>
      <c r="I45" s="9">
        <f>+'Ark1'!S738</f>
        <v>237</v>
      </c>
      <c r="J45" s="94">
        <f>+'Ark1'!T738</f>
        <v>1.3120744062448098</v>
      </c>
      <c r="L45" s="94">
        <f>+'Ark1'!U738</f>
        <v>1.9498437917286364</v>
      </c>
      <c r="M45" s="1">
        <f>+'Ark1'!W738</f>
        <v>53.337552742616019</v>
      </c>
      <c r="O45" s="1">
        <f>+'Ark1'!AB738</f>
        <v>4.4070311009630085</v>
      </c>
      <c r="P45" s="9">
        <f>+'Ark1'!Y738</f>
        <v>204.36793248945136</v>
      </c>
      <c r="R45" s="1">
        <f>+'Ark1'!AA738</f>
        <v>2.9479995984800693</v>
      </c>
      <c r="S45" s="9">
        <f>+'Ark1'!AC738</f>
        <v>-2.3459750323232038</v>
      </c>
      <c r="T45" s="94">
        <f t="shared" si="6"/>
        <v>2.0973451327433628</v>
      </c>
      <c r="U45" s="39"/>
      <c r="V45" s="4"/>
      <c r="W45" s="14"/>
      <c r="X45" s="4"/>
      <c r="Z45" s="18"/>
      <c r="AA45"/>
      <c r="AB45" s="1"/>
      <c r="AC45" s="5"/>
      <c r="AD45"/>
      <c r="AE45"/>
    </row>
    <row r="46" spans="1:32" ht="15.6">
      <c r="A46" s="39"/>
      <c r="B46">
        <f>+'Ark1'!C739</f>
        <v>2023</v>
      </c>
      <c r="C46">
        <f>+'Ark1'!N739</f>
        <v>210</v>
      </c>
      <c r="D46" s="3" t="s">
        <v>434</v>
      </c>
      <c r="E46">
        <f>+'Ark1'!Q739</f>
        <v>73</v>
      </c>
      <c r="G46" s="9">
        <f>+'Ark1'!R739</f>
        <v>130</v>
      </c>
      <c r="I46" s="9">
        <f>+'Ark1'!S739</f>
        <v>129</v>
      </c>
      <c r="J46" s="94">
        <f>+'Ark1'!T739</f>
        <v>0.7197032608093894</v>
      </c>
      <c r="L46" s="94">
        <f>+'Ark1'!U739</f>
        <v>1.1121410577235908</v>
      </c>
      <c r="M46" s="1">
        <f>+'Ark1'!W739</f>
        <v>53.108527131782928</v>
      </c>
      <c r="O46" s="1">
        <f>+'Ark1'!AB739</f>
        <v>4.617526956607926</v>
      </c>
      <c r="P46" s="9">
        <f>+'Ark1'!Y739</f>
        <v>212.50923076923064</v>
      </c>
      <c r="R46" s="1">
        <f>+'Ark1'!AA739</f>
        <v>2.6061300711061368</v>
      </c>
      <c r="S46" s="9">
        <f>+'Ark1'!AC739</f>
        <v>-11.427188732754653</v>
      </c>
      <c r="T46" s="94">
        <f t="shared" si="6"/>
        <v>1.7808219178082192</v>
      </c>
      <c r="U46" s="39"/>
      <c r="V46" s="4"/>
      <c r="W46" s="14"/>
      <c r="X46" s="4"/>
      <c r="Z46" s="18"/>
      <c r="AA46"/>
      <c r="AB46"/>
      <c r="AC46"/>
      <c r="AD46"/>
      <c r="AE46"/>
    </row>
    <row r="47" spans="1:32" ht="15.6">
      <c r="A47" s="39"/>
      <c r="B47">
        <f>+'Ark1'!C740</f>
        <v>2023</v>
      </c>
      <c r="C47">
        <f>+'Ark1'!N740</f>
        <v>220</v>
      </c>
      <c r="D47" s="3" t="s">
        <v>435</v>
      </c>
      <c r="E47">
        <f>+'Ark1'!Q740</f>
        <v>50</v>
      </c>
      <c r="G47" s="9">
        <f>+'Ark1'!R740</f>
        <v>84</v>
      </c>
      <c r="I47" s="9">
        <f>+'Ark1'!S740</f>
        <v>83</v>
      </c>
      <c r="J47" s="94">
        <f>+'Ark1'!T740</f>
        <v>0.46503903006145186</v>
      </c>
      <c r="L47" s="94">
        <f>+'Ark1'!U740</f>
        <v>0.74952032068205887</v>
      </c>
      <c r="M47" s="1">
        <f>+'Ark1'!W740</f>
        <v>50.831325301204814</v>
      </c>
      <c r="O47" s="1">
        <f>+'Ark1'!AB740</f>
        <v>4.8191867461407849</v>
      </c>
      <c r="P47" s="9">
        <f>+'Ark1'!Y740</f>
        <v>221.64880952380963</v>
      </c>
      <c r="R47" s="1">
        <f>+'Ark1'!AA740</f>
        <v>2.7501788695936447</v>
      </c>
      <c r="S47" s="9">
        <f>+'Ark1'!AC740</f>
        <v>-9.4113934616738497</v>
      </c>
      <c r="T47" s="94">
        <f t="shared" si="6"/>
        <v>1.68</v>
      </c>
      <c r="U47" s="39"/>
      <c r="V47" s="4"/>
      <c r="W47" s="14"/>
      <c r="X47" s="4"/>
      <c r="Z47" s="18"/>
      <c r="AA47"/>
      <c r="AB47"/>
      <c r="AC47"/>
      <c r="AD47"/>
      <c r="AE47"/>
    </row>
    <row r="48" spans="1:32" ht="15.6">
      <c r="A48" s="39"/>
      <c r="B48">
        <f>+'Ark1'!C741</f>
        <v>2023</v>
      </c>
      <c r="C48">
        <f>+'Ark1'!N741</f>
        <v>230</v>
      </c>
      <c r="D48" s="3" t="s">
        <v>436</v>
      </c>
      <c r="E48">
        <f>+'Ark1'!Q741</f>
        <v>40</v>
      </c>
      <c r="G48" s="9">
        <f>+'Ark1'!R741</f>
        <v>87</v>
      </c>
      <c r="I48" s="9">
        <f>+'Ark1'!S741</f>
        <v>84</v>
      </c>
      <c r="J48" s="94">
        <f>+'Ark1'!T741</f>
        <v>0.48164756684936066</v>
      </c>
      <c r="L48" s="94">
        <f>+'Ark1'!U741</f>
        <v>0.81999378918843746</v>
      </c>
      <c r="M48" s="1">
        <f>+'Ark1'!W741</f>
        <v>49.69047619047619</v>
      </c>
      <c r="O48" s="1">
        <f>+'Ark1'!AB741</f>
        <v>5.6945592046397744</v>
      </c>
      <c r="P48" s="9">
        <f>+'Ark1'!Y741</f>
        <v>234.12758620689655</v>
      </c>
      <c r="R48" s="1">
        <f>+'Ark1'!AA741</f>
        <v>12.108143834165544</v>
      </c>
      <c r="S48" s="9">
        <f>+'Ark1'!AC741</f>
        <v>-20.400726625981441</v>
      </c>
      <c r="T48" s="94">
        <f t="shared" si="6"/>
        <v>2.1749999999999998</v>
      </c>
      <c r="U48" s="39"/>
      <c r="V48" s="4"/>
      <c r="W48" s="14"/>
      <c r="X48" s="4"/>
      <c r="Z48" s="18"/>
      <c r="AA48"/>
      <c r="AB48"/>
      <c r="AC48"/>
      <c r="AD48"/>
      <c r="AE48"/>
    </row>
    <row r="49" spans="1:32" s="281" customFormat="1" ht="15.6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4"/>
      <c r="W49" s="52"/>
      <c r="X49" s="4"/>
      <c r="Y49" s="5"/>
      <c r="Z49" s="5"/>
      <c r="AB49" s="1"/>
      <c r="AC49" s="1"/>
      <c r="AD49" s="9"/>
      <c r="AE49" s="9"/>
      <c r="AF49" s="9"/>
    </row>
    <row r="50" spans="1:32" ht="15.6">
      <c r="A50" s="39"/>
      <c r="B50" s="47" t="e">
        <f>+'Ark1'!#REF!</f>
        <v>#REF!</v>
      </c>
      <c r="C50" s="47" t="e">
        <f>+'Ark1'!#REF!</f>
        <v>#REF!</v>
      </c>
      <c r="D50" s="48" t="s">
        <v>420</v>
      </c>
      <c r="E50" s="47" t="e">
        <f>+'Ark1'!#REF!</f>
        <v>#REF!</v>
      </c>
      <c r="F50" s="47"/>
      <c r="G50" s="64" t="e">
        <f>+'Ark1'!#REF!</f>
        <v>#REF!</v>
      </c>
      <c r="H50" s="47"/>
      <c r="I50" s="64" t="e">
        <f>+'Ark1'!#REF!</f>
        <v>#REF!</v>
      </c>
      <c r="J50" s="99" t="e">
        <f>+'Ark1'!#REF!</f>
        <v>#REF!</v>
      </c>
      <c r="K50" s="47"/>
      <c r="L50" s="99" t="e">
        <f>+'Ark1'!#REF!</f>
        <v>#REF!</v>
      </c>
      <c r="M50" s="49" t="e">
        <f>+'Ark1'!#REF!</f>
        <v>#REF!</v>
      </c>
      <c r="N50" s="99"/>
      <c r="O50" s="49" t="e">
        <f>+'Ark1'!#REF!</f>
        <v>#REF!</v>
      </c>
      <c r="P50" s="64" t="e">
        <f>+'Ark1'!#REF!</f>
        <v>#REF!</v>
      </c>
      <c r="Q50" s="47"/>
      <c r="R50" s="49" t="e">
        <f>+'Ark1'!#REF!</f>
        <v>#REF!</v>
      </c>
      <c r="S50" s="64" t="e">
        <f>+'Ark1'!#REF!</f>
        <v>#REF!</v>
      </c>
      <c r="T50" s="99" t="e">
        <f t="shared" si="6"/>
        <v>#REF!</v>
      </c>
      <c r="U50" s="39"/>
      <c r="V50" s="4"/>
      <c r="W50" s="14"/>
      <c r="X50" s="4"/>
      <c r="Y50" s="11"/>
      <c r="Z50" s="18"/>
      <c r="AA50"/>
      <c r="AB50"/>
      <c r="AC50"/>
      <c r="AD50"/>
      <c r="AE50"/>
    </row>
    <row r="51" spans="1:32" ht="15.6">
      <c r="A51" s="39"/>
      <c r="B51" s="47" t="e">
        <f>+'Ark1'!#REF!</f>
        <v>#REF!</v>
      </c>
      <c r="C51" s="47" t="e">
        <f>+'Ark1'!#REF!</f>
        <v>#REF!</v>
      </c>
      <c r="D51" s="48" t="s">
        <v>421</v>
      </c>
      <c r="E51" s="47" t="e">
        <f>+'Ark1'!#REF!</f>
        <v>#REF!</v>
      </c>
      <c r="F51" s="47"/>
      <c r="G51" s="64" t="e">
        <f>+'Ark1'!#REF!</f>
        <v>#REF!</v>
      </c>
      <c r="H51" s="47"/>
      <c r="I51" s="64" t="e">
        <f>+'Ark1'!#REF!</f>
        <v>#REF!</v>
      </c>
      <c r="J51" s="99" t="e">
        <f>+'Ark1'!#REF!</f>
        <v>#REF!</v>
      </c>
      <c r="K51" s="47"/>
      <c r="L51" s="99" t="e">
        <f>+'Ark1'!#REF!</f>
        <v>#REF!</v>
      </c>
      <c r="M51" s="49" t="e">
        <f>+'Ark1'!#REF!</f>
        <v>#REF!</v>
      </c>
      <c r="N51" s="99"/>
      <c r="O51" s="49" t="e">
        <f>+'Ark1'!#REF!</f>
        <v>#REF!</v>
      </c>
      <c r="P51" s="64" t="e">
        <f>+'Ark1'!#REF!</f>
        <v>#REF!</v>
      </c>
      <c r="Q51" s="47"/>
      <c r="R51" s="49" t="e">
        <f>+'Ark1'!#REF!</f>
        <v>#REF!</v>
      </c>
      <c r="S51" s="64" t="e">
        <f>+'Ark1'!#REF!</f>
        <v>#REF!</v>
      </c>
      <c r="T51" s="99" t="e">
        <f t="shared" ref="T51:T67" si="7">+G51/E51</f>
        <v>#REF!</v>
      </c>
      <c r="U51" s="39"/>
      <c r="V51" s="4"/>
      <c r="W51" s="14"/>
      <c r="X51" s="4"/>
      <c r="Y51" s="11"/>
      <c r="Z51" s="18"/>
      <c r="AA51"/>
      <c r="AB51"/>
      <c r="AC51"/>
      <c r="AD51"/>
      <c r="AE51"/>
    </row>
    <row r="52" spans="1:32" ht="15.6">
      <c r="A52" s="39"/>
      <c r="B52" s="47" t="e">
        <f>+'Ark1'!#REF!</f>
        <v>#REF!</v>
      </c>
      <c r="C52" s="47" t="e">
        <f>+'Ark1'!#REF!</f>
        <v>#REF!</v>
      </c>
      <c r="D52" s="48" t="s">
        <v>422</v>
      </c>
      <c r="E52" s="47" t="e">
        <f>+'Ark1'!#REF!</f>
        <v>#REF!</v>
      </c>
      <c r="F52" s="47"/>
      <c r="G52" s="64" t="e">
        <f>+'Ark1'!#REF!</f>
        <v>#REF!</v>
      </c>
      <c r="H52" s="47"/>
      <c r="I52" s="64" t="e">
        <f>+'Ark1'!#REF!</f>
        <v>#REF!</v>
      </c>
      <c r="J52" s="99" t="e">
        <f>+'Ark1'!#REF!</f>
        <v>#REF!</v>
      </c>
      <c r="K52" s="47"/>
      <c r="L52" s="99" t="e">
        <f>+'Ark1'!#REF!</f>
        <v>#REF!</v>
      </c>
      <c r="M52" s="49" t="e">
        <f>+'Ark1'!#REF!</f>
        <v>#REF!</v>
      </c>
      <c r="N52" s="99"/>
      <c r="O52" s="49" t="e">
        <f>+'Ark1'!#REF!</f>
        <v>#REF!</v>
      </c>
      <c r="P52" s="64" t="e">
        <f>+'Ark1'!#REF!</f>
        <v>#REF!</v>
      </c>
      <c r="Q52" s="47"/>
      <c r="R52" s="49" t="e">
        <f>+'Ark1'!#REF!</f>
        <v>#REF!</v>
      </c>
      <c r="S52" s="64" t="e">
        <f>+'Ark1'!#REF!</f>
        <v>#REF!</v>
      </c>
      <c r="T52" s="99" t="e">
        <f t="shared" si="7"/>
        <v>#REF!</v>
      </c>
      <c r="U52" s="39"/>
      <c r="V52" s="4"/>
      <c r="W52" s="14"/>
      <c r="X52" s="4"/>
      <c r="Y52" s="11"/>
      <c r="Z52" s="18"/>
      <c r="AA52"/>
      <c r="AB52"/>
      <c r="AC52"/>
      <c r="AD52"/>
      <c r="AE52"/>
    </row>
    <row r="53" spans="1:32" ht="15.6">
      <c r="A53" s="39"/>
      <c r="B53" s="47" t="e">
        <f>+'Ark1'!#REF!</f>
        <v>#REF!</v>
      </c>
      <c r="C53" s="47" t="e">
        <f>+'Ark1'!#REF!</f>
        <v>#REF!</v>
      </c>
      <c r="D53" s="48" t="s">
        <v>402</v>
      </c>
      <c r="E53" s="47" t="e">
        <f>+'Ark1'!#REF!</f>
        <v>#REF!</v>
      </c>
      <c r="F53" s="47"/>
      <c r="G53" s="64" t="e">
        <f>+'Ark1'!#REF!</f>
        <v>#REF!</v>
      </c>
      <c r="H53" s="47"/>
      <c r="I53" s="64" t="e">
        <f>+'Ark1'!#REF!</f>
        <v>#REF!</v>
      </c>
      <c r="J53" s="99" t="e">
        <f>+'Ark1'!#REF!</f>
        <v>#REF!</v>
      </c>
      <c r="K53" s="47"/>
      <c r="L53" s="99" t="e">
        <f>+'Ark1'!#REF!</f>
        <v>#REF!</v>
      </c>
      <c r="M53" s="49" t="e">
        <f>+'Ark1'!#REF!</f>
        <v>#REF!</v>
      </c>
      <c r="N53" s="99"/>
      <c r="O53" s="49" t="e">
        <f>+'Ark1'!#REF!</f>
        <v>#REF!</v>
      </c>
      <c r="P53" s="64" t="e">
        <f>+'Ark1'!#REF!</f>
        <v>#REF!</v>
      </c>
      <c r="Q53" s="47"/>
      <c r="R53" s="49" t="e">
        <f>+'Ark1'!#REF!</f>
        <v>#REF!</v>
      </c>
      <c r="S53" s="64" t="e">
        <f>+'Ark1'!#REF!</f>
        <v>#REF!</v>
      </c>
      <c r="T53" s="99" t="e">
        <f t="shared" si="7"/>
        <v>#REF!</v>
      </c>
      <c r="U53" s="39"/>
      <c r="V53" s="4"/>
      <c r="W53" s="14"/>
      <c r="X53" s="4"/>
      <c r="Y53" s="11"/>
      <c r="Z53" s="18"/>
      <c r="AA53"/>
      <c r="AB53"/>
      <c r="AC53"/>
      <c r="AD53"/>
      <c r="AE53"/>
    </row>
    <row r="54" spans="1:32" ht="15.6">
      <c r="A54" s="39"/>
      <c r="B54" s="47" t="e">
        <f>+'Ark1'!#REF!</f>
        <v>#REF!</v>
      </c>
      <c r="C54" s="47" t="e">
        <f>+'Ark1'!#REF!</f>
        <v>#REF!</v>
      </c>
      <c r="D54" s="48" t="s">
        <v>423</v>
      </c>
      <c r="E54" s="47" t="e">
        <f>+'Ark1'!#REF!</f>
        <v>#REF!</v>
      </c>
      <c r="F54" s="47"/>
      <c r="G54" s="64" t="e">
        <f>+'Ark1'!#REF!</f>
        <v>#REF!</v>
      </c>
      <c r="H54" s="47"/>
      <c r="I54" s="64" t="e">
        <f>+'Ark1'!#REF!</f>
        <v>#REF!</v>
      </c>
      <c r="J54" s="99" t="e">
        <f>+'Ark1'!#REF!</f>
        <v>#REF!</v>
      </c>
      <c r="K54" s="47"/>
      <c r="L54" s="99" t="e">
        <f>+'Ark1'!#REF!</f>
        <v>#REF!</v>
      </c>
      <c r="M54" s="49" t="e">
        <f>+'Ark1'!#REF!</f>
        <v>#REF!</v>
      </c>
      <c r="N54" s="99"/>
      <c r="O54" s="49" t="e">
        <f>+'Ark1'!#REF!</f>
        <v>#REF!</v>
      </c>
      <c r="P54" s="64" t="e">
        <f>+'Ark1'!#REF!</f>
        <v>#REF!</v>
      </c>
      <c r="Q54" s="47"/>
      <c r="R54" s="49" t="e">
        <f>+'Ark1'!#REF!</f>
        <v>#REF!</v>
      </c>
      <c r="S54" s="64" t="e">
        <f>+'Ark1'!#REF!</f>
        <v>#REF!</v>
      </c>
      <c r="T54" s="99" t="e">
        <f t="shared" si="7"/>
        <v>#REF!</v>
      </c>
      <c r="U54" s="39"/>
      <c r="V54" s="4"/>
      <c r="W54" s="14"/>
      <c r="X54" s="4"/>
      <c r="Y54" s="11"/>
      <c r="Z54" s="18"/>
      <c r="AA54"/>
      <c r="AB54"/>
      <c r="AC54"/>
      <c r="AD54"/>
      <c r="AE54"/>
    </row>
    <row r="55" spans="1:32" ht="15.6">
      <c r="A55" s="39"/>
      <c r="B55" s="47" t="e">
        <f>+'Ark1'!#REF!</f>
        <v>#REF!</v>
      </c>
      <c r="C55" s="47" t="e">
        <f>+'Ark1'!#REF!</f>
        <v>#REF!</v>
      </c>
      <c r="D55" s="48" t="s">
        <v>424</v>
      </c>
      <c r="E55" s="47" t="e">
        <f>+'Ark1'!#REF!</f>
        <v>#REF!</v>
      </c>
      <c r="F55" s="47"/>
      <c r="G55" s="64" t="e">
        <f>+'Ark1'!#REF!</f>
        <v>#REF!</v>
      </c>
      <c r="H55" s="47"/>
      <c r="I55" s="64" t="e">
        <f>+'Ark1'!#REF!</f>
        <v>#REF!</v>
      </c>
      <c r="J55" s="99" t="e">
        <f>+'Ark1'!#REF!</f>
        <v>#REF!</v>
      </c>
      <c r="K55" s="47"/>
      <c r="L55" s="99" t="e">
        <f>+'Ark1'!#REF!</f>
        <v>#REF!</v>
      </c>
      <c r="M55" s="49" t="e">
        <f>+'Ark1'!#REF!</f>
        <v>#REF!</v>
      </c>
      <c r="N55" s="99"/>
      <c r="O55" s="49" t="e">
        <f>+'Ark1'!#REF!</f>
        <v>#REF!</v>
      </c>
      <c r="P55" s="64" t="e">
        <f>+'Ark1'!#REF!</f>
        <v>#REF!</v>
      </c>
      <c r="Q55" s="47"/>
      <c r="R55" s="49" t="e">
        <f>+'Ark1'!#REF!</f>
        <v>#REF!</v>
      </c>
      <c r="S55" s="64" t="e">
        <f>+'Ark1'!#REF!</f>
        <v>#REF!</v>
      </c>
      <c r="T55" s="99" t="e">
        <f t="shared" si="7"/>
        <v>#REF!</v>
      </c>
      <c r="U55" s="39"/>
      <c r="V55" s="4"/>
      <c r="W55" s="14"/>
      <c r="X55" s="4"/>
      <c r="Y55" s="5"/>
      <c r="Z55" s="18"/>
      <c r="AA55"/>
      <c r="AB55"/>
      <c r="AC55"/>
      <c r="AD55"/>
      <c r="AE55"/>
    </row>
    <row r="56" spans="1:32" ht="15.6">
      <c r="A56" s="39"/>
      <c r="B56" s="47" t="e">
        <f>+'Ark1'!#REF!</f>
        <v>#REF!</v>
      </c>
      <c r="C56" s="47" t="e">
        <f>+'Ark1'!#REF!</f>
        <v>#REF!</v>
      </c>
      <c r="D56" s="48" t="s">
        <v>425</v>
      </c>
      <c r="E56" s="47" t="e">
        <f>+'Ark1'!#REF!</f>
        <v>#REF!</v>
      </c>
      <c r="F56" s="47"/>
      <c r="G56" s="64" t="e">
        <f>+'Ark1'!#REF!</f>
        <v>#REF!</v>
      </c>
      <c r="H56" s="47"/>
      <c r="I56" s="64" t="e">
        <f>+'Ark1'!#REF!</f>
        <v>#REF!</v>
      </c>
      <c r="J56" s="99" t="e">
        <f>+'Ark1'!#REF!</f>
        <v>#REF!</v>
      </c>
      <c r="K56" s="47"/>
      <c r="L56" s="99" t="e">
        <f>+'Ark1'!#REF!</f>
        <v>#REF!</v>
      </c>
      <c r="M56" s="49" t="e">
        <f>+'Ark1'!#REF!</f>
        <v>#REF!</v>
      </c>
      <c r="N56" s="99"/>
      <c r="O56" s="49" t="e">
        <f>+'Ark1'!#REF!</f>
        <v>#REF!</v>
      </c>
      <c r="P56" s="64" t="e">
        <f>+'Ark1'!#REF!</f>
        <v>#REF!</v>
      </c>
      <c r="Q56" s="47"/>
      <c r="R56" s="49" t="e">
        <f>+'Ark1'!#REF!</f>
        <v>#REF!</v>
      </c>
      <c r="S56" s="64" t="e">
        <f>+'Ark1'!#REF!</f>
        <v>#REF!</v>
      </c>
      <c r="T56" s="99" t="e">
        <f t="shared" si="7"/>
        <v>#REF!</v>
      </c>
      <c r="U56" s="39"/>
      <c r="V56" s="4"/>
      <c r="W56" s="14"/>
      <c r="X56" s="4"/>
      <c r="Y56" s="5"/>
      <c r="Z56" s="18"/>
      <c r="AA56"/>
      <c r="AB56"/>
      <c r="AC56"/>
      <c r="AD56"/>
      <c r="AE56"/>
    </row>
    <row r="57" spans="1:32" ht="15.6">
      <c r="A57" s="39"/>
      <c r="B57" s="47" t="e">
        <f>+'Ark1'!#REF!</f>
        <v>#REF!</v>
      </c>
      <c r="C57" s="47" t="e">
        <f>+'Ark1'!#REF!</f>
        <v>#REF!</v>
      </c>
      <c r="D57" s="48" t="s">
        <v>426</v>
      </c>
      <c r="E57" s="47" t="e">
        <f>+'Ark1'!#REF!</f>
        <v>#REF!</v>
      </c>
      <c r="F57" s="47"/>
      <c r="G57" s="64" t="e">
        <f>+'Ark1'!#REF!</f>
        <v>#REF!</v>
      </c>
      <c r="H57" s="47"/>
      <c r="I57" s="64" t="e">
        <f>+'Ark1'!#REF!</f>
        <v>#REF!</v>
      </c>
      <c r="J57" s="99" t="e">
        <f>+'Ark1'!#REF!</f>
        <v>#REF!</v>
      </c>
      <c r="K57" s="47"/>
      <c r="L57" s="99" t="e">
        <f>+'Ark1'!#REF!</f>
        <v>#REF!</v>
      </c>
      <c r="M57" s="49" t="e">
        <f>+'Ark1'!#REF!</f>
        <v>#REF!</v>
      </c>
      <c r="N57" s="99"/>
      <c r="O57" s="49" t="e">
        <f>+'Ark1'!#REF!</f>
        <v>#REF!</v>
      </c>
      <c r="P57" s="64" t="e">
        <f>+'Ark1'!#REF!</f>
        <v>#REF!</v>
      </c>
      <c r="Q57" s="47"/>
      <c r="R57" s="49" t="e">
        <f>+'Ark1'!#REF!</f>
        <v>#REF!</v>
      </c>
      <c r="S57" s="64" t="e">
        <f>+'Ark1'!#REF!</f>
        <v>#REF!</v>
      </c>
      <c r="T57" s="99" t="e">
        <f t="shared" si="7"/>
        <v>#REF!</v>
      </c>
      <c r="U57" s="39"/>
      <c r="V57" s="4"/>
      <c r="W57" s="14"/>
      <c r="X57" s="4"/>
      <c r="Y57" s="5"/>
      <c r="Z57" s="18"/>
      <c r="AA57"/>
      <c r="AB57"/>
      <c r="AC57"/>
      <c r="AD57"/>
      <c r="AE57"/>
    </row>
    <row r="58" spans="1:32" ht="15.6">
      <c r="A58" s="39"/>
      <c r="B58" s="47" t="e">
        <f>+'Ark1'!#REF!</f>
        <v>#REF!</v>
      </c>
      <c r="C58" s="47" t="e">
        <f>+'Ark1'!#REF!</f>
        <v>#REF!</v>
      </c>
      <c r="D58" s="48" t="s">
        <v>427</v>
      </c>
      <c r="E58" s="47" t="e">
        <f>+'Ark1'!#REF!</f>
        <v>#REF!</v>
      </c>
      <c r="F58" s="47"/>
      <c r="G58" s="64" t="e">
        <f>+'Ark1'!#REF!</f>
        <v>#REF!</v>
      </c>
      <c r="H58" s="47"/>
      <c r="I58" s="64" t="e">
        <f>+'Ark1'!#REF!</f>
        <v>#REF!</v>
      </c>
      <c r="J58" s="99" t="e">
        <f>+'Ark1'!#REF!</f>
        <v>#REF!</v>
      </c>
      <c r="K58" s="47"/>
      <c r="L58" s="99" t="e">
        <f>+'Ark1'!#REF!</f>
        <v>#REF!</v>
      </c>
      <c r="M58" s="49" t="e">
        <f>+'Ark1'!#REF!</f>
        <v>#REF!</v>
      </c>
      <c r="N58" s="99"/>
      <c r="O58" s="49" t="e">
        <f>+'Ark1'!#REF!</f>
        <v>#REF!</v>
      </c>
      <c r="P58" s="64" t="e">
        <f>+'Ark1'!#REF!</f>
        <v>#REF!</v>
      </c>
      <c r="Q58" s="47"/>
      <c r="R58" s="49" t="e">
        <f>+'Ark1'!#REF!</f>
        <v>#REF!</v>
      </c>
      <c r="S58" s="64" t="e">
        <f>+'Ark1'!#REF!</f>
        <v>#REF!</v>
      </c>
      <c r="T58" s="99" t="e">
        <f t="shared" si="7"/>
        <v>#REF!</v>
      </c>
      <c r="U58" s="39"/>
      <c r="V58" s="4"/>
      <c r="W58" s="14"/>
      <c r="X58" s="4"/>
      <c r="Y58" s="5"/>
      <c r="Z58" s="18"/>
      <c r="AA58"/>
      <c r="AB58"/>
      <c r="AC58"/>
      <c r="AD58"/>
      <c r="AE58"/>
    </row>
    <row r="59" spans="1:32" ht="15.6">
      <c r="A59" s="39"/>
      <c r="B59" s="47" t="e">
        <f>+'Ark1'!#REF!</f>
        <v>#REF!</v>
      </c>
      <c r="C59" s="47" t="e">
        <f>+'Ark1'!#REF!</f>
        <v>#REF!</v>
      </c>
      <c r="D59" s="48" t="s">
        <v>428</v>
      </c>
      <c r="E59" s="47" t="e">
        <f>+'Ark1'!#REF!</f>
        <v>#REF!</v>
      </c>
      <c r="F59" s="47"/>
      <c r="G59" s="64" t="e">
        <f>+'Ark1'!#REF!</f>
        <v>#REF!</v>
      </c>
      <c r="H59" s="47"/>
      <c r="I59" s="64" t="e">
        <f>+'Ark1'!#REF!</f>
        <v>#REF!</v>
      </c>
      <c r="J59" s="99" t="e">
        <f>+'Ark1'!#REF!</f>
        <v>#REF!</v>
      </c>
      <c r="K59" s="47"/>
      <c r="L59" s="99" t="e">
        <f>+'Ark1'!#REF!</f>
        <v>#REF!</v>
      </c>
      <c r="M59" s="49" t="e">
        <f>+'Ark1'!#REF!</f>
        <v>#REF!</v>
      </c>
      <c r="N59" s="99"/>
      <c r="O59" s="49" t="e">
        <f>+'Ark1'!#REF!</f>
        <v>#REF!</v>
      </c>
      <c r="P59" s="64" t="e">
        <f>+'Ark1'!#REF!</f>
        <v>#REF!</v>
      </c>
      <c r="Q59" s="47"/>
      <c r="R59" s="49" t="e">
        <f>+'Ark1'!#REF!</f>
        <v>#REF!</v>
      </c>
      <c r="S59" s="64" t="e">
        <f>+'Ark1'!#REF!</f>
        <v>#REF!</v>
      </c>
      <c r="T59" s="99" t="e">
        <f t="shared" si="7"/>
        <v>#REF!</v>
      </c>
      <c r="U59" s="39"/>
      <c r="V59" s="4"/>
      <c r="W59" s="14"/>
      <c r="X59" s="4"/>
      <c r="Y59" s="5"/>
      <c r="Z59" s="18"/>
      <c r="AA59"/>
      <c r="AB59"/>
      <c r="AC59"/>
      <c r="AD59"/>
      <c r="AE59"/>
    </row>
    <row r="60" spans="1:32" ht="15.6">
      <c r="A60" s="39"/>
      <c r="B60" s="47" t="e">
        <f>+'Ark1'!#REF!</f>
        <v>#REF!</v>
      </c>
      <c r="C60" s="47" t="e">
        <f>+'Ark1'!#REF!</f>
        <v>#REF!</v>
      </c>
      <c r="D60" s="48" t="s">
        <v>429</v>
      </c>
      <c r="E60" s="47" t="e">
        <f>+'Ark1'!#REF!</f>
        <v>#REF!</v>
      </c>
      <c r="F60" s="47"/>
      <c r="G60" s="64" t="e">
        <f>+'Ark1'!#REF!</f>
        <v>#REF!</v>
      </c>
      <c r="H60" s="47"/>
      <c r="I60" s="64" t="e">
        <f>+'Ark1'!#REF!</f>
        <v>#REF!</v>
      </c>
      <c r="J60" s="99" t="e">
        <f>+'Ark1'!#REF!</f>
        <v>#REF!</v>
      </c>
      <c r="K60" s="47"/>
      <c r="L60" s="99" t="e">
        <f>+'Ark1'!#REF!</f>
        <v>#REF!</v>
      </c>
      <c r="M60" s="49" t="e">
        <f>+'Ark1'!#REF!</f>
        <v>#REF!</v>
      </c>
      <c r="N60" s="99"/>
      <c r="O60" s="49" t="e">
        <f>+'Ark1'!#REF!</f>
        <v>#REF!</v>
      </c>
      <c r="P60" s="64" t="e">
        <f>+'Ark1'!#REF!</f>
        <v>#REF!</v>
      </c>
      <c r="Q60" s="47"/>
      <c r="R60" s="49" t="e">
        <f>+'Ark1'!#REF!</f>
        <v>#REF!</v>
      </c>
      <c r="S60" s="64" t="e">
        <f>+'Ark1'!#REF!</f>
        <v>#REF!</v>
      </c>
      <c r="T60" s="99" t="e">
        <f t="shared" si="7"/>
        <v>#REF!</v>
      </c>
      <c r="U60" s="39"/>
      <c r="V60" s="4"/>
      <c r="W60" s="14"/>
      <c r="X60" s="4"/>
      <c r="Y60" s="5"/>
      <c r="Z60" s="18"/>
      <c r="AA60"/>
      <c r="AB60"/>
      <c r="AC60"/>
      <c r="AD60"/>
      <c r="AE60"/>
    </row>
    <row r="61" spans="1:32" ht="15.6">
      <c r="A61" s="39"/>
      <c r="B61" s="47" t="e">
        <f>+'Ark1'!#REF!</f>
        <v>#REF!</v>
      </c>
      <c r="C61" s="47" t="e">
        <f>+'Ark1'!#REF!</f>
        <v>#REF!</v>
      </c>
      <c r="D61" s="48" t="s">
        <v>430</v>
      </c>
      <c r="E61" s="47" t="e">
        <f>+'Ark1'!#REF!</f>
        <v>#REF!</v>
      </c>
      <c r="F61" s="47"/>
      <c r="G61" s="64" t="e">
        <f>+'Ark1'!#REF!</f>
        <v>#REF!</v>
      </c>
      <c r="H61" s="47"/>
      <c r="I61" s="64" t="e">
        <f>+'Ark1'!#REF!</f>
        <v>#REF!</v>
      </c>
      <c r="J61" s="99" t="e">
        <f>+'Ark1'!#REF!</f>
        <v>#REF!</v>
      </c>
      <c r="K61" s="47"/>
      <c r="L61" s="99" t="e">
        <f>+'Ark1'!#REF!</f>
        <v>#REF!</v>
      </c>
      <c r="M61" s="49" t="e">
        <f>+'Ark1'!#REF!</f>
        <v>#REF!</v>
      </c>
      <c r="N61" s="99"/>
      <c r="O61" s="49" t="e">
        <f>+'Ark1'!#REF!</f>
        <v>#REF!</v>
      </c>
      <c r="P61" s="64" t="e">
        <f>+'Ark1'!#REF!</f>
        <v>#REF!</v>
      </c>
      <c r="Q61" s="47"/>
      <c r="R61" s="49" t="e">
        <f>+'Ark1'!#REF!</f>
        <v>#REF!</v>
      </c>
      <c r="S61" s="64" t="e">
        <f>+'Ark1'!#REF!</f>
        <v>#REF!</v>
      </c>
      <c r="T61" s="99" t="e">
        <f t="shared" si="7"/>
        <v>#REF!</v>
      </c>
      <c r="U61" s="39"/>
      <c r="V61" s="4"/>
      <c r="W61" s="14"/>
      <c r="X61" s="4"/>
      <c r="Y61" s="5"/>
      <c r="Z61" s="18"/>
      <c r="AA61"/>
      <c r="AB61"/>
      <c r="AC61"/>
      <c r="AD61"/>
      <c r="AE61"/>
    </row>
    <row r="62" spans="1:32" ht="15.6">
      <c r="A62" s="39"/>
      <c r="B62" s="47" t="e">
        <f>+'Ark1'!#REF!</f>
        <v>#REF!</v>
      </c>
      <c r="C62" s="47" t="e">
        <f>+'Ark1'!#REF!</f>
        <v>#REF!</v>
      </c>
      <c r="D62" s="48" t="s">
        <v>431</v>
      </c>
      <c r="E62" s="47" t="e">
        <f>+'Ark1'!#REF!</f>
        <v>#REF!</v>
      </c>
      <c r="F62" s="47"/>
      <c r="G62" s="64" t="e">
        <f>+'Ark1'!#REF!</f>
        <v>#REF!</v>
      </c>
      <c r="H62" s="47"/>
      <c r="I62" s="64" t="e">
        <f>+'Ark1'!#REF!</f>
        <v>#REF!</v>
      </c>
      <c r="J62" s="99" t="e">
        <f>+'Ark1'!#REF!</f>
        <v>#REF!</v>
      </c>
      <c r="K62" s="47"/>
      <c r="L62" s="99" t="e">
        <f>+'Ark1'!#REF!</f>
        <v>#REF!</v>
      </c>
      <c r="M62" s="49" t="e">
        <f>+'Ark1'!#REF!</f>
        <v>#REF!</v>
      </c>
      <c r="N62" s="99"/>
      <c r="O62" s="49" t="e">
        <f>+'Ark1'!#REF!</f>
        <v>#REF!</v>
      </c>
      <c r="P62" s="64" t="e">
        <f>+'Ark1'!#REF!</f>
        <v>#REF!</v>
      </c>
      <c r="Q62" s="47"/>
      <c r="R62" s="49" t="e">
        <f>+'Ark1'!#REF!</f>
        <v>#REF!</v>
      </c>
      <c r="S62" s="64" t="e">
        <f>+'Ark1'!#REF!</f>
        <v>#REF!</v>
      </c>
      <c r="T62" s="99" t="e">
        <f t="shared" si="7"/>
        <v>#REF!</v>
      </c>
      <c r="U62" s="39"/>
      <c r="V62" s="4"/>
      <c r="W62" s="14"/>
      <c r="X62" s="4"/>
      <c r="Y62" s="5"/>
      <c r="Z62" s="18"/>
      <c r="AA62"/>
      <c r="AB62"/>
      <c r="AC62"/>
      <c r="AD62"/>
      <c r="AE62"/>
    </row>
    <row r="63" spans="1:32" ht="15.6">
      <c r="A63" s="39"/>
      <c r="B63" s="47" t="e">
        <f>+'Ark1'!#REF!</f>
        <v>#REF!</v>
      </c>
      <c r="C63" s="47" t="e">
        <f>+'Ark1'!#REF!</f>
        <v>#REF!</v>
      </c>
      <c r="D63" s="48" t="s">
        <v>432</v>
      </c>
      <c r="E63" s="47" t="e">
        <f>+'Ark1'!#REF!</f>
        <v>#REF!</v>
      </c>
      <c r="F63" s="47"/>
      <c r="G63" s="64" t="e">
        <f>+'Ark1'!#REF!</f>
        <v>#REF!</v>
      </c>
      <c r="H63" s="47"/>
      <c r="I63" s="64" t="e">
        <f>+'Ark1'!#REF!</f>
        <v>#REF!</v>
      </c>
      <c r="J63" s="99" t="e">
        <f>+'Ark1'!#REF!</f>
        <v>#REF!</v>
      </c>
      <c r="K63" s="47"/>
      <c r="L63" s="99" t="e">
        <f>+'Ark1'!#REF!</f>
        <v>#REF!</v>
      </c>
      <c r="M63" s="49" t="e">
        <f>+'Ark1'!#REF!</f>
        <v>#REF!</v>
      </c>
      <c r="N63" s="99"/>
      <c r="O63" s="49" t="e">
        <f>+'Ark1'!#REF!</f>
        <v>#REF!</v>
      </c>
      <c r="P63" s="64" t="e">
        <f>+'Ark1'!#REF!</f>
        <v>#REF!</v>
      </c>
      <c r="Q63" s="47"/>
      <c r="R63" s="49" t="e">
        <f>+'Ark1'!#REF!</f>
        <v>#REF!</v>
      </c>
      <c r="S63" s="64" t="e">
        <f>+'Ark1'!#REF!</f>
        <v>#REF!</v>
      </c>
      <c r="T63" s="99" t="e">
        <f t="shared" si="7"/>
        <v>#REF!</v>
      </c>
      <c r="U63" s="39"/>
      <c r="V63" s="4"/>
      <c r="W63" s="18"/>
      <c r="X63" s="4"/>
      <c r="Y63" s="5"/>
      <c r="Z63" s="18"/>
      <c r="AA63"/>
      <c r="AB63"/>
      <c r="AC63"/>
      <c r="AD63"/>
      <c r="AE63"/>
    </row>
    <row r="64" spans="1:32">
      <c r="A64" s="39"/>
      <c r="B64" s="47" t="e">
        <f>+'Ark1'!#REF!</f>
        <v>#REF!</v>
      </c>
      <c r="C64" s="47" t="e">
        <f>+'Ark1'!#REF!</f>
        <v>#REF!</v>
      </c>
      <c r="D64" s="48" t="s">
        <v>433</v>
      </c>
      <c r="E64" s="47" t="e">
        <f>+'Ark1'!#REF!</f>
        <v>#REF!</v>
      </c>
      <c r="F64" s="47"/>
      <c r="G64" s="64" t="e">
        <f>+'Ark1'!#REF!</f>
        <v>#REF!</v>
      </c>
      <c r="H64" s="47"/>
      <c r="I64" s="64" t="e">
        <f>+'Ark1'!#REF!</f>
        <v>#REF!</v>
      </c>
      <c r="J64" s="99" t="e">
        <f>+'Ark1'!#REF!</f>
        <v>#REF!</v>
      </c>
      <c r="K64" s="47"/>
      <c r="L64" s="99" t="e">
        <f>+'Ark1'!#REF!</f>
        <v>#REF!</v>
      </c>
      <c r="M64" s="49" t="e">
        <f>+'Ark1'!#REF!</f>
        <v>#REF!</v>
      </c>
      <c r="N64" s="99"/>
      <c r="O64" s="49" t="e">
        <f>+'Ark1'!#REF!</f>
        <v>#REF!</v>
      </c>
      <c r="P64" s="64" t="e">
        <f>+'Ark1'!#REF!</f>
        <v>#REF!</v>
      </c>
      <c r="Q64" s="47"/>
      <c r="R64" s="49" t="e">
        <f>+'Ark1'!#REF!</f>
        <v>#REF!</v>
      </c>
      <c r="S64" s="64" t="e">
        <f>+'Ark1'!#REF!</f>
        <v>#REF!</v>
      </c>
      <c r="T64" s="99" t="e">
        <f t="shared" si="7"/>
        <v>#REF!</v>
      </c>
      <c r="U64" s="39"/>
      <c r="V64" s="11"/>
      <c r="W64" s="11"/>
      <c r="X64" s="4"/>
      <c r="Y64"/>
      <c r="Z64"/>
      <c r="AA64"/>
      <c r="AB64"/>
      <c r="AC64"/>
      <c r="AD64"/>
      <c r="AE64"/>
    </row>
    <row r="65" spans="1:32" ht="15.6">
      <c r="A65" s="39"/>
      <c r="B65" s="47" t="e">
        <f>+'Ark1'!#REF!</f>
        <v>#REF!</v>
      </c>
      <c r="C65" s="47" t="e">
        <f>+'Ark1'!#REF!</f>
        <v>#REF!</v>
      </c>
      <c r="D65" s="48" t="s">
        <v>434</v>
      </c>
      <c r="E65" s="47" t="e">
        <f>+'Ark1'!#REF!</f>
        <v>#REF!</v>
      </c>
      <c r="F65" s="47"/>
      <c r="G65" s="64" t="e">
        <f>+'Ark1'!#REF!</f>
        <v>#REF!</v>
      </c>
      <c r="H65" s="47"/>
      <c r="I65" s="64" t="e">
        <f>+'Ark1'!#REF!</f>
        <v>#REF!</v>
      </c>
      <c r="J65" s="99" t="e">
        <f>+'Ark1'!#REF!</f>
        <v>#REF!</v>
      </c>
      <c r="K65" s="47"/>
      <c r="L65" s="99" t="e">
        <f>+'Ark1'!#REF!</f>
        <v>#REF!</v>
      </c>
      <c r="M65" s="49" t="e">
        <f>+'Ark1'!#REF!</f>
        <v>#REF!</v>
      </c>
      <c r="N65" s="99"/>
      <c r="O65" s="49" t="e">
        <f>+'Ark1'!#REF!</f>
        <v>#REF!</v>
      </c>
      <c r="P65" s="64" t="e">
        <f>+'Ark1'!#REF!</f>
        <v>#REF!</v>
      </c>
      <c r="Q65" s="47"/>
      <c r="R65" s="49" t="e">
        <f>+'Ark1'!#REF!</f>
        <v>#REF!</v>
      </c>
      <c r="S65" s="64" t="e">
        <f>+'Ark1'!#REF!</f>
        <v>#REF!</v>
      </c>
      <c r="T65" s="99" t="e">
        <f t="shared" si="7"/>
        <v>#REF!</v>
      </c>
      <c r="U65" s="39"/>
      <c r="V65" s="5"/>
      <c r="W65" s="18"/>
      <c r="X65" s="4"/>
      <c r="Y65"/>
      <c r="Z65" s="18"/>
      <c r="AA65"/>
      <c r="AB65"/>
      <c r="AC65"/>
      <c r="AD65"/>
      <c r="AE65"/>
    </row>
    <row r="66" spans="1:32">
      <c r="A66" s="39"/>
      <c r="B66" s="47" t="e">
        <f>+'Ark1'!#REF!</f>
        <v>#REF!</v>
      </c>
      <c r="C66" s="47" t="e">
        <f>+'Ark1'!#REF!</f>
        <v>#REF!</v>
      </c>
      <c r="D66" s="48" t="s">
        <v>435</v>
      </c>
      <c r="E66" s="47" t="e">
        <f>+'Ark1'!#REF!</f>
        <v>#REF!</v>
      </c>
      <c r="F66" s="47"/>
      <c r="G66" s="64" t="e">
        <f>+'Ark1'!#REF!</f>
        <v>#REF!</v>
      </c>
      <c r="H66" s="47"/>
      <c r="I66" s="64" t="e">
        <f>+'Ark1'!#REF!</f>
        <v>#REF!</v>
      </c>
      <c r="J66" s="99" t="e">
        <f>+'Ark1'!#REF!</f>
        <v>#REF!</v>
      </c>
      <c r="K66" s="47"/>
      <c r="L66" s="99" t="e">
        <f>+'Ark1'!#REF!</f>
        <v>#REF!</v>
      </c>
      <c r="M66" s="49" t="e">
        <f>+'Ark1'!#REF!</f>
        <v>#REF!</v>
      </c>
      <c r="N66" s="99"/>
      <c r="O66" s="49" t="e">
        <f>+'Ark1'!#REF!</f>
        <v>#REF!</v>
      </c>
      <c r="P66" s="64" t="e">
        <f>+'Ark1'!#REF!</f>
        <v>#REF!</v>
      </c>
      <c r="Q66" s="47"/>
      <c r="R66" s="49" t="e">
        <f>+'Ark1'!#REF!</f>
        <v>#REF!</v>
      </c>
      <c r="S66" s="64" t="e">
        <f>+'Ark1'!#REF!</f>
        <v>#REF!</v>
      </c>
      <c r="T66" s="99" t="e">
        <f t="shared" si="7"/>
        <v>#REF!</v>
      </c>
      <c r="U66" s="39"/>
      <c r="V66" s="11"/>
      <c r="W66" s="11"/>
      <c r="X66" s="4"/>
      <c r="Y66"/>
      <c r="Z66"/>
      <c r="AA66"/>
      <c r="AB66"/>
      <c r="AC66"/>
      <c r="AD66"/>
      <c r="AE66"/>
    </row>
    <row r="67" spans="1:32" ht="15.6" customHeight="1">
      <c r="A67" s="39"/>
      <c r="B67" s="47" t="e">
        <f>+'Ark1'!#REF!</f>
        <v>#REF!</v>
      </c>
      <c r="C67" s="47" t="e">
        <f>+'Ark1'!#REF!</f>
        <v>#REF!</v>
      </c>
      <c r="D67" s="48" t="s">
        <v>436</v>
      </c>
      <c r="E67" s="47" t="e">
        <f>+'Ark1'!#REF!</f>
        <v>#REF!</v>
      </c>
      <c r="F67" s="47"/>
      <c r="G67" s="64" t="e">
        <f>+'Ark1'!#REF!</f>
        <v>#REF!</v>
      </c>
      <c r="H67" s="47"/>
      <c r="I67" s="64" t="e">
        <f>+'Ark1'!#REF!</f>
        <v>#REF!</v>
      </c>
      <c r="J67" s="99" t="e">
        <f>+'Ark1'!#REF!</f>
        <v>#REF!</v>
      </c>
      <c r="K67" s="47"/>
      <c r="L67" s="99" t="e">
        <f>+'Ark1'!#REF!</f>
        <v>#REF!</v>
      </c>
      <c r="M67" s="49" t="e">
        <f>+'Ark1'!#REF!</f>
        <v>#REF!</v>
      </c>
      <c r="N67" s="99"/>
      <c r="O67" s="49" t="e">
        <f>+'Ark1'!#REF!</f>
        <v>#REF!</v>
      </c>
      <c r="P67" s="64" t="e">
        <f>+'Ark1'!#REF!</f>
        <v>#REF!</v>
      </c>
      <c r="Q67" s="47"/>
      <c r="R67" s="49" t="e">
        <f>+'Ark1'!#REF!</f>
        <v>#REF!</v>
      </c>
      <c r="S67" s="64" t="e">
        <f>+'Ark1'!#REF!</f>
        <v>#REF!</v>
      </c>
      <c r="T67" s="99" t="e">
        <f t="shared" si="7"/>
        <v>#REF!</v>
      </c>
      <c r="U67" s="39"/>
      <c r="V67" s="11"/>
      <c r="W67" s="11"/>
      <c r="X67" s="4"/>
      <c r="Y67"/>
      <c r="Z67"/>
      <c r="AA67"/>
      <c r="AB67"/>
      <c r="AC67"/>
      <c r="AD67"/>
      <c r="AE67"/>
    </row>
    <row r="68" spans="1:32" s="281" customFormat="1" ht="15.6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4"/>
      <c r="W68" s="52"/>
      <c r="X68" s="4"/>
      <c r="Y68" s="5"/>
      <c r="Z68" s="5"/>
      <c r="AB68" s="1"/>
      <c r="AC68" s="1"/>
      <c r="AD68" s="9"/>
      <c r="AE68" s="9"/>
      <c r="AF68" s="9"/>
    </row>
    <row r="69" spans="1:32" ht="15.6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4"/>
      <c r="W69" s="11"/>
      <c r="X69" s="4"/>
      <c r="Y69" s="5"/>
      <c r="Z69" s="5"/>
      <c r="AA69"/>
      <c r="AB69"/>
      <c r="AC69"/>
      <c r="AD69"/>
      <c r="AE69"/>
    </row>
    <row r="70" spans="1:32" ht="15.6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4"/>
      <c r="W70" s="11"/>
      <c r="X70" s="4"/>
      <c r="Y70" s="5"/>
      <c r="Z70" s="5"/>
      <c r="AA70"/>
      <c r="AB70"/>
      <c r="AC70"/>
      <c r="AD70"/>
      <c r="AE70"/>
    </row>
    <row r="71" spans="1:32">
      <c r="T71" s="52"/>
      <c r="X71" s="1"/>
    </row>
    <row r="72" spans="1:32">
      <c r="T72" s="52"/>
      <c r="X72" s="1"/>
    </row>
    <row r="73" spans="1:32">
      <c r="T73" s="52"/>
      <c r="X73" s="1"/>
    </row>
    <row r="74" spans="1:32">
      <c r="T74" s="52"/>
      <c r="X74" s="1"/>
    </row>
    <row r="75" spans="1:32">
      <c r="T75" s="52"/>
      <c r="X75" s="1"/>
    </row>
    <row r="76" spans="1:32">
      <c r="T76" s="52"/>
      <c r="X76" s="1"/>
    </row>
    <row r="77" spans="1:32">
      <c r="T77" s="52"/>
      <c r="X77" s="1"/>
    </row>
    <row r="78" spans="1:32">
      <c r="T78" s="52"/>
      <c r="X78" s="1"/>
    </row>
    <row r="79" spans="1:32">
      <c r="T79" s="52"/>
      <c r="X79" s="1"/>
    </row>
    <row r="80" spans="1:32">
      <c r="T80" s="52"/>
      <c r="X80" s="1"/>
    </row>
    <row r="81" spans="20:24">
      <c r="T81" s="52"/>
      <c r="X81" s="1"/>
    </row>
    <row r="82" spans="20:24">
      <c r="T82" s="52"/>
      <c r="X82" s="1"/>
    </row>
    <row r="83" spans="20:24">
      <c r="T83" s="52"/>
      <c r="X83" s="1"/>
    </row>
    <row r="84" spans="20:24">
      <c r="T84" s="52"/>
      <c r="X84" s="1"/>
    </row>
    <row r="85" spans="20:24">
      <c r="T85" s="52"/>
      <c r="X85" s="1"/>
    </row>
    <row r="86" spans="20:24">
      <c r="T86" s="52"/>
      <c r="X86" s="1"/>
    </row>
    <row r="87" spans="20:24">
      <c r="T87" s="52"/>
      <c r="X87" s="1"/>
    </row>
    <row r="88" spans="20:24">
      <c r="T88" s="52"/>
      <c r="X88" s="1"/>
    </row>
    <row r="89" spans="20:24">
      <c r="T89" s="52"/>
      <c r="X89" s="1"/>
    </row>
    <row r="90" spans="20:24">
      <c r="T90" s="52"/>
      <c r="X90" s="1"/>
    </row>
    <row r="91" spans="20:24">
      <c r="T91" s="52"/>
      <c r="X91" s="1"/>
    </row>
    <row r="92" spans="20:24">
      <c r="T92" s="52"/>
      <c r="X92" s="1"/>
    </row>
    <row r="93" spans="20:24">
      <c r="T93" s="52"/>
      <c r="X93" s="1"/>
    </row>
    <row r="94" spans="20:24">
      <c r="T94" s="52"/>
      <c r="X94" s="1"/>
    </row>
    <row r="95" spans="20:24">
      <c r="T95" s="52"/>
      <c r="X95" s="1"/>
    </row>
    <row r="96" spans="20:24">
      <c r="T96" s="52"/>
      <c r="X96" s="1"/>
    </row>
    <row r="97" spans="20:24">
      <c r="T97" s="52"/>
      <c r="X97" s="1"/>
    </row>
    <row r="98" spans="20:24">
      <c r="T98" s="52"/>
      <c r="X98" s="1"/>
    </row>
    <row r="99" spans="20:24">
      <c r="T99" s="52"/>
      <c r="X99" s="1"/>
    </row>
    <row r="100" spans="20:24">
      <c r="T100" s="52"/>
      <c r="X100" s="1"/>
    </row>
    <row r="101" spans="20:24">
      <c r="T101" s="52"/>
      <c r="X101" s="1"/>
    </row>
    <row r="102" spans="20:24">
      <c r="T102" s="52"/>
      <c r="X102" s="1"/>
    </row>
    <row r="103" spans="20:24">
      <c r="T103" s="52"/>
      <c r="X103" s="1"/>
    </row>
    <row r="104" spans="20:24">
      <c r="T104" s="52"/>
      <c r="X104" s="1"/>
    </row>
    <row r="105" spans="20:24">
      <c r="T105" s="52"/>
      <c r="X105" s="1"/>
    </row>
    <row r="106" spans="20:24">
      <c r="T106" s="52"/>
      <c r="X106" s="1"/>
    </row>
    <row r="107" spans="20:24">
      <c r="T107" s="52"/>
      <c r="X107" s="1"/>
    </row>
    <row r="108" spans="20:24">
      <c r="T108" s="52"/>
      <c r="X108" s="1"/>
    </row>
    <row r="109" spans="20:24">
      <c r="T109" s="52"/>
      <c r="X109" s="1"/>
    </row>
    <row r="110" spans="20:24">
      <c r="T110" s="52"/>
      <c r="X110" s="1"/>
    </row>
    <row r="111" spans="20:24">
      <c r="T111" s="52"/>
      <c r="X111" s="1"/>
    </row>
    <row r="112" spans="20:24">
      <c r="T112" s="52"/>
      <c r="X112" s="1"/>
    </row>
    <row r="113" spans="20:24">
      <c r="T113" s="52"/>
      <c r="X113" s="1"/>
    </row>
    <row r="114" spans="20:24">
      <c r="T114" s="52"/>
      <c r="X114" s="1"/>
    </row>
    <row r="115" spans="20:24">
      <c r="T115" s="52"/>
      <c r="X115" s="1"/>
    </row>
    <row r="116" spans="20:24">
      <c r="T116" s="52"/>
      <c r="X116" s="1"/>
    </row>
    <row r="117" spans="20:24">
      <c r="T117" s="52"/>
      <c r="X117" s="1"/>
    </row>
    <row r="118" spans="20:24">
      <c r="T118" s="52"/>
      <c r="X118" s="1"/>
    </row>
    <row r="119" spans="20:24">
      <c r="T119" s="52"/>
      <c r="X119" s="1"/>
    </row>
    <row r="120" spans="20:24">
      <c r="T120" s="52"/>
      <c r="X120" s="1"/>
    </row>
    <row r="121" spans="20:24">
      <c r="T121" s="52"/>
      <c r="X121" s="1"/>
    </row>
    <row r="122" spans="20:24">
      <c r="T122" s="52"/>
      <c r="X122" s="1"/>
    </row>
  </sheetData>
  <mergeCells count="1">
    <mergeCell ref="O5:P5"/>
  </mergeCells>
  <conditionalFormatting sqref="W40:W41">
    <cfRule type="cellIs" dxfId="39" priority="12" stopIfTrue="1" operator="lessThan">
      <formula>0</formula>
    </cfRule>
  </conditionalFormatting>
  <conditionalFormatting sqref="W65">
    <cfRule type="cellIs" dxfId="38" priority="14" stopIfTrue="1" operator="greaterThan">
      <formula>0</formula>
    </cfRule>
    <cfRule type="cellIs" dxfId="37" priority="15" stopIfTrue="1" operator="lessThan">
      <formula>0</formula>
    </cfRule>
  </conditionalFormatting>
  <conditionalFormatting sqref="F12:F29">
    <cfRule type="cellIs" dxfId="36" priority="9" operator="lessThan">
      <formula>0</formula>
    </cfRule>
    <cfRule type="cellIs" dxfId="35" priority="10" operator="greaterThan">
      <formula>0</formula>
    </cfRule>
  </conditionalFormatting>
  <conditionalFormatting sqref="H12:H29">
    <cfRule type="cellIs" dxfId="34" priority="7" operator="lessThan">
      <formula>0</formula>
    </cfRule>
    <cfRule type="cellIs" dxfId="33" priority="8" operator="greaterThan">
      <formula>0</formula>
    </cfRule>
  </conditionalFormatting>
  <conditionalFormatting sqref="K12:K29">
    <cfRule type="cellIs" dxfId="32" priority="5" operator="lessThan">
      <formula>0</formula>
    </cfRule>
    <cfRule type="cellIs" dxfId="31" priority="6" operator="greaterThan">
      <formula>0</formula>
    </cfRule>
  </conditionalFormatting>
  <conditionalFormatting sqref="N12:N29">
    <cfRule type="cellIs" dxfId="30" priority="3" operator="lessThan">
      <formula>0</formula>
    </cfRule>
    <cfRule type="cellIs" dxfId="29" priority="4" operator="greaterThan">
      <formula>0</formula>
    </cfRule>
  </conditionalFormatting>
  <conditionalFormatting sqref="Q12:Q29">
    <cfRule type="cellIs" dxfId="28" priority="1" operator="lessThan">
      <formula>0</formula>
    </cfRule>
    <cfRule type="cellIs" dxfId="27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B1DF1-C3A9-42F5-A826-42F52EEEB053}">
  <dimension ref="AB1:AW443"/>
  <sheetViews>
    <sheetView zoomScale="94" zoomScaleNormal="94" workbookViewId="0"/>
  </sheetViews>
  <sheetFormatPr baseColWidth="10" defaultRowHeight="15"/>
  <cols>
    <col min="28" max="28" width="2.90625" customWidth="1"/>
    <col min="29" max="29" width="6.08984375" customWidth="1"/>
    <col min="30" max="30" width="4.453125" customWidth="1"/>
    <col min="31" max="31" width="9.1796875" customWidth="1"/>
    <col min="32" max="33" width="7.36328125" customWidth="1"/>
    <col min="34" max="34" width="7.81640625" customWidth="1"/>
    <col min="35" max="35" width="7.08984375" style="9" customWidth="1"/>
    <col min="36" max="36" width="6.6328125" style="94" customWidth="1"/>
    <col min="37" max="37" width="9.453125" style="9" customWidth="1"/>
    <col min="38" max="38" width="8" style="9" customWidth="1"/>
    <col min="39" max="39" width="7.1796875" style="1" customWidth="1"/>
    <col min="40" max="41" width="8.90625" style="1" customWidth="1"/>
    <col min="42" max="42" width="8.1796875" style="94" customWidth="1"/>
    <col min="43" max="43" width="8.08984375" style="1" customWidth="1"/>
    <col min="44" max="45" width="10.90625" style="1"/>
    <col min="47" max="47" width="14" customWidth="1"/>
    <col min="48" max="48" width="12.54296875" customWidth="1"/>
    <col min="49" max="49" width="10.90625" customWidth="1"/>
  </cols>
  <sheetData>
    <row r="1" spans="28:49">
      <c r="AI1"/>
      <c r="AJ1"/>
      <c r="AK1"/>
      <c r="AL1" s="4"/>
      <c r="AM1" s="4"/>
      <c r="AN1" s="4"/>
      <c r="AO1"/>
      <c r="AP1"/>
      <c r="AQ1"/>
      <c r="AR1"/>
      <c r="AS1"/>
    </row>
    <row r="2" spans="28:49" s="120" customFormat="1" ht="15" customHeight="1">
      <c r="AL2" s="4"/>
      <c r="AM2" s="4"/>
      <c r="AN2" s="4"/>
      <c r="AO2" s="4"/>
      <c r="AP2"/>
      <c r="AQ2"/>
      <c r="AR2"/>
      <c r="AS2"/>
      <c r="AT2"/>
      <c r="AU2"/>
      <c r="AV2"/>
      <c r="AW2"/>
    </row>
    <row r="3" spans="28:49" ht="15" customHeight="1">
      <c r="AB3" s="120"/>
      <c r="AC3" s="120"/>
      <c r="AD3" s="120"/>
      <c r="AE3" s="120"/>
      <c r="AF3" s="120"/>
      <c r="AG3" s="120"/>
      <c r="AH3" s="120"/>
      <c r="AI3" s="120"/>
      <c r="AJ3" s="120"/>
      <c r="AK3" s="120"/>
      <c r="AL3" s="4"/>
      <c r="AM3" s="4"/>
      <c r="AN3" s="4"/>
      <c r="AO3"/>
      <c r="AP3"/>
      <c r="AQ3"/>
      <c r="AR3"/>
      <c r="AS3"/>
    </row>
    <row r="4" spans="28:49" ht="15" customHeight="1">
      <c r="AB4" s="120"/>
      <c r="AC4" s="120"/>
      <c r="AD4" s="120"/>
      <c r="AE4" s="120"/>
      <c r="AF4" s="120"/>
      <c r="AG4" s="120"/>
      <c r="AH4" s="120"/>
      <c r="AI4" s="120"/>
      <c r="AJ4" s="120"/>
      <c r="AK4" s="120"/>
      <c r="AL4" s="4"/>
      <c r="AM4" s="4"/>
      <c r="AN4" s="4"/>
      <c r="AO4"/>
      <c r="AP4"/>
      <c r="AQ4"/>
      <c r="AR4"/>
      <c r="AS4"/>
    </row>
    <row r="5" spans="28:49" s="131" customFormat="1" ht="15" customHeight="1">
      <c r="AB5" s="120"/>
      <c r="AC5" s="120"/>
      <c r="AD5" s="120"/>
      <c r="AE5" s="120"/>
      <c r="AF5" s="120"/>
      <c r="AG5" s="120"/>
      <c r="AH5" s="120"/>
      <c r="AI5" s="120"/>
      <c r="AJ5" s="120"/>
      <c r="AK5" s="120"/>
      <c r="AL5" s="120"/>
      <c r="AM5" s="120"/>
      <c r="AN5" s="120"/>
      <c r="AO5"/>
      <c r="AP5"/>
      <c r="AQ5"/>
      <c r="AR5"/>
      <c r="AS5"/>
      <c r="AT5"/>
      <c r="AU5"/>
      <c r="AV5"/>
    </row>
    <row r="6" spans="28:49" ht="15.6">
      <c r="AI6"/>
      <c r="AJ6"/>
      <c r="AK6"/>
      <c r="AL6"/>
      <c r="AM6"/>
      <c r="AN6"/>
      <c r="AO6"/>
      <c r="AP6"/>
      <c r="AQ6"/>
      <c r="AR6"/>
      <c r="AS6"/>
      <c r="AW6" s="5"/>
    </row>
    <row r="7" spans="28:49" ht="15.6">
      <c r="AI7"/>
      <c r="AJ7"/>
      <c r="AK7"/>
      <c r="AL7"/>
      <c r="AM7"/>
      <c r="AN7"/>
      <c r="AO7"/>
      <c r="AP7"/>
      <c r="AQ7"/>
      <c r="AR7"/>
      <c r="AS7"/>
      <c r="AW7" s="5"/>
    </row>
    <row r="8" spans="28:49" ht="15.6">
      <c r="AB8" s="45"/>
      <c r="AC8" s="45"/>
      <c r="AD8" s="39"/>
      <c r="AE8" s="39"/>
      <c r="AF8" s="39"/>
      <c r="AG8" s="39"/>
      <c r="AH8" s="39"/>
      <c r="AI8" s="63"/>
      <c r="AJ8" s="142" t="s">
        <v>3</v>
      </c>
      <c r="AK8" s="4"/>
      <c r="AL8" s="4"/>
      <c r="AM8" s="4"/>
      <c r="AN8" s="4"/>
      <c r="AO8"/>
      <c r="AP8"/>
      <c r="AQ8"/>
      <c r="AR8"/>
      <c r="AS8"/>
      <c r="AW8" s="5"/>
    </row>
    <row r="9" spans="28:49" ht="15.6">
      <c r="AB9" s="39"/>
      <c r="AC9" s="39"/>
      <c r="AD9" s="39"/>
      <c r="AE9" s="39"/>
      <c r="AF9" s="34" t="s">
        <v>3</v>
      </c>
      <c r="AG9" s="39"/>
      <c r="AH9" s="39"/>
      <c r="AI9" s="71" t="s">
        <v>15</v>
      </c>
      <c r="AJ9" s="93" t="s">
        <v>8</v>
      </c>
      <c r="AK9" s="4"/>
      <c r="AL9" s="4"/>
      <c r="AM9" s="4"/>
      <c r="AN9" s="4"/>
      <c r="AO9"/>
      <c r="AP9"/>
      <c r="AQ9"/>
      <c r="AR9"/>
      <c r="AS9"/>
    </row>
    <row r="10" spans="28:49" ht="15.6">
      <c r="AB10" s="39"/>
      <c r="AC10" s="39"/>
      <c r="AD10" s="39"/>
      <c r="AE10" s="39"/>
      <c r="AF10" s="34" t="s">
        <v>437</v>
      </c>
      <c r="AG10" s="71" t="s">
        <v>3</v>
      </c>
      <c r="AH10" s="77" t="s">
        <v>15</v>
      </c>
      <c r="AI10" s="71" t="s">
        <v>396</v>
      </c>
      <c r="AJ10" s="93" t="s">
        <v>444</v>
      </c>
      <c r="AK10" s="4"/>
      <c r="AL10" s="52"/>
      <c r="AN10" s="5"/>
      <c r="AO10"/>
      <c r="AP10"/>
      <c r="AQ10"/>
      <c r="AR10"/>
      <c r="AS10"/>
    </row>
    <row r="11" spans="28:49" ht="15.6">
      <c r="AB11" s="39"/>
      <c r="AC11" s="45" t="s">
        <v>60</v>
      </c>
      <c r="AD11" s="45" t="s">
        <v>378</v>
      </c>
      <c r="AE11" s="42"/>
      <c r="AF11" s="34" t="s">
        <v>416</v>
      </c>
      <c r="AG11" s="71" t="s">
        <v>8</v>
      </c>
      <c r="AH11" s="77" t="s">
        <v>391</v>
      </c>
      <c r="AI11" s="71" t="s">
        <v>393</v>
      </c>
      <c r="AJ11" s="93" t="s">
        <v>451</v>
      </c>
      <c r="AK11" s="4"/>
      <c r="AL11" s="52"/>
      <c r="AN11" s="5"/>
      <c r="AO11"/>
      <c r="AP11"/>
      <c r="AQ11"/>
      <c r="AR11"/>
      <c r="AS11"/>
    </row>
    <row r="12" spans="28:49" ht="15.6">
      <c r="AB12" s="39"/>
      <c r="AC12" s="47">
        <f>+'Ark1'!C706</f>
        <v>2024</v>
      </c>
      <c r="AD12" s="47">
        <f>+'Ark1'!N706</f>
        <v>60</v>
      </c>
      <c r="AE12" s="48" t="s">
        <v>420</v>
      </c>
      <c r="AF12" s="47">
        <f>+'Ark1'!Q706</f>
        <v>19</v>
      </c>
      <c r="AG12" s="190">
        <f>+'Ark1'!R706</f>
        <v>24</v>
      </c>
      <c r="AH12" s="191">
        <f>+'Ark1'!W706</f>
        <v>61.66666666666665</v>
      </c>
      <c r="AI12" s="190">
        <f>+'Ark1'!Y706</f>
        <v>61.770833333333329</v>
      </c>
      <c r="AJ12" s="99">
        <f t="shared" ref="AJ12:AJ75" si="0">+AG12/AF12</f>
        <v>1.263157894736842</v>
      </c>
      <c r="AK12" s="4"/>
      <c r="AL12" s="52"/>
      <c r="AN12" s="5"/>
      <c r="AO12"/>
      <c r="AP12"/>
      <c r="AQ12"/>
      <c r="AR12"/>
      <c r="AS12"/>
    </row>
    <row r="13" spans="28:49" ht="15.6">
      <c r="AB13" s="39"/>
      <c r="AC13" s="47">
        <f>+'Ark1'!C707</f>
        <v>2024</v>
      </c>
      <c r="AD13" s="47">
        <f>+'Ark1'!N707</f>
        <v>70</v>
      </c>
      <c r="AE13" s="48" t="s">
        <v>421</v>
      </c>
      <c r="AF13" s="47">
        <f>+'Ark1'!Q707</f>
        <v>35</v>
      </c>
      <c r="AG13" s="190">
        <f>+'Ark1'!R707</f>
        <v>138</v>
      </c>
      <c r="AH13" s="191">
        <f>+'Ark1'!W707</f>
        <v>63.44202898550725</v>
      </c>
      <c r="AI13" s="190">
        <f>+'Ark1'!Y707</f>
        <v>76.492753623188449</v>
      </c>
      <c r="AJ13" s="99">
        <f t="shared" si="0"/>
        <v>3.9428571428571431</v>
      </c>
      <c r="AK13" s="4"/>
      <c r="AL13" s="52"/>
      <c r="AN13" s="5"/>
      <c r="AO13"/>
      <c r="AP13"/>
      <c r="AQ13"/>
      <c r="AR13"/>
      <c r="AS13"/>
    </row>
    <row r="14" spans="28:49" ht="15.6">
      <c r="AB14" s="39"/>
      <c r="AC14" s="47">
        <f>+'Ark1'!C708</f>
        <v>2024</v>
      </c>
      <c r="AD14" s="47">
        <f>+'Ark1'!N708</f>
        <v>80</v>
      </c>
      <c r="AE14" s="48" t="s">
        <v>422</v>
      </c>
      <c r="AF14" s="47">
        <f>+'Ark1'!Q708</f>
        <v>81</v>
      </c>
      <c r="AG14" s="190">
        <f>+'Ark1'!R708</f>
        <v>439</v>
      </c>
      <c r="AH14" s="191">
        <f>+'Ark1'!W708</f>
        <v>63.328767123287683</v>
      </c>
      <c r="AI14" s="190">
        <f>+'Ark1'!Y708</f>
        <v>85.674259681093403</v>
      </c>
      <c r="AJ14" s="99">
        <f t="shared" si="0"/>
        <v>5.4197530864197532</v>
      </c>
      <c r="AK14" s="4"/>
      <c r="AL14" s="52"/>
      <c r="AN14" s="5"/>
      <c r="AO14"/>
      <c r="AP14"/>
      <c r="AQ14"/>
      <c r="AR14"/>
      <c r="AS14"/>
    </row>
    <row r="15" spans="28:49" ht="15.6">
      <c r="AB15" s="39"/>
      <c r="AC15" s="47">
        <f>+'Ark1'!C709</f>
        <v>2024</v>
      </c>
      <c r="AD15" s="47">
        <f>+'Ark1'!N709</f>
        <v>90</v>
      </c>
      <c r="AE15" s="48" t="s">
        <v>402</v>
      </c>
      <c r="AF15" s="47">
        <f>+'Ark1'!Q709</f>
        <v>136</v>
      </c>
      <c r="AG15" s="190">
        <f>+'Ark1'!R709</f>
        <v>953</v>
      </c>
      <c r="AH15" s="191">
        <f>+'Ark1'!W709</f>
        <v>62.844114528101805</v>
      </c>
      <c r="AI15" s="190">
        <f>+'Ark1'!Y709</f>
        <v>94.55697796432321</v>
      </c>
      <c r="AJ15" s="99">
        <f t="shared" si="0"/>
        <v>7.007352941176471</v>
      </c>
      <c r="AK15" s="4"/>
      <c r="AL15" s="52"/>
      <c r="AN15" s="5"/>
      <c r="AO15"/>
      <c r="AP15" s="2"/>
      <c r="AQ15" s="2"/>
      <c r="AR15" s="2"/>
      <c r="AS15"/>
    </row>
    <row r="16" spans="28:49" ht="15.6">
      <c r="AB16" s="39"/>
      <c r="AC16" s="47">
        <f>+'Ark1'!C710</f>
        <v>2024</v>
      </c>
      <c r="AD16" s="47">
        <f>+'Ark1'!N710</f>
        <v>100</v>
      </c>
      <c r="AE16" s="48" t="s">
        <v>423</v>
      </c>
      <c r="AF16" s="47">
        <f>+'Ark1'!Q710</f>
        <v>156</v>
      </c>
      <c r="AG16" s="190">
        <f>+'Ark1'!R710</f>
        <v>1604</v>
      </c>
      <c r="AH16" s="191">
        <f>+'Ark1'!W710</f>
        <v>62.265957446808514</v>
      </c>
      <c r="AI16" s="190">
        <f>+'Ark1'!Y710</f>
        <v>104.99258104738142</v>
      </c>
      <c r="AJ16" s="99">
        <f t="shared" si="0"/>
        <v>10.282051282051283</v>
      </c>
      <c r="AK16" s="4"/>
      <c r="AL16" s="52"/>
      <c r="AM16" s="11"/>
      <c r="AN16" s="5"/>
      <c r="AO16"/>
      <c r="AP16" s="2"/>
      <c r="AQ16" s="2"/>
      <c r="AR16" s="4"/>
      <c r="AS16" s="4"/>
      <c r="AT16" s="4"/>
    </row>
    <row r="17" spans="28:46" ht="15.6">
      <c r="AB17" s="39"/>
      <c r="AC17" s="47">
        <f>+'Ark1'!C711</f>
        <v>2024</v>
      </c>
      <c r="AD17" s="47">
        <f>+'Ark1'!N711</f>
        <v>110</v>
      </c>
      <c r="AE17" s="48" t="s">
        <v>424</v>
      </c>
      <c r="AF17" s="47">
        <f>+'Ark1'!Q711</f>
        <v>192</v>
      </c>
      <c r="AG17" s="190">
        <f>+'Ark1'!R711</f>
        <v>2132</v>
      </c>
      <c r="AH17" s="191">
        <f>+'Ark1'!W711</f>
        <v>61.672778561354008</v>
      </c>
      <c r="AI17" s="190">
        <f>+'Ark1'!Y711</f>
        <v>114.8818480300193</v>
      </c>
      <c r="AJ17" s="99">
        <f t="shared" si="0"/>
        <v>11.104166666666666</v>
      </c>
      <c r="AK17" s="4"/>
      <c r="AL17" s="52"/>
      <c r="AN17" s="5"/>
      <c r="AO17"/>
      <c r="AP17"/>
      <c r="AQ17"/>
      <c r="AR17"/>
      <c r="AS17"/>
    </row>
    <row r="18" spans="28:46" ht="15.6">
      <c r="AB18" s="39"/>
      <c r="AC18" s="47">
        <f>+'Ark1'!C712</f>
        <v>2024</v>
      </c>
      <c r="AD18" s="47">
        <f>+'Ark1'!N712</f>
        <v>120</v>
      </c>
      <c r="AE18" s="48" t="s">
        <v>425</v>
      </c>
      <c r="AF18" s="47">
        <f>+'Ark1'!Q712</f>
        <v>204</v>
      </c>
      <c r="AG18" s="190">
        <f>+'Ark1'!R712</f>
        <v>2344</v>
      </c>
      <c r="AH18" s="191">
        <f>+'Ark1'!W712</f>
        <v>61.173076923076913</v>
      </c>
      <c r="AI18" s="190">
        <f>+'Ark1'!Y712</f>
        <v>124.81292662116044</v>
      </c>
      <c r="AJ18" s="99">
        <f t="shared" si="0"/>
        <v>11.490196078431373</v>
      </c>
      <c r="AK18" s="4"/>
      <c r="AL18" s="52"/>
      <c r="AN18" s="5"/>
      <c r="AO18"/>
      <c r="AP18"/>
      <c r="AQ18"/>
      <c r="AR18"/>
      <c r="AS18"/>
    </row>
    <row r="19" spans="28:46" ht="15.6">
      <c r="AB19" s="39"/>
      <c r="AC19" s="47">
        <f>+'Ark1'!C713</f>
        <v>2024</v>
      </c>
      <c r="AD19" s="47">
        <f>+'Ark1'!N713</f>
        <v>130</v>
      </c>
      <c r="AE19" s="48" t="s">
        <v>426</v>
      </c>
      <c r="AF19" s="47">
        <f>+'Ark1'!Q713</f>
        <v>212</v>
      </c>
      <c r="AG19" s="190">
        <f>+'Ark1'!R713</f>
        <v>2261</v>
      </c>
      <c r="AH19" s="191">
        <f>+'Ark1'!W713</f>
        <v>60.651039363113682</v>
      </c>
      <c r="AI19" s="190">
        <f>+'Ark1'!Y713</f>
        <v>134.9417514374172</v>
      </c>
      <c r="AJ19" s="99">
        <f t="shared" si="0"/>
        <v>10.665094339622641</v>
      </c>
      <c r="AK19" s="4"/>
      <c r="AL19" s="52"/>
      <c r="AN19" s="5"/>
      <c r="AO19"/>
      <c r="AP19" s="2"/>
      <c r="AQ19" s="2"/>
      <c r="AR19" s="2"/>
      <c r="AS19"/>
    </row>
    <row r="20" spans="28:46" ht="15.6">
      <c r="AB20" s="39"/>
      <c r="AC20" s="47">
        <f>+'Ark1'!C714</f>
        <v>2024</v>
      </c>
      <c r="AD20" s="47">
        <f>+'Ark1'!N714</f>
        <v>140</v>
      </c>
      <c r="AE20" s="48" t="s">
        <v>427</v>
      </c>
      <c r="AF20" s="47">
        <f>+'Ark1'!Q714</f>
        <v>219</v>
      </c>
      <c r="AG20" s="190">
        <f>+'Ark1'!R714</f>
        <v>2081</v>
      </c>
      <c r="AH20" s="191">
        <f>+'Ark1'!W714</f>
        <v>59.842788461538483</v>
      </c>
      <c r="AI20" s="190">
        <f>+'Ark1'!Y714</f>
        <v>144.89553099471411</v>
      </c>
      <c r="AJ20" s="99">
        <f t="shared" si="0"/>
        <v>9.5022831050228316</v>
      </c>
      <c r="AK20" s="4"/>
      <c r="AL20" s="52"/>
      <c r="AN20" s="5"/>
      <c r="AO20"/>
      <c r="AP20" s="2"/>
      <c r="AQ20" s="2"/>
      <c r="AR20" s="2"/>
      <c r="AS20"/>
    </row>
    <row r="21" spans="28:46" ht="15.6">
      <c r="AB21" s="39"/>
      <c r="AC21" s="47">
        <f>+'Ark1'!C715</f>
        <v>2024</v>
      </c>
      <c r="AD21" s="47">
        <f>+'Ark1'!N715</f>
        <v>150</v>
      </c>
      <c r="AE21" s="48" t="s">
        <v>428</v>
      </c>
      <c r="AF21" s="47">
        <f>+'Ark1'!Q715</f>
        <v>227</v>
      </c>
      <c r="AG21" s="190">
        <f>+'Ark1'!R715</f>
        <v>1683</v>
      </c>
      <c r="AH21" s="191">
        <f>+'Ark1'!W715</f>
        <v>59.099940511600238</v>
      </c>
      <c r="AI21" s="190">
        <f>+'Ark1'!Y715</f>
        <v>154.77587641116989</v>
      </c>
      <c r="AJ21" s="99">
        <f t="shared" si="0"/>
        <v>7.4140969162995596</v>
      </c>
      <c r="AK21" s="4"/>
      <c r="AL21" s="52"/>
      <c r="AN21" s="5"/>
      <c r="AO21"/>
      <c r="AP21" s="2"/>
      <c r="AQ21" s="2"/>
      <c r="AR21" s="2"/>
      <c r="AS21"/>
    </row>
    <row r="22" spans="28:46" ht="15.6">
      <c r="AB22" s="39"/>
      <c r="AC22" s="47">
        <f>+'Ark1'!C716</f>
        <v>2024</v>
      </c>
      <c r="AD22" s="47">
        <f>+'Ark1'!N716</f>
        <v>160</v>
      </c>
      <c r="AE22" s="48" t="s">
        <v>429</v>
      </c>
      <c r="AF22" s="47">
        <f>+'Ark1'!Q716</f>
        <v>221</v>
      </c>
      <c r="AG22" s="190">
        <f>+'Ark1'!R716</f>
        <v>1379</v>
      </c>
      <c r="AH22" s="191">
        <f>+'Ark1'!W716</f>
        <v>58.460755813953512</v>
      </c>
      <c r="AI22" s="190">
        <f>+'Ark1'!Y716</f>
        <v>164.34858593183557</v>
      </c>
      <c r="AJ22" s="99">
        <f t="shared" si="0"/>
        <v>6.2398190045248869</v>
      </c>
      <c r="AK22" s="4"/>
      <c r="AL22" s="52"/>
      <c r="AN22" s="5"/>
      <c r="AO22"/>
      <c r="AP22" s="2"/>
      <c r="AQ22" s="2"/>
      <c r="AR22" s="2"/>
      <c r="AS22"/>
    </row>
    <row r="23" spans="28:46" ht="15.6">
      <c r="AB23" s="39"/>
      <c r="AC23" s="47">
        <f>+'Ark1'!C717</f>
        <v>2024</v>
      </c>
      <c r="AD23" s="47">
        <f>+'Ark1'!N717</f>
        <v>170</v>
      </c>
      <c r="AE23" s="48" t="s">
        <v>430</v>
      </c>
      <c r="AF23" s="47">
        <f>+'Ark1'!Q717</f>
        <v>206</v>
      </c>
      <c r="AG23" s="190">
        <f>+'Ark1'!R717</f>
        <v>954</v>
      </c>
      <c r="AH23" s="191">
        <f>+'Ark1'!W717</f>
        <v>57.218487394957997</v>
      </c>
      <c r="AI23" s="190">
        <f>+'Ark1'!Y717</f>
        <v>174.2320754716977</v>
      </c>
      <c r="AJ23" s="99">
        <f t="shared" si="0"/>
        <v>4.6310679611650487</v>
      </c>
      <c r="AK23" s="4"/>
      <c r="AL23" s="52"/>
      <c r="AN23" s="5"/>
      <c r="AO23"/>
      <c r="AP23" s="2"/>
      <c r="AQ23" s="2"/>
      <c r="AR23" s="2"/>
      <c r="AS23"/>
    </row>
    <row r="24" spans="28:46" ht="15.6">
      <c r="AB24" s="39"/>
      <c r="AC24" s="47">
        <f>+'Ark1'!C718</f>
        <v>2024</v>
      </c>
      <c r="AD24" s="47">
        <f>+'Ark1'!N718</f>
        <v>180</v>
      </c>
      <c r="AE24" s="48" t="s">
        <v>431</v>
      </c>
      <c r="AF24" s="47">
        <f>+'Ark1'!Q718</f>
        <v>176</v>
      </c>
      <c r="AG24" s="190">
        <f>+'Ark1'!R718</f>
        <v>660</v>
      </c>
      <c r="AH24" s="191">
        <f>+'Ark1'!W718</f>
        <v>56.150227617602432</v>
      </c>
      <c r="AI24" s="190">
        <f>+'Ark1'!Y718</f>
        <v>184.274393939394</v>
      </c>
      <c r="AJ24" s="99">
        <f t="shared" si="0"/>
        <v>3.75</v>
      </c>
      <c r="AK24" s="4"/>
      <c r="AL24" s="52"/>
      <c r="AM24" s="11"/>
      <c r="AN24" s="5"/>
      <c r="AO24"/>
      <c r="AP24" s="2"/>
      <c r="AQ24" s="2"/>
      <c r="AR24" s="4"/>
      <c r="AS24" s="4"/>
      <c r="AT24" s="4"/>
    </row>
    <row r="25" spans="28:46" ht="15.6">
      <c r="AB25" s="39"/>
      <c r="AC25" s="47">
        <f>+'Ark1'!C719</f>
        <v>2024</v>
      </c>
      <c r="AD25" s="47">
        <f>+'Ark1'!N719</f>
        <v>190</v>
      </c>
      <c r="AE25" s="48" t="s">
        <v>432</v>
      </c>
      <c r="AF25" s="47">
        <f>+'Ark1'!Q719</f>
        <v>153</v>
      </c>
      <c r="AG25" s="190">
        <f>+'Ark1'!R719</f>
        <v>401</v>
      </c>
      <c r="AH25" s="191">
        <f>+'Ark1'!W719</f>
        <v>54.615000000000002</v>
      </c>
      <c r="AI25" s="190">
        <f>+'Ark1'!Y719</f>
        <v>194.10423940149624</v>
      </c>
      <c r="AJ25" s="99">
        <f t="shared" si="0"/>
        <v>2.6209150326797386</v>
      </c>
      <c r="AK25" s="4"/>
      <c r="AL25" s="52"/>
      <c r="AM25" s="11"/>
      <c r="AN25" s="5"/>
      <c r="AO25"/>
      <c r="AP25" s="1"/>
      <c r="AR25" s="9"/>
      <c r="AS25" s="9"/>
      <c r="AT25" s="9"/>
    </row>
    <row r="26" spans="28:46" ht="15.6">
      <c r="AB26" s="39"/>
      <c r="AC26" s="47">
        <f>+'Ark1'!C720</f>
        <v>2024</v>
      </c>
      <c r="AD26" s="47">
        <f>+'Ark1'!N720</f>
        <v>200</v>
      </c>
      <c r="AE26" s="48" t="s">
        <v>433</v>
      </c>
      <c r="AF26" s="47">
        <f>+'Ark1'!Q720</f>
        <v>113</v>
      </c>
      <c r="AG26" s="190">
        <f>+'Ark1'!R720</f>
        <v>276</v>
      </c>
      <c r="AH26" s="191">
        <f>+'Ark1'!W720</f>
        <v>53.884057971014485</v>
      </c>
      <c r="AI26" s="190">
        <f>+'Ark1'!Y720</f>
        <v>204.57898550724656</v>
      </c>
      <c r="AJ26" s="99">
        <f t="shared" si="0"/>
        <v>2.4424778761061945</v>
      </c>
      <c r="AK26" s="4"/>
      <c r="AL26" s="52"/>
      <c r="AM26" s="11"/>
      <c r="AN26" s="5"/>
      <c r="AO26"/>
      <c r="AP26" s="1"/>
      <c r="AR26" s="9"/>
      <c r="AS26" s="9"/>
      <c r="AT26" s="9"/>
    </row>
    <row r="27" spans="28:46" ht="15.6">
      <c r="AB27" s="39"/>
      <c r="AC27" s="47">
        <f>+'Ark1'!C721</f>
        <v>2024</v>
      </c>
      <c r="AD27" s="47">
        <f>+'Ark1'!N721</f>
        <v>210</v>
      </c>
      <c r="AE27" s="48" t="s">
        <v>434</v>
      </c>
      <c r="AF27" s="47">
        <f>+'Ark1'!Q721</f>
        <v>72</v>
      </c>
      <c r="AG27" s="190">
        <f>+'Ark1'!R721</f>
        <v>154</v>
      </c>
      <c r="AH27" s="191">
        <f>+'Ark1'!W721</f>
        <v>52.398692810457511</v>
      </c>
      <c r="AI27" s="190">
        <f>+'Ark1'!Y721</f>
        <v>212.98051948051943</v>
      </c>
      <c r="AJ27" s="99">
        <f t="shared" si="0"/>
        <v>2.1388888888888888</v>
      </c>
      <c r="AK27" s="4"/>
      <c r="AL27" s="52"/>
      <c r="AM27" s="11"/>
      <c r="AN27" s="5"/>
      <c r="AO27"/>
      <c r="AP27" s="1"/>
      <c r="AR27" s="9"/>
      <c r="AS27" s="9"/>
      <c r="AT27" s="9"/>
    </row>
    <row r="28" spans="28:46" ht="15.6">
      <c r="AB28" s="39"/>
      <c r="AC28" s="47">
        <f>+'Ark1'!C722</f>
        <v>2024</v>
      </c>
      <c r="AD28" s="47">
        <f>+'Ark1'!N722</f>
        <v>220</v>
      </c>
      <c r="AE28" s="48" t="s">
        <v>435</v>
      </c>
      <c r="AF28" s="47">
        <f>+'Ark1'!Q722</f>
        <v>50</v>
      </c>
      <c r="AG28" s="190">
        <f>+'Ark1'!R722</f>
        <v>87</v>
      </c>
      <c r="AH28" s="191">
        <f>+'Ark1'!W722</f>
        <v>50.540229885057457</v>
      </c>
      <c r="AI28" s="190">
        <f>+'Ark1'!Y722</f>
        <v>224.00114942528745</v>
      </c>
      <c r="AJ28" s="99">
        <f t="shared" si="0"/>
        <v>1.74</v>
      </c>
      <c r="AK28" s="4"/>
      <c r="AL28" s="52"/>
      <c r="AM28" s="5"/>
      <c r="AN28" s="5"/>
      <c r="AO28"/>
      <c r="AP28" s="1"/>
      <c r="AR28" s="9"/>
      <c r="AS28" s="9"/>
      <c r="AT28" s="9"/>
    </row>
    <row r="29" spans="28:46" ht="15.6">
      <c r="AB29" s="39"/>
      <c r="AC29" s="47">
        <f>+'Ark1'!C723</f>
        <v>2024</v>
      </c>
      <c r="AD29" s="47">
        <f>+'Ark1'!N723</f>
        <v>230</v>
      </c>
      <c r="AE29" s="48" t="s">
        <v>436</v>
      </c>
      <c r="AF29" s="47">
        <f>+'Ark1'!Q723</f>
        <v>35</v>
      </c>
      <c r="AG29" s="190">
        <f>+'Ark1'!R723</f>
        <v>128</v>
      </c>
      <c r="AH29" s="191">
        <f>+'Ark1'!W723</f>
        <v>47.984126984126966</v>
      </c>
      <c r="AI29" s="190">
        <f>+'Ark1'!Y723</f>
        <v>242.62578124999996</v>
      </c>
      <c r="AJ29" s="99">
        <f t="shared" si="0"/>
        <v>3.657142857142857</v>
      </c>
      <c r="AK29" s="4"/>
      <c r="AL29" s="52"/>
      <c r="AM29" s="5"/>
      <c r="AN29" s="5"/>
      <c r="AO29"/>
      <c r="AP29" s="1"/>
      <c r="AR29" s="9"/>
      <c r="AS29" s="9"/>
      <c r="AT29" s="9"/>
    </row>
    <row r="30" spans="28:46" ht="15.6">
      <c r="AB30" s="39"/>
      <c r="AC30">
        <f>+'Ark1'!C724</f>
        <v>2023</v>
      </c>
      <c r="AD30">
        <f>+'Ark1'!N724</f>
        <v>60</v>
      </c>
      <c r="AE30" s="3" t="s">
        <v>420</v>
      </c>
      <c r="AF30">
        <f>+'Ark1'!Q724</f>
        <v>30</v>
      </c>
      <c r="AG30" s="9">
        <f>+'Ark1'!R724</f>
        <v>39</v>
      </c>
      <c r="AH30" s="1">
        <f>+'Ark1'!W724</f>
        <v>62.684210526315802</v>
      </c>
      <c r="AI30" s="9">
        <f>+'Ark1'!Y724</f>
        <v>59.94871794871797</v>
      </c>
      <c r="AJ30" s="94">
        <f t="shared" si="0"/>
        <v>1.3</v>
      </c>
      <c r="AK30" s="4"/>
      <c r="AL30" s="52"/>
      <c r="AM30" s="5"/>
      <c r="AN30" s="5"/>
      <c r="AO30"/>
      <c r="AP30" s="1"/>
      <c r="AR30" s="9"/>
      <c r="AS30" s="9"/>
      <c r="AT30" s="9"/>
    </row>
    <row r="31" spans="28:46" ht="15.6">
      <c r="AB31" s="39"/>
      <c r="AC31">
        <f>+'Ark1'!C725</f>
        <v>2023</v>
      </c>
      <c r="AD31">
        <f>+'Ark1'!N725</f>
        <v>70</v>
      </c>
      <c r="AE31" s="3" t="s">
        <v>421</v>
      </c>
      <c r="AF31">
        <f>+'Ark1'!Q725</f>
        <v>44</v>
      </c>
      <c r="AG31" s="9">
        <f>+'Ark1'!R725</f>
        <v>121</v>
      </c>
      <c r="AH31" s="1">
        <f>+'Ark1'!W725</f>
        <v>63.620689655172413</v>
      </c>
      <c r="AI31" s="9">
        <f>+'Ark1'!Y725</f>
        <v>73.095867768595028</v>
      </c>
      <c r="AJ31" s="94">
        <f t="shared" si="0"/>
        <v>2.75</v>
      </c>
      <c r="AK31" s="4"/>
      <c r="AL31" s="52"/>
      <c r="AM31" s="5"/>
      <c r="AN31" s="5"/>
      <c r="AO31"/>
      <c r="AP31" s="1"/>
      <c r="AR31" s="9"/>
      <c r="AS31" s="9"/>
      <c r="AT31" s="9"/>
    </row>
    <row r="32" spans="28:46" ht="15.6">
      <c r="AB32" s="39"/>
      <c r="AC32">
        <f>+'Ark1'!C726</f>
        <v>2023</v>
      </c>
      <c r="AD32">
        <f>+'Ark1'!N726</f>
        <v>80</v>
      </c>
      <c r="AE32" s="3" t="s">
        <v>422</v>
      </c>
      <c r="AF32">
        <f>+'Ark1'!Q726</f>
        <v>81</v>
      </c>
      <c r="AG32" s="9">
        <f>+'Ark1'!R726</f>
        <v>397</v>
      </c>
      <c r="AH32" s="1">
        <f>+'Ark1'!W726</f>
        <v>63.142493638676839</v>
      </c>
      <c r="AI32" s="9">
        <f>+'Ark1'!Y726</f>
        <v>85.092191435768257</v>
      </c>
      <c r="AJ32" s="94">
        <f t="shared" si="0"/>
        <v>4.9012345679012341</v>
      </c>
      <c r="AK32" s="4"/>
      <c r="AL32" s="52"/>
      <c r="AM32" s="5"/>
      <c r="AN32" s="5"/>
      <c r="AO32"/>
      <c r="AP32" s="1"/>
      <c r="AR32" s="9"/>
      <c r="AS32" s="9"/>
      <c r="AT32" s="9"/>
    </row>
    <row r="33" spans="28:46" ht="15.6">
      <c r="AB33" s="39"/>
      <c r="AC33">
        <f>+'Ark1'!C727</f>
        <v>2023</v>
      </c>
      <c r="AD33">
        <f>+'Ark1'!N727</f>
        <v>90</v>
      </c>
      <c r="AE33" s="3" t="s">
        <v>402</v>
      </c>
      <c r="AF33">
        <f>+'Ark1'!Q727</f>
        <v>133</v>
      </c>
      <c r="AG33" s="9">
        <f>+'Ark1'!R727</f>
        <v>1044</v>
      </c>
      <c r="AH33" s="1">
        <f>+'Ark1'!W727</f>
        <v>62.769230769230759</v>
      </c>
      <c r="AI33" s="9">
        <f>+'Ark1'!Y727</f>
        <v>95.398275862069056</v>
      </c>
      <c r="AJ33" s="94">
        <f t="shared" si="0"/>
        <v>7.8496240601503757</v>
      </c>
      <c r="AK33" s="4"/>
      <c r="AL33" s="52"/>
      <c r="AM33" s="5"/>
      <c r="AN33" s="5"/>
      <c r="AO33"/>
      <c r="AP33" s="1"/>
      <c r="AR33" s="9"/>
      <c r="AS33" s="9"/>
      <c r="AT33" s="9"/>
    </row>
    <row r="34" spans="28:46" ht="15.6">
      <c r="AB34" s="39"/>
      <c r="AC34">
        <f>+'Ark1'!C728</f>
        <v>2023</v>
      </c>
      <c r="AD34">
        <f>+'Ark1'!N728</f>
        <v>100</v>
      </c>
      <c r="AE34" s="3" t="s">
        <v>423</v>
      </c>
      <c r="AF34">
        <f>+'Ark1'!Q728</f>
        <v>173</v>
      </c>
      <c r="AG34" s="9">
        <f>+'Ark1'!R728</f>
        <v>1735</v>
      </c>
      <c r="AH34" s="1">
        <f>+'Ark1'!W728</f>
        <v>62.156521739130447</v>
      </c>
      <c r="AI34" s="9">
        <f>+'Ark1'!Y728</f>
        <v>104.7383285302593</v>
      </c>
      <c r="AJ34" s="94">
        <f t="shared" si="0"/>
        <v>10.028901734104046</v>
      </c>
      <c r="AK34" s="4"/>
      <c r="AL34" s="52"/>
      <c r="AM34" s="5"/>
      <c r="AN34" s="5"/>
      <c r="AO34"/>
      <c r="AP34" s="1"/>
      <c r="AR34" s="9"/>
      <c r="AS34" s="9"/>
      <c r="AT34" s="9"/>
    </row>
    <row r="35" spans="28:46" ht="15.6">
      <c r="AB35" s="39"/>
      <c r="AC35">
        <f>+'Ark1'!C729</f>
        <v>2023</v>
      </c>
      <c r="AD35">
        <f>+'Ark1'!N729</f>
        <v>110</v>
      </c>
      <c r="AE35" s="3" t="s">
        <v>424</v>
      </c>
      <c r="AF35">
        <f>+'Ark1'!Q729</f>
        <v>194</v>
      </c>
      <c r="AG35" s="9">
        <f>+'Ark1'!R729</f>
        <v>2203</v>
      </c>
      <c r="AH35" s="1">
        <f>+'Ark1'!W729</f>
        <v>61.682004555808653</v>
      </c>
      <c r="AI35" s="9">
        <f>+'Ark1'!Y729</f>
        <v>114.74162505674077</v>
      </c>
      <c r="AJ35" s="94">
        <f t="shared" si="0"/>
        <v>11.355670103092784</v>
      </c>
      <c r="AK35" s="4"/>
      <c r="AL35" s="52"/>
      <c r="AM35" s="5"/>
      <c r="AN35" s="5"/>
      <c r="AO35"/>
      <c r="AP35" s="11"/>
      <c r="AQ35" s="11"/>
      <c r="AR35" s="9"/>
      <c r="AS35" s="9"/>
      <c r="AT35" s="9"/>
    </row>
    <row r="36" spans="28:46" ht="16.5" customHeight="1">
      <c r="AB36" s="39"/>
      <c r="AC36">
        <f>+'Ark1'!C730</f>
        <v>2023</v>
      </c>
      <c r="AD36">
        <f>+'Ark1'!N730</f>
        <v>120</v>
      </c>
      <c r="AE36" s="3" t="s">
        <v>425</v>
      </c>
      <c r="AF36">
        <f>+'Ark1'!Q730</f>
        <v>219</v>
      </c>
      <c r="AG36" s="9">
        <f>+'Ark1'!R730</f>
        <v>2314</v>
      </c>
      <c r="AH36" s="1">
        <f>+'Ark1'!W730</f>
        <v>61.02905464006939</v>
      </c>
      <c r="AI36" s="9">
        <f>+'Ark1'!Y730</f>
        <v>124.62739844425217</v>
      </c>
      <c r="AJ36" s="94">
        <f t="shared" si="0"/>
        <v>10.5662100456621</v>
      </c>
      <c r="AK36" s="4"/>
      <c r="AL36" s="52"/>
      <c r="AM36" s="5"/>
      <c r="AN36" s="5"/>
      <c r="AO36"/>
      <c r="AP36" s="11"/>
      <c r="AQ36" s="11"/>
      <c r="AR36" s="9"/>
      <c r="AS36" s="9"/>
      <c r="AT36" s="9"/>
    </row>
    <row r="37" spans="28:46" ht="16.5" customHeight="1">
      <c r="AB37" s="39"/>
      <c r="AC37">
        <f>+'Ark1'!C731</f>
        <v>2023</v>
      </c>
      <c r="AD37">
        <f>+'Ark1'!N731</f>
        <v>130</v>
      </c>
      <c r="AE37" s="3" t="s">
        <v>426</v>
      </c>
      <c r="AF37">
        <f>+'Ark1'!Q731</f>
        <v>226</v>
      </c>
      <c r="AG37" s="9">
        <f>+'Ark1'!R731</f>
        <v>2297</v>
      </c>
      <c r="AH37" s="1">
        <f>+'Ark1'!W731</f>
        <v>60.535947712418277</v>
      </c>
      <c r="AI37" s="9">
        <f>+'Ark1'!Y731</f>
        <v>134.88628646060096</v>
      </c>
      <c r="AJ37" s="94">
        <f t="shared" si="0"/>
        <v>10.163716814159292</v>
      </c>
      <c r="AK37" s="4"/>
      <c r="AL37" s="51"/>
      <c r="AM37" s="5"/>
      <c r="AN37" s="5"/>
      <c r="AO37"/>
      <c r="AP37" s="11"/>
      <c r="AQ37" s="11"/>
      <c r="AR37" s="9"/>
      <c r="AS37" s="9"/>
      <c r="AT37" s="9"/>
    </row>
    <row r="38" spans="28:46">
      <c r="AB38" s="39"/>
      <c r="AC38">
        <f>+'Ark1'!C732</f>
        <v>2023</v>
      </c>
      <c r="AD38">
        <f>+'Ark1'!N732</f>
        <v>140</v>
      </c>
      <c r="AE38" s="3" t="s">
        <v>427</v>
      </c>
      <c r="AF38">
        <f>+'Ark1'!Q732</f>
        <v>241</v>
      </c>
      <c r="AG38" s="9">
        <f>+'Ark1'!R732</f>
        <v>2082</v>
      </c>
      <c r="AH38" s="1">
        <f>+'Ark1'!W732</f>
        <v>60.011549566891247</v>
      </c>
      <c r="AI38" s="9">
        <f>+'Ark1'!Y732</f>
        <v>144.68506243996143</v>
      </c>
      <c r="AJ38" s="94">
        <f t="shared" si="0"/>
        <v>8.6390041493775929</v>
      </c>
      <c r="AK38"/>
      <c r="AL38"/>
      <c r="AM38"/>
      <c r="AN38"/>
      <c r="AO38"/>
      <c r="AP38" s="11"/>
      <c r="AQ38" s="11"/>
      <c r="AR38" s="9"/>
      <c r="AS38" s="9"/>
      <c r="AT38" s="9"/>
    </row>
    <row r="39" spans="28:46" ht="17.25" customHeight="1">
      <c r="AB39" s="39"/>
      <c r="AC39">
        <f>+'Ark1'!C733</f>
        <v>2023</v>
      </c>
      <c r="AD39">
        <f>+'Ark1'!N733</f>
        <v>150</v>
      </c>
      <c r="AE39" s="3" t="s">
        <v>428</v>
      </c>
      <c r="AF39">
        <f>+'Ark1'!Q733</f>
        <v>234</v>
      </c>
      <c r="AG39" s="9">
        <f>+'Ark1'!R733</f>
        <v>1720</v>
      </c>
      <c r="AH39" s="1">
        <f>+'Ark1'!W733</f>
        <v>59.268961493582253</v>
      </c>
      <c r="AI39" s="9">
        <f>+'Ark1'!Y733</f>
        <v>154.3873837209303</v>
      </c>
      <c r="AJ39" s="94">
        <f t="shared" si="0"/>
        <v>7.3504273504273501</v>
      </c>
      <c r="AK39" s="2"/>
      <c r="AL39" s="51"/>
      <c r="AM39"/>
      <c r="AN39" s="5"/>
      <c r="AO39"/>
      <c r="AP39" s="11"/>
      <c r="AQ39" s="11"/>
      <c r="AR39" s="9"/>
      <c r="AS39" s="9"/>
      <c r="AT39" s="9"/>
    </row>
    <row r="40" spans="28:46" ht="15.6">
      <c r="AB40" s="39"/>
      <c r="AC40">
        <f>+'Ark1'!C734</f>
        <v>2023</v>
      </c>
      <c r="AD40">
        <f>+'Ark1'!N734</f>
        <v>160</v>
      </c>
      <c r="AE40" s="3" t="s">
        <v>429</v>
      </c>
      <c r="AF40">
        <f>+'Ark1'!Q734</f>
        <v>227</v>
      </c>
      <c r="AG40" s="9">
        <f>+'Ark1'!R734</f>
        <v>1394</v>
      </c>
      <c r="AH40" s="1">
        <f>+'Ark1'!W734</f>
        <v>58.165111270638931</v>
      </c>
      <c r="AI40" s="9">
        <f>+'Ark1'!Y734</f>
        <v>164.6682926829271</v>
      </c>
      <c r="AJ40" s="94">
        <f t="shared" si="0"/>
        <v>6.1409691629955949</v>
      </c>
      <c r="AK40" s="2"/>
      <c r="AL40" s="51"/>
      <c r="AM40"/>
      <c r="AN40"/>
      <c r="AO40"/>
      <c r="AP40" s="11"/>
      <c r="AQ40" s="11"/>
      <c r="AR40" s="9"/>
      <c r="AS40" s="9"/>
      <c r="AT40" s="9"/>
    </row>
    <row r="41" spans="28:46">
      <c r="AB41" s="39"/>
      <c r="AC41">
        <f>+'Ark1'!C735</f>
        <v>2023</v>
      </c>
      <c r="AD41">
        <f>+'Ark1'!N735</f>
        <v>170</v>
      </c>
      <c r="AE41" s="3" t="s">
        <v>430</v>
      </c>
      <c r="AF41">
        <f>+'Ark1'!Q735</f>
        <v>210</v>
      </c>
      <c r="AG41" s="9">
        <f>+'Ark1'!R735</f>
        <v>1033</v>
      </c>
      <c r="AH41" s="1">
        <f>+'Ark1'!W735</f>
        <v>57.346601941747586</v>
      </c>
      <c r="AI41" s="9">
        <f>+'Ark1'!Y735</f>
        <v>174.28334946757036</v>
      </c>
      <c r="AJ41" s="94">
        <f t="shared" si="0"/>
        <v>4.9190476190476193</v>
      </c>
      <c r="AK41" s="12"/>
      <c r="AL41" s="11"/>
      <c r="AM41"/>
      <c r="AN41"/>
      <c r="AO41"/>
      <c r="AP41" s="11"/>
      <c r="AQ41" s="11"/>
      <c r="AR41" s="9"/>
      <c r="AS41" s="9"/>
      <c r="AT41" s="9"/>
    </row>
    <row r="42" spans="28:46" ht="21">
      <c r="AB42" s="39"/>
      <c r="AC42">
        <f>+'Ark1'!C736</f>
        <v>2023</v>
      </c>
      <c r="AD42">
        <f>+'Ark1'!N736</f>
        <v>180</v>
      </c>
      <c r="AE42" s="3" t="s">
        <v>431</v>
      </c>
      <c r="AF42">
        <f>+'Ark1'!Q736</f>
        <v>185</v>
      </c>
      <c r="AG42" s="9">
        <f>+'Ark1'!R736</f>
        <v>710</v>
      </c>
      <c r="AH42" s="1">
        <f>+'Ark1'!W736</f>
        <v>56.114568599717138</v>
      </c>
      <c r="AI42" s="9">
        <f>+'Ark1'!Y736</f>
        <v>183.80366197183113</v>
      </c>
      <c r="AJ42" s="94">
        <f t="shared" si="0"/>
        <v>3.8378378378378377</v>
      </c>
      <c r="AK42" s="2"/>
      <c r="AL42" s="5"/>
      <c r="AM42"/>
      <c r="AN42"/>
      <c r="AO42"/>
      <c r="AP42" s="50"/>
      <c r="AQ42" s="50"/>
      <c r="AR42" s="9"/>
      <c r="AS42" s="9"/>
      <c r="AT42" s="9"/>
    </row>
    <row r="43" spans="28:46">
      <c r="AB43" s="39"/>
      <c r="AC43">
        <f>+'Ark1'!C737</f>
        <v>2023</v>
      </c>
      <c r="AD43">
        <f>+'Ark1'!N737</f>
        <v>190</v>
      </c>
      <c r="AE43" s="3" t="s">
        <v>432</v>
      </c>
      <c r="AF43">
        <f>+'Ark1'!Q737</f>
        <v>161</v>
      </c>
      <c r="AG43" s="9">
        <f>+'Ark1'!R737</f>
        <v>436</v>
      </c>
      <c r="AH43" s="1">
        <f>+'Ark1'!W737</f>
        <v>54.928899082568819</v>
      </c>
      <c r="AI43" s="9">
        <f>+'Ark1'!Y737</f>
        <v>194.64334862385329</v>
      </c>
      <c r="AJ43" s="94">
        <f t="shared" si="0"/>
        <v>2.7080745341614905</v>
      </c>
      <c r="AK43" s="4"/>
      <c r="AL43" s="4"/>
      <c r="AM43" s="4"/>
      <c r="AN43" s="4"/>
      <c r="AO43"/>
      <c r="AP43"/>
      <c r="AQ43"/>
      <c r="AR43"/>
      <c r="AS43"/>
    </row>
    <row r="44" spans="28:46" ht="15.6">
      <c r="AB44" s="39"/>
      <c r="AC44">
        <f>+'Ark1'!C738</f>
        <v>2023</v>
      </c>
      <c r="AD44">
        <f>+'Ark1'!N738</f>
        <v>200</v>
      </c>
      <c r="AE44" s="3" t="s">
        <v>433</v>
      </c>
      <c r="AF44">
        <f>+'Ark1'!Q738</f>
        <v>113</v>
      </c>
      <c r="AG44" s="9">
        <f>+'Ark1'!R738</f>
        <v>237</v>
      </c>
      <c r="AH44" s="1">
        <f>+'Ark1'!W738</f>
        <v>53.337552742616019</v>
      </c>
      <c r="AI44" s="9">
        <f>+'Ark1'!Y738</f>
        <v>204.36793248945136</v>
      </c>
      <c r="AJ44" s="94">
        <f t="shared" si="0"/>
        <v>2.0973451327433628</v>
      </c>
      <c r="AK44" s="4"/>
      <c r="AL44" s="14"/>
      <c r="AN44" s="18"/>
      <c r="AO44"/>
      <c r="AP44" s="1"/>
      <c r="AQ44" s="5"/>
      <c r="AR44"/>
      <c r="AS44"/>
    </row>
    <row r="45" spans="28:46" ht="15.6">
      <c r="AB45" s="39"/>
      <c r="AC45">
        <f>+'Ark1'!C739</f>
        <v>2023</v>
      </c>
      <c r="AD45">
        <f>+'Ark1'!N739</f>
        <v>210</v>
      </c>
      <c r="AE45" s="3" t="s">
        <v>434</v>
      </c>
      <c r="AF45">
        <f>+'Ark1'!Q739</f>
        <v>73</v>
      </c>
      <c r="AG45" s="9">
        <f>+'Ark1'!R739</f>
        <v>130</v>
      </c>
      <c r="AH45" s="1">
        <f>+'Ark1'!W739</f>
        <v>53.108527131782928</v>
      </c>
      <c r="AI45" s="9">
        <f>+'Ark1'!Y739</f>
        <v>212.50923076923064</v>
      </c>
      <c r="AJ45" s="94">
        <f t="shared" si="0"/>
        <v>1.7808219178082192</v>
      </c>
      <c r="AK45" s="4"/>
      <c r="AL45" s="14"/>
      <c r="AN45" s="18"/>
      <c r="AO45"/>
      <c r="AP45"/>
      <c r="AQ45"/>
      <c r="AR45"/>
      <c r="AS45"/>
    </row>
    <row r="46" spans="28:46" ht="15.6">
      <c r="AB46" s="39"/>
      <c r="AC46">
        <f>+'Ark1'!C740</f>
        <v>2023</v>
      </c>
      <c r="AD46">
        <f>+'Ark1'!N740</f>
        <v>220</v>
      </c>
      <c r="AE46" s="3" t="s">
        <v>435</v>
      </c>
      <c r="AF46">
        <f>+'Ark1'!Q740</f>
        <v>50</v>
      </c>
      <c r="AG46" s="9">
        <f>+'Ark1'!R740</f>
        <v>84</v>
      </c>
      <c r="AH46" s="1">
        <f>+'Ark1'!W740</f>
        <v>50.831325301204814</v>
      </c>
      <c r="AI46" s="9">
        <f>+'Ark1'!Y740</f>
        <v>221.64880952380963</v>
      </c>
      <c r="AJ46" s="94">
        <f t="shared" si="0"/>
        <v>1.68</v>
      </c>
      <c r="AK46" s="4"/>
      <c r="AL46" s="14"/>
      <c r="AN46" s="18"/>
      <c r="AO46"/>
      <c r="AP46"/>
      <c r="AQ46"/>
      <c r="AR46"/>
      <c r="AS46"/>
    </row>
    <row r="47" spans="28:46" ht="15.6">
      <c r="AB47" s="39"/>
      <c r="AC47">
        <f>+'Ark1'!C741</f>
        <v>2023</v>
      </c>
      <c r="AD47">
        <f>+'Ark1'!N741</f>
        <v>230</v>
      </c>
      <c r="AE47" s="3" t="s">
        <v>436</v>
      </c>
      <c r="AF47">
        <f>+'Ark1'!Q741</f>
        <v>40</v>
      </c>
      <c r="AG47" s="9">
        <f>+'Ark1'!R741</f>
        <v>87</v>
      </c>
      <c r="AH47" s="1">
        <f>+'Ark1'!W741</f>
        <v>49.69047619047619</v>
      </c>
      <c r="AI47" s="9">
        <f>+'Ark1'!Y741</f>
        <v>234.12758620689655</v>
      </c>
      <c r="AJ47" s="94">
        <f t="shared" si="0"/>
        <v>2.1749999999999998</v>
      </c>
      <c r="AK47" s="4"/>
      <c r="AL47" s="14"/>
      <c r="AN47" s="18"/>
      <c r="AO47"/>
      <c r="AP47"/>
      <c r="AQ47"/>
      <c r="AR47"/>
      <c r="AS47"/>
    </row>
    <row r="48" spans="28:46" ht="15.6">
      <c r="AB48" s="39"/>
      <c r="AC48" s="47" t="e">
        <f>+'Ark1'!#REF!</f>
        <v>#REF!</v>
      </c>
      <c r="AD48" s="47" t="e">
        <f>+'Ark1'!#REF!</f>
        <v>#REF!</v>
      </c>
      <c r="AE48" s="48" t="s">
        <v>420</v>
      </c>
      <c r="AF48" s="47" t="e">
        <f>+'Ark1'!#REF!</f>
        <v>#REF!</v>
      </c>
      <c r="AG48" s="64" t="e">
        <f>+'Ark1'!#REF!</f>
        <v>#REF!</v>
      </c>
      <c r="AH48" s="49" t="e">
        <f>+'Ark1'!#REF!</f>
        <v>#REF!</v>
      </c>
      <c r="AI48" s="64" t="e">
        <f>+'Ark1'!#REF!</f>
        <v>#REF!</v>
      </c>
      <c r="AJ48" s="99" t="e">
        <f t="shared" si="0"/>
        <v>#REF!</v>
      </c>
      <c r="AK48" s="4"/>
      <c r="AL48" s="14"/>
      <c r="AM48" s="11"/>
      <c r="AN48" s="18"/>
      <c r="AO48"/>
      <c r="AP48"/>
      <c r="AQ48"/>
      <c r="AR48"/>
      <c r="AS48"/>
    </row>
    <row r="49" spans="28:45" ht="15.6">
      <c r="AB49" s="39"/>
      <c r="AC49" s="47" t="e">
        <f>+'Ark1'!#REF!</f>
        <v>#REF!</v>
      </c>
      <c r="AD49" s="47" t="e">
        <f>+'Ark1'!#REF!</f>
        <v>#REF!</v>
      </c>
      <c r="AE49" s="48" t="s">
        <v>421</v>
      </c>
      <c r="AF49" s="47" t="e">
        <f>+'Ark1'!#REF!</f>
        <v>#REF!</v>
      </c>
      <c r="AG49" s="64" t="e">
        <f>+'Ark1'!#REF!</f>
        <v>#REF!</v>
      </c>
      <c r="AH49" s="49" t="e">
        <f>+'Ark1'!#REF!</f>
        <v>#REF!</v>
      </c>
      <c r="AI49" s="64" t="e">
        <f>+'Ark1'!#REF!</f>
        <v>#REF!</v>
      </c>
      <c r="AJ49" s="99" t="e">
        <f t="shared" si="0"/>
        <v>#REF!</v>
      </c>
      <c r="AK49" s="4"/>
      <c r="AL49" s="14"/>
      <c r="AM49" s="11"/>
      <c r="AN49" s="18"/>
      <c r="AO49"/>
      <c r="AP49"/>
      <c r="AQ49"/>
      <c r="AR49"/>
      <c r="AS49"/>
    </row>
    <row r="50" spans="28:45" ht="15.6">
      <c r="AB50" s="39"/>
      <c r="AC50" s="47" t="e">
        <f>+'Ark1'!#REF!</f>
        <v>#REF!</v>
      </c>
      <c r="AD50" s="47" t="e">
        <f>+'Ark1'!#REF!</f>
        <v>#REF!</v>
      </c>
      <c r="AE50" s="48" t="s">
        <v>422</v>
      </c>
      <c r="AF50" s="47" t="e">
        <f>+'Ark1'!#REF!</f>
        <v>#REF!</v>
      </c>
      <c r="AG50" s="64" t="e">
        <f>+'Ark1'!#REF!</f>
        <v>#REF!</v>
      </c>
      <c r="AH50" s="49" t="e">
        <f>+'Ark1'!#REF!</f>
        <v>#REF!</v>
      </c>
      <c r="AI50" s="64" t="e">
        <f>+'Ark1'!#REF!</f>
        <v>#REF!</v>
      </c>
      <c r="AJ50" s="99" t="e">
        <f t="shared" si="0"/>
        <v>#REF!</v>
      </c>
      <c r="AK50" s="4"/>
      <c r="AL50" s="14"/>
      <c r="AM50" s="11"/>
      <c r="AN50" s="18"/>
      <c r="AO50"/>
      <c r="AP50"/>
      <c r="AQ50"/>
      <c r="AR50"/>
      <c r="AS50"/>
    </row>
    <row r="51" spans="28:45" ht="15.6">
      <c r="AB51" s="39"/>
      <c r="AC51" s="47" t="e">
        <f>+'Ark1'!#REF!</f>
        <v>#REF!</v>
      </c>
      <c r="AD51" s="47" t="e">
        <f>+'Ark1'!#REF!</f>
        <v>#REF!</v>
      </c>
      <c r="AE51" s="48" t="s">
        <v>402</v>
      </c>
      <c r="AF51" s="47" t="e">
        <f>+'Ark1'!#REF!</f>
        <v>#REF!</v>
      </c>
      <c r="AG51" s="64" t="e">
        <f>+'Ark1'!#REF!</f>
        <v>#REF!</v>
      </c>
      <c r="AH51" s="49" t="e">
        <f>+'Ark1'!#REF!</f>
        <v>#REF!</v>
      </c>
      <c r="AI51" s="64" t="e">
        <f>+'Ark1'!#REF!</f>
        <v>#REF!</v>
      </c>
      <c r="AJ51" s="99" t="e">
        <f t="shared" si="0"/>
        <v>#REF!</v>
      </c>
      <c r="AK51" s="4"/>
      <c r="AL51" s="14"/>
      <c r="AM51" s="11"/>
      <c r="AN51" s="18"/>
      <c r="AO51"/>
      <c r="AP51"/>
      <c r="AQ51"/>
      <c r="AR51"/>
      <c r="AS51"/>
    </row>
    <row r="52" spans="28:45" ht="15.6">
      <c r="AB52" s="39"/>
      <c r="AC52" s="47" t="e">
        <f>+'Ark1'!#REF!</f>
        <v>#REF!</v>
      </c>
      <c r="AD52" s="47" t="e">
        <f>+'Ark1'!#REF!</f>
        <v>#REF!</v>
      </c>
      <c r="AE52" s="48" t="s">
        <v>423</v>
      </c>
      <c r="AF52" s="47" t="e">
        <f>+'Ark1'!#REF!</f>
        <v>#REF!</v>
      </c>
      <c r="AG52" s="64" t="e">
        <f>+'Ark1'!#REF!</f>
        <v>#REF!</v>
      </c>
      <c r="AH52" s="49" t="e">
        <f>+'Ark1'!#REF!</f>
        <v>#REF!</v>
      </c>
      <c r="AI52" s="64" t="e">
        <f>+'Ark1'!#REF!</f>
        <v>#REF!</v>
      </c>
      <c r="AJ52" s="99" t="e">
        <f t="shared" si="0"/>
        <v>#REF!</v>
      </c>
      <c r="AK52" s="4"/>
      <c r="AL52" s="14"/>
      <c r="AM52" s="11"/>
      <c r="AN52" s="18"/>
      <c r="AO52"/>
      <c r="AP52"/>
      <c r="AQ52"/>
      <c r="AR52"/>
      <c r="AS52"/>
    </row>
    <row r="53" spans="28:45" ht="15.6">
      <c r="AB53" s="39"/>
      <c r="AC53" s="47" t="e">
        <f>+'Ark1'!#REF!</f>
        <v>#REF!</v>
      </c>
      <c r="AD53" s="47" t="e">
        <f>+'Ark1'!#REF!</f>
        <v>#REF!</v>
      </c>
      <c r="AE53" s="48" t="s">
        <v>424</v>
      </c>
      <c r="AF53" s="47" t="e">
        <f>+'Ark1'!#REF!</f>
        <v>#REF!</v>
      </c>
      <c r="AG53" s="64" t="e">
        <f>+'Ark1'!#REF!</f>
        <v>#REF!</v>
      </c>
      <c r="AH53" s="49" t="e">
        <f>+'Ark1'!#REF!</f>
        <v>#REF!</v>
      </c>
      <c r="AI53" s="64" t="e">
        <f>+'Ark1'!#REF!</f>
        <v>#REF!</v>
      </c>
      <c r="AJ53" s="99" t="e">
        <f t="shared" si="0"/>
        <v>#REF!</v>
      </c>
      <c r="AK53" s="4"/>
      <c r="AL53" s="14"/>
      <c r="AM53" s="5"/>
      <c r="AN53" s="18"/>
      <c r="AO53"/>
      <c r="AP53"/>
      <c r="AQ53"/>
      <c r="AR53"/>
      <c r="AS53"/>
    </row>
    <row r="54" spans="28:45" ht="15.6">
      <c r="AB54" s="39"/>
      <c r="AC54" s="47" t="e">
        <f>+'Ark1'!#REF!</f>
        <v>#REF!</v>
      </c>
      <c r="AD54" s="47" t="e">
        <f>+'Ark1'!#REF!</f>
        <v>#REF!</v>
      </c>
      <c r="AE54" s="48" t="s">
        <v>425</v>
      </c>
      <c r="AF54" s="47" t="e">
        <f>+'Ark1'!#REF!</f>
        <v>#REF!</v>
      </c>
      <c r="AG54" s="64" t="e">
        <f>+'Ark1'!#REF!</f>
        <v>#REF!</v>
      </c>
      <c r="AH54" s="49" t="e">
        <f>+'Ark1'!#REF!</f>
        <v>#REF!</v>
      </c>
      <c r="AI54" s="64" t="e">
        <f>+'Ark1'!#REF!</f>
        <v>#REF!</v>
      </c>
      <c r="AJ54" s="99" t="e">
        <f t="shared" si="0"/>
        <v>#REF!</v>
      </c>
      <c r="AK54" s="4"/>
      <c r="AL54" s="14"/>
      <c r="AM54" s="5"/>
      <c r="AN54" s="18"/>
      <c r="AO54"/>
      <c r="AP54"/>
      <c r="AQ54"/>
      <c r="AR54"/>
      <c r="AS54"/>
    </row>
    <row r="55" spans="28:45" ht="15.6">
      <c r="AB55" s="39"/>
      <c r="AC55" s="47" t="e">
        <f>+'Ark1'!#REF!</f>
        <v>#REF!</v>
      </c>
      <c r="AD55" s="47" t="e">
        <f>+'Ark1'!#REF!</f>
        <v>#REF!</v>
      </c>
      <c r="AE55" s="48" t="s">
        <v>426</v>
      </c>
      <c r="AF55" s="47" t="e">
        <f>+'Ark1'!#REF!</f>
        <v>#REF!</v>
      </c>
      <c r="AG55" s="64" t="e">
        <f>+'Ark1'!#REF!</f>
        <v>#REF!</v>
      </c>
      <c r="AH55" s="49" t="e">
        <f>+'Ark1'!#REF!</f>
        <v>#REF!</v>
      </c>
      <c r="AI55" s="64" t="e">
        <f>+'Ark1'!#REF!</f>
        <v>#REF!</v>
      </c>
      <c r="AJ55" s="99" t="e">
        <f t="shared" si="0"/>
        <v>#REF!</v>
      </c>
      <c r="AK55" s="4"/>
      <c r="AL55" s="14"/>
      <c r="AM55" s="5"/>
      <c r="AN55" s="18"/>
      <c r="AO55"/>
      <c r="AP55"/>
      <c r="AQ55"/>
      <c r="AR55"/>
      <c r="AS55"/>
    </row>
    <row r="56" spans="28:45" ht="15.6">
      <c r="AB56" s="39"/>
      <c r="AC56" s="47" t="e">
        <f>+'Ark1'!#REF!</f>
        <v>#REF!</v>
      </c>
      <c r="AD56" s="47" t="e">
        <f>+'Ark1'!#REF!</f>
        <v>#REF!</v>
      </c>
      <c r="AE56" s="48" t="s">
        <v>427</v>
      </c>
      <c r="AF56" s="47" t="e">
        <f>+'Ark1'!#REF!</f>
        <v>#REF!</v>
      </c>
      <c r="AG56" s="64" t="e">
        <f>+'Ark1'!#REF!</f>
        <v>#REF!</v>
      </c>
      <c r="AH56" s="49" t="e">
        <f>+'Ark1'!#REF!</f>
        <v>#REF!</v>
      </c>
      <c r="AI56" s="64" t="e">
        <f>+'Ark1'!#REF!</f>
        <v>#REF!</v>
      </c>
      <c r="AJ56" s="99" t="e">
        <f t="shared" si="0"/>
        <v>#REF!</v>
      </c>
      <c r="AK56" s="4"/>
      <c r="AL56" s="14"/>
      <c r="AM56" s="5"/>
      <c r="AN56" s="18"/>
      <c r="AO56"/>
      <c r="AP56"/>
      <c r="AQ56"/>
      <c r="AR56"/>
      <c r="AS56"/>
    </row>
    <row r="57" spans="28:45" ht="15.6">
      <c r="AB57" s="39"/>
      <c r="AC57" s="47" t="e">
        <f>+'Ark1'!#REF!</f>
        <v>#REF!</v>
      </c>
      <c r="AD57" s="47" t="e">
        <f>+'Ark1'!#REF!</f>
        <v>#REF!</v>
      </c>
      <c r="AE57" s="48" t="s">
        <v>428</v>
      </c>
      <c r="AF57" s="47" t="e">
        <f>+'Ark1'!#REF!</f>
        <v>#REF!</v>
      </c>
      <c r="AG57" s="64" t="e">
        <f>+'Ark1'!#REF!</f>
        <v>#REF!</v>
      </c>
      <c r="AH57" s="49" t="e">
        <f>+'Ark1'!#REF!</f>
        <v>#REF!</v>
      </c>
      <c r="AI57" s="64" t="e">
        <f>+'Ark1'!#REF!</f>
        <v>#REF!</v>
      </c>
      <c r="AJ57" s="99" t="e">
        <f t="shared" si="0"/>
        <v>#REF!</v>
      </c>
      <c r="AK57" s="4"/>
      <c r="AL57" s="14"/>
      <c r="AM57" s="5"/>
      <c r="AN57" s="18"/>
      <c r="AO57"/>
      <c r="AP57"/>
      <c r="AQ57"/>
      <c r="AR57"/>
      <c r="AS57"/>
    </row>
    <row r="58" spans="28:45" ht="15.6">
      <c r="AB58" s="39"/>
      <c r="AC58" s="47" t="e">
        <f>+'Ark1'!#REF!</f>
        <v>#REF!</v>
      </c>
      <c r="AD58" s="47" t="e">
        <f>+'Ark1'!#REF!</f>
        <v>#REF!</v>
      </c>
      <c r="AE58" s="48" t="s">
        <v>429</v>
      </c>
      <c r="AF58" s="47" t="e">
        <f>+'Ark1'!#REF!</f>
        <v>#REF!</v>
      </c>
      <c r="AG58" s="64" t="e">
        <f>+'Ark1'!#REF!</f>
        <v>#REF!</v>
      </c>
      <c r="AH58" s="49" t="e">
        <f>+'Ark1'!#REF!</f>
        <v>#REF!</v>
      </c>
      <c r="AI58" s="64" t="e">
        <f>+'Ark1'!#REF!</f>
        <v>#REF!</v>
      </c>
      <c r="AJ58" s="99" t="e">
        <f t="shared" si="0"/>
        <v>#REF!</v>
      </c>
      <c r="AK58" s="4"/>
      <c r="AL58" s="14"/>
      <c r="AM58" s="5"/>
      <c r="AN58" s="18"/>
      <c r="AO58"/>
      <c r="AP58"/>
      <c r="AQ58"/>
      <c r="AR58"/>
      <c r="AS58"/>
    </row>
    <row r="59" spans="28:45" ht="15.6">
      <c r="AB59" s="39"/>
      <c r="AC59" s="47" t="e">
        <f>+'Ark1'!#REF!</f>
        <v>#REF!</v>
      </c>
      <c r="AD59" s="47" t="e">
        <f>+'Ark1'!#REF!</f>
        <v>#REF!</v>
      </c>
      <c r="AE59" s="48" t="s">
        <v>430</v>
      </c>
      <c r="AF59" s="47" t="e">
        <f>+'Ark1'!#REF!</f>
        <v>#REF!</v>
      </c>
      <c r="AG59" s="64" t="e">
        <f>+'Ark1'!#REF!</f>
        <v>#REF!</v>
      </c>
      <c r="AH59" s="49" t="e">
        <f>+'Ark1'!#REF!</f>
        <v>#REF!</v>
      </c>
      <c r="AI59" s="64" t="e">
        <f>+'Ark1'!#REF!</f>
        <v>#REF!</v>
      </c>
      <c r="AJ59" s="99" t="e">
        <f t="shared" si="0"/>
        <v>#REF!</v>
      </c>
      <c r="AK59" s="4"/>
      <c r="AL59" s="14"/>
      <c r="AM59" s="5"/>
      <c r="AN59" s="18"/>
      <c r="AO59"/>
      <c r="AP59"/>
      <c r="AQ59"/>
      <c r="AR59"/>
      <c r="AS59"/>
    </row>
    <row r="60" spans="28:45" ht="15.6">
      <c r="AB60" s="39"/>
      <c r="AC60" s="47" t="e">
        <f>+'Ark1'!#REF!</f>
        <v>#REF!</v>
      </c>
      <c r="AD60" s="47" t="e">
        <f>+'Ark1'!#REF!</f>
        <v>#REF!</v>
      </c>
      <c r="AE60" s="48" t="s">
        <v>431</v>
      </c>
      <c r="AF60" s="47" t="e">
        <f>+'Ark1'!#REF!</f>
        <v>#REF!</v>
      </c>
      <c r="AG60" s="64" t="e">
        <f>+'Ark1'!#REF!</f>
        <v>#REF!</v>
      </c>
      <c r="AH60" s="49" t="e">
        <f>+'Ark1'!#REF!</f>
        <v>#REF!</v>
      </c>
      <c r="AI60" s="64" t="e">
        <f>+'Ark1'!#REF!</f>
        <v>#REF!</v>
      </c>
      <c r="AJ60" s="99" t="e">
        <f t="shared" si="0"/>
        <v>#REF!</v>
      </c>
      <c r="AK60" s="4"/>
      <c r="AL60" s="14"/>
      <c r="AM60" s="5"/>
      <c r="AN60" s="18"/>
      <c r="AO60"/>
      <c r="AP60"/>
      <c r="AQ60"/>
      <c r="AR60"/>
      <c r="AS60"/>
    </row>
    <row r="61" spans="28:45" ht="15.6">
      <c r="AB61" s="39"/>
      <c r="AC61" s="47" t="e">
        <f>+'Ark1'!#REF!</f>
        <v>#REF!</v>
      </c>
      <c r="AD61" s="47" t="e">
        <f>+'Ark1'!#REF!</f>
        <v>#REF!</v>
      </c>
      <c r="AE61" s="48" t="s">
        <v>432</v>
      </c>
      <c r="AF61" s="47" t="e">
        <f>+'Ark1'!#REF!</f>
        <v>#REF!</v>
      </c>
      <c r="AG61" s="64" t="e">
        <f>+'Ark1'!#REF!</f>
        <v>#REF!</v>
      </c>
      <c r="AH61" s="49" t="e">
        <f>+'Ark1'!#REF!</f>
        <v>#REF!</v>
      </c>
      <c r="AI61" s="64" t="e">
        <f>+'Ark1'!#REF!</f>
        <v>#REF!</v>
      </c>
      <c r="AJ61" s="99" t="e">
        <f t="shared" si="0"/>
        <v>#REF!</v>
      </c>
      <c r="AK61" s="4"/>
      <c r="AL61" s="18"/>
      <c r="AM61" s="5"/>
      <c r="AN61" s="18"/>
      <c r="AO61"/>
      <c r="AP61"/>
      <c r="AQ61"/>
      <c r="AR61"/>
      <c r="AS61"/>
    </row>
    <row r="62" spans="28:45">
      <c r="AB62" s="39"/>
      <c r="AC62" s="47" t="e">
        <f>+'Ark1'!#REF!</f>
        <v>#REF!</v>
      </c>
      <c r="AD62" s="47" t="e">
        <f>+'Ark1'!#REF!</f>
        <v>#REF!</v>
      </c>
      <c r="AE62" s="48" t="s">
        <v>433</v>
      </c>
      <c r="AF62" s="47" t="e">
        <f>+'Ark1'!#REF!</f>
        <v>#REF!</v>
      </c>
      <c r="AG62" s="64" t="e">
        <f>+'Ark1'!#REF!</f>
        <v>#REF!</v>
      </c>
      <c r="AH62" s="49" t="e">
        <f>+'Ark1'!#REF!</f>
        <v>#REF!</v>
      </c>
      <c r="AI62" s="64" t="e">
        <f>+'Ark1'!#REF!</f>
        <v>#REF!</v>
      </c>
      <c r="AJ62" s="99" t="e">
        <f t="shared" si="0"/>
        <v>#REF!</v>
      </c>
      <c r="AK62" s="11"/>
      <c r="AL62" s="11"/>
      <c r="AM62"/>
      <c r="AN62"/>
      <c r="AO62"/>
      <c r="AP62"/>
      <c r="AQ62"/>
      <c r="AR62"/>
      <c r="AS62"/>
    </row>
    <row r="63" spans="28:45" ht="15.6">
      <c r="AB63" s="39"/>
      <c r="AC63" s="47" t="e">
        <f>+'Ark1'!#REF!</f>
        <v>#REF!</v>
      </c>
      <c r="AD63" s="47" t="e">
        <f>+'Ark1'!#REF!</f>
        <v>#REF!</v>
      </c>
      <c r="AE63" s="48" t="s">
        <v>434</v>
      </c>
      <c r="AF63" s="47" t="e">
        <f>+'Ark1'!#REF!</f>
        <v>#REF!</v>
      </c>
      <c r="AG63" s="64" t="e">
        <f>+'Ark1'!#REF!</f>
        <v>#REF!</v>
      </c>
      <c r="AH63" s="49" t="e">
        <f>+'Ark1'!#REF!</f>
        <v>#REF!</v>
      </c>
      <c r="AI63" s="64" t="e">
        <f>+'Ark1'!#REF!</f>
        <v>#REF!</v>
      </c>
      <c r="AJ63" s="99" t="e">
        <f t="shared" si="0"/>
        <v>#REF!</v>
      </c>
      <c r="AK63" s="5"/>
      <c r="AL63" s="18"/>
      <c r="AM63"/>
      <c r="AN63" s="18"/>
      <c r="AO63"/>
      <c r="AP63"/>
      <c r="AQ63"/>
      <c r="AR63"/>
      <c r="AS63"/>
    </row>
    <row r="64" spans="28:45">
      <c r="AB64" s="39"/>
      <c r="AC64" s="47" t="e">
        <f>+'Ark1'!#REF!</f>
        <v>#REF!</v>
      </c>
      <c r="AD64" s="47" t="e">
        <f>+'Ark1'!#REF!</f>
        <v>#REF!</v>
      </c>
      <c r="AE64" s="48" t="s">
        <v>435</v>
      </c>
      <c r="AF64" s="47" t="e">
        <f>+'Ark1'!#REF!</f>
        <v>#REF!</v>
      </c>
      <c r="AG64" s="64" t="e">
        <f>+'Ark1'!#REF!</f>
        <v>#REF!</v>
      </c>
      <c r="AH64" s="49" t="e">
        <f>+'Ark1'!#REF!</f>
        <v>#REF!</v>
      </c>
      <c r="AI64" s="64" t="e">
        <f>+'Ark1'!#REF!</f>
        <v>#REF!</v>
      </c>
      <c r="AJ64" s="99" t="e">
        <f t="shared" si="0"/>
        <v>#REF!</v>
      </c>
      <c r="AK64" s="11"/>
      <c r="AL64" s="11"/>
      <c r="AM64"/>
      <c r="AN64"/>
      <c r="AO64"/>
      <c r="AP64"/>
      <c r="AQ64"/>
      <c r="AR64"/>
      <c r="AS64"/>
    </row>
    <row r="65" spans="28:45">
      <c r="AB65" s="39"/>
      <c r="AC65" s="47" t="e">
        <f>+'Ark1'!#REF!</f>
        <v>#REF!</v>
      </c>
      <c r="AD65" s="47" t="e">
        <f>+'Ark1'!#REF!</f>
        <v>#REF!</v>
      </c>
      <c r="AE65" s="48" t="s">
        <v>436</v>
      </c>
      <c r="AF65" s="47" t="e">
        <f>+'Ark1'!#REF!</f>
        <v>#REF!</v>
      </c>
      <c r="AG65" s="64" t="e">
        <f>+'Ark1'!#REF!</f>
        <v>#REF!</v>
      </c>
      <c r="AH65" s="49" t="e">
        <f>+'Ark1'!#REF!</f>
        <v>#REF!</v>
      </c>
      <c r="AI65" s="64" t="e">
        <f>+'Ark1'!#REF!</f>
        <v>#REF!</v>
      </c>
      <c r="AJ65" s="99" t="e">
        <f t="shared" si="0"/>
        <v>#REF!</v>
      </c>
      <c r="AK65" s="11"/>
      <c r="AL65" s="11"/>
      <c r="AM65"/>
      <c r="AN65"/>
      <c r="AO65"/>
      <c r="AP65"/>
      <c r="AQ65"/>
      <c r="AR65"/>
      <c r="AS65"/>
    </row>
    <row r="66" spans="28:45">
      <c r="AB66" s="39"/>
      <c r="AC66" t="e">
        <f>+'Ark1'!#REF!</f>
        <v>#REF!</v>
      </c>
      <c r="AD66" t="e">
        <f>+'Ark1'!#REF!</f>
        <v>#REF!</v>
      </c>
      <c r="AE66" s="3" t="s">
        <v>420</v>
      </c>
      <c r="AF66" t="e">
        <f>+'Ark1'!#REF!</f>
        <v>#REF!</v>
      </c>
      <c r="AG66" s="9" t="e">
        <f>+'Ark1'!#REF!</f>
        <v>#REF!</v>
      </c>
      <c r="AH66" s="1" t="e">
        <f>+'Ark1'!#REF!</f>
        <v>#REF!</v>
      </c>
      <c r="AI66" s="9" t="e">
        <f>+'Ark1'!#REF!</f>
        <v>#REF!</v>
      </c>
      <c r="AJ66" s="94" t="e">
        <f t="shared" si="0"/>
        <v>#REF!</v>
      </c>
      <c r="AK66" s="11"/>
      <c r="AL66" s="11"/>
      <c r="AM66"/>
      <c r="AN66"/>
      <c r="AO66"/>
      <c r="AP66"/>
      <c r="AQ66"/>
      <c r="AR66"/>
      <c r="AS66"/>
    </row>
    <row r="67" spans="28:45" ht="15.6">
      <c r="AB67" s="39"/>
      <c r="AC67" t="e">
        <f>+'Ark1'!#REF!</f>
        <v>#REF!</v>
      </c>
      <c r="AD67" t="e">
        <f>+'Ark1'!#REF!</f>
        <v>#REF!</v>
      </c>
      <c r="AE67" s="3" t="s">
        <v>421</v>
      </c>
      <c r="AF67" t="e">
        <f>+'Ark1'!#REF!</f>
        <v>#REF!</v>
      </c>
      <c r="AG67" s="9" t="e">
        <f>+'Ark1'!#REF!</f>
        <v>#REF!</v>
      </c>
      <c r="AH67" s="1" t="e">
        <f>+'Ark1'!#REF!</f>
        <v>#REF!</v>
      </c>
      <c r="AI67" s="9" t="e">
        <f>+'Ark1'!#REF!</f>
        <v>#REF!</v>
      </c>
      <c r="AJ67" s="94" t="e">
        <f t="shared" si="0"/>
        <v>#REF!</v>
      </c>
      <c r="AK67" s="2"/>
      <c r="AL67" s="5"/>
      <c r="AM67"/>
      <c r="AN67"/>
      <c r="AO67"/>
      <c r="AP67"/>
      <c r="AQ67"/>
      <c r="AR67"/>
      <c r="AS67"/>
    </row>
    <row r="68" spans="28:45">
      <c r="AB68" s="39"/>
      <c r="AC68" t="e">
        <f>+'Ark1'!#REF!</f>
        <v>#REF!</v>
      </c>
      <c r="AD68" t="e">
        <f>+'Ark1'!#REF!</f>
        <v>#REF!</v>
      </c>
      <c r="AE68" s="3" t="s">
        <v>422</v>
      </c>
      <c r="AF68" t="e">
        <f>+'Ark1'!#REF!</f>
        <v>#REF!</v>
      </c>
      <c r="AG68" s="9" t="e">
        <f>+'Ark1'!#REF!</f>
        <v>#REF!</v>
      </c>
      <c r="AH68" s="1" t="e">
        <f>+'Ark1'!#REF!</f>
        <v>#REF!</v>
      </c>
      <c r="AI68" s="9" t="e">
        <f>+'Ark1'!#REF!</f>
        <v>#REF!</v>
      </c>
      <c r="AJ68" s="94" t="e">
        <f t="shared" si="0"/>
        <v>#REF!</v>
      </c>
      <c r="AK68" s="4"/>
      <c r="AL68" s="4"/>
      <c r="AM68" s="4"/>
      <c r="AN68" s="4"/>
      <c r="AO68"/>
      <c r="AP68"/>
      <c r="AQ68"/>
      <c r="AR68"/>
      <c r="AS68"/>
    </row>
    <row r="69" spans="28:45" ht="15.6">
      <c r="AB69" s="39"/>
      <c r="AC69" t="e">
        <f>+'Ark1'!#REF!</f>
        <v>#REF!</v>
      </c>
      <c r="AD69" t="e">
        <f>+'Ark1'!#REF!</f>
        <v>#REF!</v>
      </c>
      <c r="AE69" s="3" t="s">
        <v>402</v>
      </c>
      <c r="AF69" t="e">
        <f>+'Ark1'!#REF!</f>
        <v>#REF!</v>
      </c>
      <c r="AG69" s="9" t="e">
        <f>+'Ark1'!#REF!</f>
        <v>#REF!</v>
      </c>
      <c r="AH69" s="1" t="e">
        <f>+'Ark1'!#REF!</f>
        <v>#REF!</v>
      </c>
      <c r="AI69" s="9" t="e">
        <f>+'Ark1'!#REF!</f>
        <v>#REF!</v>
      </c>
      <c r="AJ69" s="94" t="e">
        <f t="shared" si="0"/>
        <v>#REF!</v>
      </c>
      <c r="AK69" s="4"/>
      <c r="AL69" s="11"/>
      <c r="AN69" s="5"/>
      <c r="AO69"/>
      <c r="AP69"/>
      <c r="AQ69"/>
      <c r="AR69"/>
      <c r="AS69"/>
    </row>
    <row r="70" spans="28:45" ht="15.6">
      <c r="AB70" s="39"/>
      <c r="AC70" t="e">
        <f>+'Ark1'!#REF!</f>
        <v>#REF!</v>
      </c>
      <c r="AD70" t="e">
        <f>+'Ark1'!#REF!</f>
        <v>#REF!</v>
      </c>
      <c r="AE70" s="3" t="s">
        <v>423</v>
      </c>
      <c r="AF70" t="e">
        <f>+'Ark1'!#REF!</f>
        <v>#REF!</v>
      </c>
      <c r="AG70" s="9" t="e">
        <f>+'Ark1'!#REF!</f>
        <v>#REF!</v>
      </c>
      <c r="AH70" s="1" t="e">
        <f>+'Ark1'!#REF!</f>
        <v>#REF!</v>
      </c>
      <c r="AI70" s="9" t="e">
        <f>+'Ark1'!#REF!</f>
        <v>#REF!</v>
      </c>
      <c r="AJ70" s="94" t="e">
        <f t="shared" si="0"/>
        <v>#REF!</v>
      </c>
      <c r="AK70" s="4"/>
      <c r="AL70" s="11"/>
      <c r="AN70" s="5"/>
      <c r="AO70"/>
      <c r="AP70"/>
      <c r="AQ70"/>
      <c r="AR70"/>
      <c r="AS70"/>
    </row>
    <row r="71" spans="28:45" ht="15.6">
      <c r="AB71" s="39"/>
      <c r="AC71" t="e">
        <f>+'Ark1'!#REF!</f>
        <v>#REF!</v>
      </c>
      <c r="AD71" t="e">
        <f>+'Ark1'!#REF!</f>
        <v>#REF!</v>
      </c>
      <c r="AE71" s="3" t="s">
        <v>424</v>
      </c>
      <c r="AF71" t="e">
        <f>+'Ark1'!#REF!</f>
        <v>#REF!</v>
      </c>
      <c r="AG71" s="9" t="e">
        <f>+'Ark1'!#REF!</f>
        <v>#REF!</v>
      </c>
      <c r="AH71" s="1" t="e">
        <f>+'Ark1'!#REF!</f>
        <v>#REF!</v>
      </c>
      <c r="AI71" s="9" t="e">
        <f>+'Ark1'!#REF!</f>
        <v>#REF!</v>
      </c>
      <c r="AJ71" s="94" t="e">
        <f t="shared" si="0"/>
        <v>#REF!</v>
      </c>
      <c r="AK71" s="4"/>
      <c r="AL71" s="11"/>
      <c r="AN71" s="5"/>
      <c r="AO71"/>
      <c r="AP71"/>
      <c r="AQ71"/>
      <c r="AR71"/>
      <c r="AS71"/>
    </row>
    <row r="72" spans="28:45" ht="15.6">
      <c r="AB72" s="39"/>
      <c r="AC72" t="e">
        <f>+'Ark1'!#REF!</f>
        <v>#REF!</v>
      </c>
      <c r="AD72" t="e">
        <f>+'Ark1'!#REF!</f>
        <v>#REF!</v>
      </c>
      <c r="AE72" s="3" t="s">
        <v>425</v>
      </c>
      <c r="AF72" t="e">
        <f>+'Ark1'!#REF!</f>
        <v>#REF!</v>
      </c>
      <c r="AG72" s="9" t="e">
        <f>+'Ark1'!#REF!</f>
        <v>#REF!</v>
      </c>
      <c r="AH72" s="1" t="e">
        <f>+'Ark1'!#REF!</f>
        <v>#REF!</v>
      </c>
      <c r="AI72" s="9" t="e">
        <f>+'Ark1'!#REF!</f>
        <v>#REF!</v>
      </c>
      <c r="AJ72" s="94" t="e">
        <f t="shared" si="0"/>
        <v>#REF!</v>
      </c>
      <c r="AK72" s="4"/>
      <c r="AL72" s="11"/>
      <c r="AN72" s="5"/>
      <c r="AO72"/>
      <c r="AP72"/>
      <c r="AQ72"/>
      <c r="AR72"/>
      <c r="AS72"/>
    </row>
    <row r="73" spans="28:45" ht="15.6">
      <c r="AB73" s="39"/>
      <c r="AC73" t="e">
        <f>+'Ark1'!#REF!</f>
        <v>#REF!</v>
      </c>
      <c r="AD73" t="e">
        <f>+'Ark1'!#REF!</f>
        <v>#REF!</v>
      </c>
      <c r="AE73" s="3" t="s">
        <v>426</v>
      </c>
      <c r="AF73" t="e">
        <f>+'Ark1'!#REF!</f>
        <v>#REF!</v>
      </c>
      <c r="AG73" s="9" t="e">
        <f>+'Ark1'!#REF!</f>
        <v>#REF!</v>
      </c>
      <c r="AH73" s="1" t="e">
        <f>+'Ark1'!#REF!</f>
        <v>#REF!</v>
      </c>
      <c r="AI73" s="9" t="e">
        <f>+'Ark1'!#REF!</f>
        <v>#REF!</v>
      </c>
      <c r="AJ73" s="94" t="e">
        <f t="shared" si="0"/>
        <v>#REF!</v>
      </c>
      <c r="AK73" s="4"/>
      <c r="AL73" s="11"/>
      <c r="AM73" s="11"/>
      <c r="AN73" s="5"/>
      <c r="AO73"/>
      <c r="AP73"/>
      <c r="AQ73"/>
      <c r="AR73"/>
      <c r="AS73"/>
    </row>
    <row r="74" spans="28:45" ht="15.6">
      <c r="AB74" s="39"/>
      <c r="AC74" t="e">
        <f>+'Ark1'!#REF!</f>
        <v>#REF!</v>
      </c>
      <c r="AD74" t="e">
        <f>+'Ark1'!#REF!</f>
        <v>#REF!</v>
      </c>
      <c r="AE74" s="3" t="s">
        <v>427</v>
      </c>
      <c r="AF74" t="e">
        <f>+'Ark1'!#REF!</f>
        <v>#REF!</v>
      </c>
      <c r="AG74" s="9" t="e">
        <f>+'Ark1'!#REF!</f>
        <v>#REF!</v>
      </c>
      <c r="AH74" s="1" t="e">
        <f>+'Ark1'!#REF!</f>
        <v>#REF!</v>
      </c>
      <c r="AI74" s="9" t="e">
        <f>+'Ark1'!#REF!</f>
        <v>#REF!</v>
      </c>
      <c r="AJ74" s="94" t="e">
        <f t="shared" si="0"/>
        <v>#REF!</v>
      </c>
      <c r="AK74" s="4"/>
      <c r="AL74" s="11"/>
      <c r="AM74" s="11"/>
      <c r="AN74" s="5"/>
      <c r="AO74"/>
      <c r="AP74"/>
      <c r="AQ74"/>
      <c r="AR74"/>
      <c r="AS74"/>
    </row>
    <row r="75" spans="28:45" ht="15.6">
      <c r="AB75" s="39"/>
      <c r="AC75" t="e">
        <f>+'Ark1'!#REF!</f>
        <v>#REF!</v>
      </c>
      <c r="AD75" t="e">
        <f>+'Ark1'!#REF!</f>
        <v>#REF!</v>
      </c>
      <c r="AE75" s="3" t="s">
        <v>428</v>
      </c>
      <c r="AF75" t="e">
        <f>+'Ark1'!#REF!</f>
        <v>#REF!</v>
      </c>
      <c r="AG75" s="9" t="e">
        <f>+'Ark1'!#REF!</f>
        <v>#REF!</v>
      </c>
      <c r="AH75" s="1" t="e">
        <f>+'Ark1'!#REF!</f>
        <v>#REF!</v>
      </c>
      <c r="AI75" s="9" t="e">
        <f>+'Ark1'!#REF!</f>
        <v>#REF!</v>
      </c>
      <c r="AJ75" s="94" t="e">
        <f t="shared" si="0"/>
        <v>#REF!</v>
      </c>
      <c r="AK75" s="4"/>
      <c r="AL75" s="11"/>
      <c r="AM75" s="11"/>
      <c r="AN75" s="5"/>
      <c r="AO75"/>
      <c r="AP75"/>
      <c r="AQ75"/>
      <c r="AR75"/>
      <c r="AS75"/>
    </row>
    <row r="76" spans="28:45" ht="15.6">
      <c r="AB76" s="39"/>
      <c r="AC76" t="e">
        <f>+'Ark1'!#REF!</f>
        <v>#REF!</v>
      </c>
      <c r="AD76" t="e">
        <f>+'Ark1'!#REF!</f>
        <v>#REF!</v>
      </c>
      <c r="AE76" s="3" t="s">
        <v>429</v>
      </c>
      <c r="AF76" t="e">
        <f>+'Ark1'!#REF!</f>
        <v>#REF!</v>
      </c>
      <c r="AG76" s="9" t="e">
        <f>+'Ark1'!#REF!</f>
        <v>#REF!</v>
      </c>
      <c r="AH76" s="1" t="e">
        <f>+'Ark1'!#REF!</f>
        <v>#REF!</v>
      </c>
      <c r="AI76" s="9" t="e">
        <f>+'Ark1'!#REF!</f>
        <v>#REF!</v>
      </c>
      <c r="AJ76" s="94" t="e">
        <f t="shared" ref="AJ76:AJ139" si="1">+AG76/AF76</f>
        <v>#REF!</v>
      </c>
      <c r="AK76" s="4"/>
      <c r="AL76" s="11"/>
      <c r="AM76" s="11"/>
      <c r="AN76" s="5"/>
      <c r="AO76"/>
      <c r="AP76"/>
      <c r="AQ76"/>
      <c r="AR76"/>
      <c r="AS76"/>
    </row>
    <row r="77" spans="28:45" ht="15.6">
      <c r="AB77" s="39"/>
      <c r="AC77" t="e">
        <f>+'Ark1'!#REF!</f>
        <v>#REF!</v>
      </c>
      <c r="AD77" t="e">
        <f>+'Ark1'!#REF!</f>
        <v>#REF!</v>
      </c>
      <c r="AE77" s="3" t="s">
        <v>430</v>
      </c>
      <c r="AF77" t="e">
        <f>+'Ark1'!#REF!</f>
        <v>#REF!</v>
      </c>
      <c r="AG77" s="9" t="e">
        <f>+'Ark1'!#REF!</f>
        <v>#REF!</v>
      </c>
      <c r="AH77" s="1" t="e">
        <f>+'Ark1'!#REF!</f>
        <v>#REF!</v>
      </c>
      <c r="AI77" s="9" t="e">
        <f>+'Ark1'!#REF!</f>
        <v>#REF!</v>
      </c>
      <c r="AJ77" s="94" t="e">
        <f t="shared" si="1"/>
        <v>#REF!</v>
      </c>
      <c r="AK77" s="4"/>
      <c r="AL77" s="11"/>
      <c r="AM77" s="5"/>
      <c r="AN77" s="5"/>
      <c r="AO77"/>
      <c r="AP77"/>
      <c r="AQ77"/>
      <c r="AR77"/>
      <c r="AS77"/>
    </row>
    <row r="78" spans="28:45" ht="15.6">
      <c r="AB78" s="39"/>
      <c r="AC78" t="e">
        <f>+'Ark1'!#REF!</f>
        <v>#REF!</v>
      </c>
      <c r="AD78" t="e">
        <f>+'Ark1'!#REF!</f>
        <v>#REF!</v>
      </c>
      <c r="AE78" s="3" t="s">
        <v>431</v>
      </c>
      <c r="AF78" t="e">
        <f>+'Ark1'!#REF!</f>
        <v>#REF!</v>
      </c>
      <c r="AG78" s="9" t="e">
        <f>+'Ark1'!#REF!</f>
        <v>#REF!</v>
      </c>
      <c r="AH78" s="1" t="e">
        <f>+'Ark1'!#REF!</f>
        <v>#REF!</v>
      </c>
      <c r="AI78" s="9" t="e">
        <f>+'Ark1'!#REF!</f>
        <v>#REF!</v>
      </c>
      <c r="AJ78" s="94" t="e">
        <f t="shared" si="1"/>
        <v>#REF!</v>
      </c>
      <c r="AK78" s="4"/>
      <c r="AL78" s="11"/>
      <c r="AM78" s="5"/>
      <c r="AN78" s="5"/>
      <c r="AO78"/>
      <c r="AP78"/>
      <c r="AQ78"/>
      <c r="AR78"/>
      <c r="AS78"/>
    </row>
    <row r="79" spans="28:45" ht="15.6">
      <c r="AB79" s="39"/>
      <c r="AC79" t="e">
        <f>+'Ark1'!#REF!</f>
        <v>#REF!</v>
      </c>
      <c r="AD79" t="e">
        <f>+'Ark1'!#REF!</f>
        <v>#REF!</v>
      </c>
      <c r="AE79" s="3" t="s">
        <v>432</v>
      </c>
      <c r="AF79" t="e">
        <f>+'Ark1'!#REF!</f>
        <v>#REF!</v>
      </c>
      <c r="AG79" s="9" t="e">
        <f>+'Ark1'!#REF!</f>
        <v>#REF!</v>
      </c>
      <c r="AH79" s="1" t="e">
        <f>+'Ark1'!#REF!</f>
        <v>#REF!</v>
      </c>
      <c r="AI79" s="9" t="e">
        <f>+'Ark1'!#REF!</f>
        <v>#REF!</v>
      </c>
      <c r="AJ79" s="94" t="e">
        <f t="shared" si="1"/>
        <v>#REF!</v>
      </c>
      <c r="AK79" s="4"/>
      <c r="AL79" s="11"/>
      <c r="AM79" s="5"/>
      <c r="AN79" s="5"/>
      <c r="AO79"/>
      <c r="AP79"/>
      <c r="AQ79"/>
      <c r="AR79"/>
      <c r="AS79"/>
    </row>
    <row r="80" spans="28:45" ht="15.6">
      <c r="AB80" s="39"/>
      <c r="AC80" t="e">
        <f>+'Ark1'!#REF!</f>
        <v>#REF!</v>
      </c>
      <c r="AD80" t="e">
        <f>+'Ark1'!#REF!</f>
        <v>#REF!</v>
      </c>
      <c r="AE80" s="3" t="s">
        <v>433</v>
      </c>
      <c r="AF80" t="e">
        <f>+'Ark1'!#REF!</f>
        <v>#REF!</v>
      </c>
      <c r="AG80" s="9" t="e">
        <f>+'Ark1'!#REF!</f>
        <v>#REF!</v>
      </c>
      <c r="AH80" s="1" t="e">
        <f>+'Ark1'!#REF!</f>
        <v>#REF!</v>
      </c>
      <c r="AI80" s="9" t="e">
        <f>+'Ark1'!#REF!</f>
        <v>#REF!</v>
      </c>
      <c r="AJ80" s="94" t="e">
        <f t="shared" si="1"/>
        <v>#REF!</v>
      </c>
      <c r="AK80" s="4"/>
      <c r="AL80" s="11"/>
      <c r="AM80" s="5"/>
      <c r="AN80" s="5"/>
      <c r="AO80"/>
      <c r="AP80"/>
      <c r="AQ80"/>
      <c r="AR80"/>
      <c r="AS80"/>
    </row>
    <row r="81" spans="28:45" ht="15.6">
      <c r="AB81" s="39"/>
      <c r="AC81" t="e">
        <f>+'Ark1'!#REF!</f>
        <v>#REF!</v>
      </c>
      <c r="AD81" t="e">
        <f>+'Ark1'!#REF!</f>
        <v>#REF!</v>
      </c>
      <c r="AE81" s="3" t="s">
        <v>434</v>
      </c>
      <c r="AF81" t="e">
        <f>+'Ark1'!#REF!</f>
        <v>#REF!</v>
      </c>
      <c r="AG81" s="9" t="e">
        <f>+'Ark1'!#REF!</f>
        <v>#REF!</v>
      </c>
      <c r="AH81" s="1" t="e">
        <f>+'Ark1'!#REF!</f>
        <v>#REF!</v>
      </c>
      <c r="AI81" s="9" t="e">
        <f>+'Ark1'!#REF!</f>
        <v>#REF!</v>
      </c>
      <c r="AJ81" s="94" t="e">
        <f t="shared" si="1"/>
        <v>#REF!</v>
      </c>
      <c r="AK81" s="4"/>
      <c r="AL81" s="11"/>
      <c r="AM81" s="5"/>
      <c r="AN81" s="5"/>
      <c r="AO81"/>
      <c r="AP81"/>
      <c r="AQ81"/>
      <c r="AR81"/>
      <c r="AS81"/>
    </row>
    <row r="82" spans="28:45" ht="15.6">
      <c r="AB82" s="39"/>
      <c r="AC82" t="e">
        <f>+'Ark1'!#REF!</f>
        <v>#REF!</v>
      </c>
      <c r="AD82" t="e">
        <f>+'Ark1'!#REF!</f>
        <v>#REF!</v>
      </c>
      <c r="AE82" s="3" t="s">
        <v>435</v>
      </c>
      <c r="AF82" t="e">
        <f>+'Ark1'!#REF!</f>
        <v>#REF!</v>
      </c>
      <c r="AG82" s="9" t="e">
        <f>+'Ark1'!#REF!</f>
        <v>#REF!</v>
      </c>
      <c r="AH82" s="1" t="e">
        <f>+'Ark1'!#REF!</f>
        <v>#REF!</v>
      </c>
      <c r="AI82" s="9" t="e">
        <f>+'Ark1'!#REF!</f>
        <v>#REF!</v>
      </c>
      <c r="AJ82" s="94" t="e">
        <f t="shared" si="1"/>
        <v>#REF!</v>
      </c>
      <c r="AK82" s="4"/>
      <c r="AL82" s="11"/>
      <c r="AM82" s="5"/>
      <c r="AN82" s="5"/>
      <c r="AO82"/>
      <c r="AP82"/>
      <c r="AQ82"/>
      <c r="AR82"/>
      <c r="AS82"/>
    </row>
    <row r="83" spans="28:45" ht="15.6">
      <c r="AB83" s="39"/>
      <c r="AC83" t="e">
        <f>+'Ark1'!#REF!</f>
        <v>#REF!</v>
      </c>
      <c r="AD83" t="e">
        <f>+'Ark1'!#REF!</f>
        <v>#REF!</v>
      </c>
      <c r="AE83" s="3" t="s">
        <v>436</v>
      </c>
      <c r="AF83" t="e">
        <f>+'Ark1'!#REF!</f>
        <v>#REF!</v>
      </c>
      <c r="AG83" s="9" t="e">
        <f>+'Ark1'!#REF!</f>
        <v>#REF!</v>
      </c>
      <c r="AH83" s="1" t="e">
        <f>+'Ark1'!#REF!</f>
        <v>#REF!</v>
      </c>
      <c r="AI83" s="9" t="e">
        <f>+'Ark1'!#REF!</f>
        <v>#REF!</v>
      </c>
      <c r="AJ83" s="94" t="e">
        <f t="shared" si="1"/>
        <v>#REF!</v>
      </c>
      <c r="AK83" s="4"/>
      <c r="AL83" s="11"/>
      <c r="AM83" s="5"/>
      <c r="AN83" s="5"/>
      <c r="AO83"/>
      <c r="AP83"/>
      <c r="AQ83"/>
      <c r="AR83"/>
      <c r="AS83"/>
    </row>
    <row r="84" spans="28:45" ht="15.6">
      <c r="AB84" s="39"/>
      <c r="AC84" s="47" t="e">
        <f>+'Ark1'!#REF!</f>
        <v>#REF!</v>
      </c>
      <c r="AD84" s="47" t="e">
        <f>+'Ark1'!#REF!</f>
        <v>#REF!</v>
      </c>
      <c r="AE84" s="48" t="s">
        <v>420</v>
      </c>
      <c r="AF84" s="47" t="e">
        <f>+'Ark1'!#REF!</f>
        <v>#REF!</v>
      </c>
      <c r="AG84" s="64" t="e">
        <f>+'Ark1'!#REF!</f>
        <v>#REF!</v>
      </c>
      <c r="AH84" s="49" t="e">
        <f>+'Ark1'!#REF!</f>
        <v>#REF!</v>
      </c>
      <c r="AI84" s="64" t="e">
        <f>+'Ark1'!#REF!</f>
        <v>#REF!</v>
      </c>
      <c r="AJ84" s="99" t="e">
        <f t="shared" si="1"/>
        <v>#REF!</v>
      </c>
      <c r="AK84" s="4"/>
      <c r="AL84" s="11"/>
      <c r="AM84" s="5"/>
      <c r="AN84" s="5"/>
      <c r="AO84"/>
      <c r="AP84"/>
      <c r="AQ84"/>
      <c r="AR84"/>
      <c r="AS84"/>
    </row>
    <row r="85" spans="28:45" ht="15.6">
      <c r="AB85" s="39"/>
      <c r="AC85" s="47" t="e">
        <f>+'Ark1'!#REF!</f>
        <v>#REF!</v>
      </c>
      <c r="AD85" s="47" t="e">
        <f>+'Ark1'!#REF!</f>
        <v>#REF!</v>
      </c>
      <c r="AE85" s="48" t="s">
        <v>421</v>
      </c>
      <c r="AF85" s="47" t="e">
        <f>+'Ark1'!#REF!</f>
        <v>#REF!</v>
      </c>
      <c r="AG85" s="64" t="e">
        <f>+'Ark1'!#REF!</f>
        <v>#REF!</v>
      </c>
      <c r="AH85" s="49" t="e">
        <f>+'Ark1'!#REF!</f>
        <v>#REF!</v>
      </c>
      <c r="AI85" s="64" t="e">
        <f>+'Ark1'!#REF!</f>
        <v>#REF!</v>
      </c>
      <c r="AJ85" s="99" t="e">
        <f t="shared" si="1"/>
        <v>#REF!</v>
      </c>
      <c r="AK85" s="4"/>
      <c r="AL85" s="11"/>
      <c r="AM85" s="5"/>
      <c r="AN85" s="5"/>
      <c r="AO85"/>
      <c r="AP85"/>
      <c r="AQ85"/>
      <c r="AR85"/>
      <c r="AS85"/>
    </row>
    <row r="86" spans="28:45" ht="15.6">
      <c r="AB86" s="39"/>
      <c r="AC86" s="47" t="e">
        <f>+'Ark1'!#REF!</f>
        <v>#REF!</v>
      </c>
      <c r="AD86" s="47" t="e">
        <f>+'Ark1'!#REF!</f>
        <v>#REF!</v>
      </c>
      <c r="AE86" s="48" t="s">
        <v>422</v>
      </c>
      <c r="AF86" s="47" t="e">
        <f>+'Ark1'!#REF!</f>
        <v>#REF!</v>
      </c>
      <c r="AG86" s="64" t="e">
        <f>+'Ark1'!#REF!</f>
        <v>#REF!</v>
      </c>
      <c r="AH86" s="49" t="e">
        <f>+'Ark1'!#REF!</f>
        <v>#REF!</v>
      </c>
      <c r="AI86" s="64" t="e">
        <f>+'Ark1'!#REF!</f>
        <v>#REF!</v>
      </c>
      <c r="AJ86" s="99" t="e">
        <f t="shared" si="1"/>
        <v>#REF!</v>
      </c>
      <c r="AK86" s="4"/>
      <c r="AL86" s="5"/>
      <c r="AM86" s="5"/>
      <c r="AN86" s="5"/>
      <c r="AO86"/>
      <c r="AP86"/>
      <c r="AQ86"/>
      <c r="AR86"/>
      <c r="AS86"/>
    </row>
    <row r="87" spans="28:45">
      <c r="AB87" s="39"/>
      <c r="AC87" s="47" t="e">
        <f>+'Ark1'!#REF!</f>
        <v>#REF!</v>
      </c>
      <c r="AD87" s="47" t="e">
        <f>+'Ark1'!#REF!</f>
        <v>#REF!</v>
      </c>
      <c r="AE87" s="48" t="s">
        <v>402</v>
      </c>
      <c r="AF87" s="47" t="e">
        <f>+'Ark1'!#REF!</f>
        <v>#REF!</v>
      </c>
      <c r="AG87" s="64" t="e">
        <f>+'Ark1'!#REF!</f>
        <v>#REF!</v>
      </c>
      <c r="AH87" s="49" t="e">
        <f>+'Ark1'!#REF!</f>
        <v>#REF!</v>
      </c>
      <c r="AI87" s="64" t="e">
        <f>+'Ark1'!#REF!</f>
        <v>#REF!</v>
      </c>
      <c r="AJ87" s="99" t="e">
        <f t="shared" si="1"/>
        <v>#REF!</v>
      </c>
      <c r="AK87" s="11"/>
      <c r="AL87" s="11"/>
      <c r="AM87"/>
      <c r="AN87"/>
      <c r="AO87"/>
      <c r="AP87"/>
      <c r="AQ87"/>
      <c r="AR87"/>
      <c r="AS87"/>
    </row>
    <row r="88" spans="28:45" ht="15.6">
      <c r="AB88" s="39"/>
      <c r="AC88" s="47" t="e">
        <f>+'Ark1'!#REF!</f>
        <v>#REF!</v>
      </c>
      <c r="AD88" s="47" t="e">
        <f>+'Ark1'!#REF!</f>
        <v>#REF!</v>
      </c>
      <c r="AE88" s="48" t="s">
        <v>423</v>
      </c>
      <c r="AF88" s="47" t="e">
        <f>+'Ark1'!#REF!</f>
        <v>#REF!</v>
      </c>
      <c r="AG88" s="64" t="e">
        <f>+'Ark1'!#REF!</f>
        <v>#REF!</v>
      </c>
      <c r="AH88" s="49" t="e">
        <f>+'Ark1'!#REF!</f>
        <v>#REF!</v>
      </c>
      <c r="AI88" s="64" t="e">
        <f>+'Ark1'!#REF!</f>
        <v>#REF!</v>
      </c>
      <c r="AJ88" s="99" t="e">
        <f t="shared" si="1"/>
        <v>#REF!</v>
      </c>
      <c r="AK88" s="5"/>
      <c r="AL88" s="5"/>
      <c r="AM88"/>
      <c r="AN88" s="5"/>
      <c r="AO88"/>
      <c r="AP88"/>
      <c r="AQ88"/>
      <c r="AR88"/>
      <c r="AS88"/>
    </row>
    <row r="89" spans="28:45">
      <c r="AB89" s="39"/>
      <c r="AC89" s="47" t="e">
        <f>+'Ark1'!#REF!</f>
        <v>#REF!</v>
      </c>
      <c r="AD89" s="47" t="e">
        <f>+'Ark1'!#REF!</f>
        <v>#REF!</v>
      </c>
      <c r="AE89" s="48" t="s">
        <v>424</v>
      </c>
      <c r="AF89" s="47" t="e">
        <f>+'Ark1'!#REF!</f>
        <v>#REF!</v>
      </c>
      <c r="AG89" s="64" t="e">
        <f>+'Ark1'!#REF!</f>
        <v>#REF!</v>
      </c>
      <c r="AH89" s="49" t="e">
        <f>+'Ark1'!#REF!</f>
        <v>#REF!</v>
      </c>
      <c r="AI89" s="64" t="e">
        <f>+'Ark1'!#REF!</f>
        <v>#REF!</v>
      </c>
      <c r="AJ89" s="99" t="e">
        <f t="shared" si="1"/>
        <v>#REF!</v>
      </c>
      <c r="AK89" s="11"/>
      <c r="AL89" s="11"/>
      <c r="AM89"/>
      <c r="AN89"/>
      <c r="AO89"/>
      <c r="AP89"/>
      <c r="AQ89"/>
      <c r="AR89"/>
      <c r="AS89"/>
    </row>
    <row r="90" spans="28:45">
      <c r="AB90" s="39"/>
      <c r="AC90" s="47" t="e">
        <f>+'Ark1'!#REF!</f>
        <v>#REF!</v>
      </c>
      <c r="AD90" s="47" t="e">
        <f>+'Ark1'!#REF!</f>
        <v>#REF!</v>
      </c>
      <c r="AE90" s="48" t="s">
        <v>425</v>
      </c>
      <c r="AF90" s="47" t="e">
        <f>+'Ark1'!#REF!</f>
        <v>#REF!</v>
      </c>
      <c r="AG90" s="64" t="e">
        <f>+'Ark1'!#REF!</f>
        <v>#REF!</v>
      </c>
      <c r="AH90" s="49" t="e">
        <f>+'Ark1'!#REF!</f>
        <v>#REF!</v>
      </c>
      <c r="AI90" s="64" t="e">
        <f>+'Ark1'!#REF!</f>
        <v>#REF!</v>
      </c>
      <c r="AJ90" s="99" t="e">
        <f t="shared" si="1"/>
        <v>#REF!</v>
      </c>
      <c r="AK90" s="11"/>
      <c r="AL90" s="11"/>
      <c r="AM90"/>
      <c r="AN90"/>
      <c r="AO90"/>
      <c r="AP90"/>
      <c r="AQ90"/>
      <c r="AR90"/>
      <c r="AS90"/>
    </row>
    <row r="91" spans="28:45" ht="15.6">
      <c r="AB91" s="39"/>
      <c r="AC91" s="47" t="e">
        <f>+'Ark1'!#REF!</f>
        <v>#REF!</v>
      </c>
      <c r="AD91" s="47" t="e">
        <f>+'Ark1'!#REF!</f>
        <v>#REF!</v>
      </c>
      <c r="AE91" s="48" t="s">
        <v>426</v>
      </c>
      <c r="AF91" s="47" t="e">
        <f>+'Ark1'!#REF!</f>
        <v>#REF!</v>
      </c>
      <c r="AG91" s="64" t="e">
        <f>+'Ark1'!#REF!</f>
        <v>#REF!</v>
      </c>
      <c r="AH91" s="49" t="e">
        <f>+'Ark1'!#REF!</f>
        <v>#REF!</v>
      </c>
      <c r="AI91" s="64" t="e">
        <f>+'Ark1'!#REF!</f>
        <v>#REF!</v>
      </c>
      <c r="AJ91" s="99" t="e">
        <f t="shared" si="1"/>
        <v>#REF!</v>
      </c>
      <c r="AK91" s="2"/>
      <c r="AL91" s="5"/>
      <c r="AM91"/>
      <c r="AN91" s="2"/>
      <c r="AO91"/>
      <c r="AP91"/>
      <c r="AQ91"/>
      <c r="AR91"/>
      <c r="AS91"/>
    </row>
    <row r="92" spans="28:45">
      <c r="AB92" s="39"/>
      <c r="AC92" s="47" t="e">
        <f>+'Ark1'!#REF!</f>
        <v>#REF!</v>
      </c>
      <c r="AD92" s="47" t="e">
        <f>+'Ark1'!#REF!</f>
        <v>#REF!</v>
      </c>
      <c r="AE92" s="48" t="s">
        <v>427</v>
      </c>
      <c r="AF92" s="47" t="e">
        <f>+'Ark1'!#REF!</f>
        <v>#REF!</v>
      </c>
      <c r="AG92" s="64" t="e">
        <f>+'Ark1'!#REF!</f>
        <v>#REF!</v>
      </c>
      <c r="AH92" s="49" t="e">
        <f>+'Ark1'!#REF!</f>
        <v>#REF!</v>
      </c>
      <c r="AI92" s="64" t="e">
        <f>+'Ark1'!#REF!</f>
        <v>#REF!</v>
      </c>
      <c r="AJ92" s="99" t="e">
        <f t="shared" si="1"/>
        <v>#REF!</v>
      </c>
      <c r="AK92" s="4"/>
      <c r="AL92" s="4"/>
      <c r="AM92" s="4"/>
      <c r="AN92" s="4"/>
      <c r="AO92"/>
      <c r="AP92"/>
      <c r="AQ92"/>
      <c r="AR92"/>
      <c r="AS92"/>
    </row>
    <row r="93" spans="28:45" ht="15.6">
      <c r="AB93" s="39"/>
      <c r="AC93" s="47" t="e">
        <f>+'Ark1'!#REF!</f>
        <v>#REF!</v>
      </c>
      <c r="AD93" s="47" t="e">
        <f>+'Ark1'!#REF!</f>
        <v>#REF!</v>
      </c>
      <c r="AE93" s="48" t="s">
        <v>428</v>
      </c>
      <c r="AF93" s="47" t="e">
        <f>+'Ark1'!#REF!</f>
        <v>#REF!</v>
      </c>
      <c r="AG93" s="64" t="e">
        <f>+'Ark1'!#REF!</f>
        <v>#REF!</v>
      </c>
      <c r="AH93" s="49" t="e">
        <f>+'Ark1'!#REF!</f>
        <v>#REF!</v>
      </c>
      <c r="AI93" s="64" t="e">
        <f>+'Ark1'!#REF!</f>
        <v>#REF!</v>
      </c>
      <c r="AJ93" s="99" t="e">
        <f t="shared" si="1"/>
        <v>#REF!</v>
      </c>
      <c r="AK93" s="4"/>
      <c r="AL93" s="11"/>
      <c r="AN93" s="5"/>
      <c r="AO93"/>
      <c r="AP93"/>
      <c r="AQ93"/>
      <c r="AR93"/>
      <c r="AS93"/>
    </row>
    <row r="94" spans="28:45" ht="15.6">
      <c r="AB94" s="39"/>
      <c r="AC94" s="47" t="e">
        <f>+'Ark1'!#REF!</f>
        <v>#REF!</v>
      </c>
      <c r="AD94" s="47" t="e">
        <f>+'Ark1'!#REF!</f>
        <v>#REF!</v>
      </c>
      <c r="AE94" s="48" t="s">
        <v>429</v>
      </c>
      <c r="AF94" s="47" t="e">
        <f>+'Ark1'!#REF!</f>
        <v>#REF!</v>
      </c>
      <c r="AG94" s="64" t="e">
        <f>+'Ark1'!#REF!</f>
        <v>#REF!</v>
      </c>
      <c r="AH94" s="49" t="e">
        <f>+'Ark1'!#REF!</f>
        <v>#REF!</v>
      </c>
      <c r="AI94" s="64" t="e">
        <f>+'Ark1'!#REF!</f>
        <v>#REF!</v>
      </c>
      <c r="AJ94" s="99" t="e">
        <f t="shared" si="1"/>
        <v>#REF!</v>
      </c>
      <c r="AK94" s="4"/>
      <c r="AL94" s="11"/>
      <c r="AN94" s="5"/>
      <c r="AO94"/>
      <c r="AP94"/>
      <c r="AQ94"/>
      <c r="AR94"/>
      <c r="AS94"/>
    </row>
    <row r="95" spans="28:45" ht="15.6">
      <c r="AB95" s="39"/>
      <c r="AC95" s="47" t="e">
        <f>+'Ark1'!#REF!</f>
        <v>#REF!</v>
      </c>
      <c r="AD95" s="47" t="e">
        <f>+'Ark1'!#REF!</f>
        <v>#REF!</v>
      </c>
      <c r="AE95" s="48" t="s">
        <v>430</v>
      </c>
      <c r="AF95" s="47" t="e">
        <f>+'Ark1'!#REF!</f>
        <v>#REF!</v>
      </c>
      <c r="AG95" s="64" t="e">
        <f>+'Ark1'!#REF!</f>
        <v>#REF!</v>
      </c>
      <c r="AH95" s="49" t="e">
        <f>+'Ark1'!#REF!</f>
        <v>#REF!</v>
      </c>
      <c r="AI95" s="64" t="e">
        <f>+'Ark1'!#REF!</f>
        <v>#REF!</v>
      </c>
      <c r="AJ95" s="99" t="e">
        <f t="shared" si="1"/>
        <v>#REF!</v>
      </c>
      <c r="AK95" s="4"/>
      <c r="AL95" s="11"/>
      <c r="AN95" s="5"/>
      <c r="AO95"/>
      <c r="AP95"/>
      <c r="AQ95"/>
      <c r="AR95"/>
      <c r="AS95"/>
    </row>
    <row r="96" spans="28:45" ht="15.6">
      <c r="AB96" s="39"/>
      <c r="AC96" s="47" t="e">
        <f>+'Ark1'!#REF!</f>
        <v>#REF!</v>
      </c>
      <c r="AD96" s="47" t="e">
        <f>+'Ark1'!#REF!</f>
        <v>#REF!</v>
      </c>
      <c r="AE96" s="48" t="s">
        <v>431</v>
      </c>
      <c r="AF96" s="47" t="e">
        <f>+'Ark1'!#REF!</f>
        <v>#REF!</v>
      </c>
      <c r="AG96" s="64" t="e">
        <f>+'Ark1'!#REF!</f>
        <v>#REF!</v>
      </c>
      <c r="AH96" s="49" t="e">
        <f>+'Ark1'!#REF!</f>
        <v>#REF!</v>
      </c>
      <c r="AI96" s="64" t="e">
        <f>+'Ark1'!#REF!</f>
        <v>#REF!</v>
      </c>
      <c r="AJ96" s="99" t="e">
        <f t="shared" si="1"/>
        <v>#REF!</v>
      </c>
      <c r="AK96" s="4"/>
      <c r="AL96" s="11"/>
      <c r="AN96" s="5"/>
      <c r="AO96"/>
      <c r="AP96"/>
      <c r="AQ96"/>
      <c r="AR96"/>
      <c r="AS96"/>
    </row>
    <row r="97" spans="28:45" ht="15.6">
      <c r="AB97" s="39"/>
      <c r="AC97" s="47" t="e">
        <f>+'Ark1'!#REF!</f>
        <v>#REF!</v>
      </c>
      <c r="AD97" s="47" t="e">
        <f>+'Ark1'!#REF!</f>
        <v>#REF!</v>
      </c>
      <c r="AE97" s="48" t="s">
        <v>432</v>
      </c>
      <c r="AF97" s="47" t="e">
        <f>+'Ark1'!#REF!</f>
        <v>#REF!</v>
      </c>
      <c r="AG97" s="64" t="e">
        <f>+'Ark1'!#REF!</f>
        <v>#REF!</v>
      </c>
      <c r="AH97" s="49" t="e">
        <f>+'Ark1'!#REF!</f>
        <v>#REF!</v>
      </c>
      <c r="AI97" s="64" t="e">
        <f>+'Ark1'!#REF!</f>
        <v>#REF!</v>
      </c>
      <c r="AJ97" s="99" t="e">
        <f t="shared" si="1"/>
        <v>#REF!</v>
      </c>
      <c r="AK97" s="4"/>
      <c r="AL97" s="11"/>
      <c r="AN97" s="5"/>
      <c r="AO97"/>
      <c r="AP97"/>
      <c r="AQ97"/>
      <c r="AR97"/>
      <c r="AS97"/>
    </row>
    <row r="98" spans="28:45" ht="15.6">
      <c r="AB98" s="39"/>
      <c r="AC98" s="47" t="e">
        <f>+'Ark1'!#REF!</f>
        <v>#REF!</v>
      </c>
      <c r="AD98" s="47" t="e">
        <f>+'Ark1'!#REF!</f>
        <v>#REF!</v>
      </c>
      <c r="AE98" s="48" t="s">
        <v>433</v>
      </c>
      <c r="AF98" s="47" t="e">
        <f>+'Ark1'!#REF!</f>
        <v>#REF!</v>
      </c>
      <c r="AG98" s="64" t="e">
        <f>+'Ark1'!#REF!</f>
        <v>#REF!</v>
      </c>
      <c r="AH98" s="49" t="e">
        <f>+'Ark1'!#REF!</f>
        <v>#REF!</v>
      </c>
      <c r="AI98" s="64" t="e">
        <f>+'Ark1'!#REF!</f>
        <v>#REF!</v>
      </c>
      <c r="AJ98" s="99" t="e">
        <f t="shared" si="1"/>
        <v>#REF!</v>
      </c>
      <c r="AK98" s="4"/>
      <c r="AL98" s="11"/>
      <c r="AM98" s="11"/>
      <c r="AN98" s="5"/>
      <c r="AO98"/>
      <c r="AP98"/>
      <c r="AQ98"/>
      <c r="AR98"/>
      <c r="AS98"/>
    </row>
    <row r="99" spans="28:45" ht="15.6">
      <c r="AB99" s="39"/>
      <c r="AC99" s="47" t="e">
        <f>+'Ark1'!#REF!</f>
        <v>#REF!</v>
      </c>
      <c r="AD99" s="47" t="e">
        <f>+'Ark1'!#REF!</f>
        <v>#REF!</v>
      </c>
      <c r="AE99" s="48" t="s">
        <v>434</v>
      </c>
      <c r="AF99" s="47" t="e">
        <f>+'Ark1'!#REF!</f>
        <v>#REF!</v>
      </c>
      <c r="AG99" s="64" t="e">
        <f>+'Ark1'!#REF!</f>
        <v>#REF!</v>
      </c>
      <c r="AH99" s="49" t="e">
        <f>+'Ark1'!#REF!</f>
        <v>#REF!</v>
      </c>
      <c r="AI99" s="64" t="e">
        <f>+'Ark1'!#REF!</f>
        <v>#REF!</v>
      </c>
      <c r="AJ99" s="99" t="e">
        <f t="shared" si="1"/>
        <v>#REF!</v>
      </c>
      <c r="AK99" s="4"/>
      <c r="AL99" s="11"/>
      <c r="AM99" s="11"/>
      <c r="AN99" s="5"/>
      <c r="AO99"/>
      <c r="AP99"/>
      <c r="AQ99"/>
      <c r="AR99"/>
      <c r="AS99"/>
    </row>
    <row r="100" spans="28:45" ht="15.6">
      <c r="AB100" s="39"/>
      <c r="AC100" s="47" t="e">
        <f>+'Ark1'!#REF!</f>
        <v>#REF!</v>
      </c>
      <c r="AD100" s="47" t="e">
        <f>+'Ark1'!#REF!</f>
        <v>#REF!</v>
      </c>
      <c r="AE100" s="48" t="s">
        <v>435</v>
      </c>
      <c r="AF100" s="47" t="e">
        <f>+'Ark1'!#REF!</f>
        <v>#REF!</v>
      </c>
      <c r="AG100" s="64" t="e">
        <f>+'Ark1'!#REF!</f>
        <v>#REF!</v>
      </c>
      <c r="AH100" s="49" t="e">
        <f>+'Ark1'!#REF!</f>
        <v>#REF!</v>
      </c>
      <c r="AI100" s="64" t="e">
        <f>+'Ark1'!#REF!</f>
        <v>#REF!</v>
      </c>
      <c r="AJ100" s="99" t="e">
        <f t="shared" si="1"/>
        <v>#REF!</v>
      </c>
      <c r="AK100" s="4"/>
      <c r="AL100" s="11"/>
      <c r="AM100" s="11"/>
      <c r="AN100" s="5"/>
      <c r="AO100"/>
      <c r="AP100"/>
      <c r="AQ100"/>
      <c r="AR100"/>
      <c r="AS100"/>
    </row>
    <row r="101" spans="28:45" ht="15.6">
      <c r="AB101" s="39"/>
      <c r="AC101" s="47" t="e">
        <f>+'Ark1'!#REF!</f>
        <v>#REF!</v>
      </c>
      <c r="AD101" s="47" t="e">
        <f>+'Ark1'!#REF!</f>
        <v>#REF!</v>
      </c>
      <c r="AE101" s="48" t="s">
        <v>436</v>
      </c>
      <c r="AF101" s="47" t="e">
        <f>+'Ark1'!#REF!</f>
        <v>#REF!</v>
      </c>
      <c r="AG101" s="64" t="e">
        <f>+'Ark1'!#REF!</f>
        <v>#REF!</v>
      </c>
      <c r="AH101" s="49" t="e">
        <f>+'Ark1'!#REF!</f>
        <v>#REF!</v>
      </c>
      <c r="AI101" s="64" t="e">
        <f>+'Ark1'!#REF!</f>
        <v>#REF!</v>
      </c>
      <c r="AJ101" s="99" t="e">
        <f t="shared" si="1"/>
        <v>#REF!</v>
      </c>
      <c r="AK101" s="4"/>
      <c r="AL101" s="11"/>
      <c r="AM101" s="11"/>
      <c r="AN101" s="5"/>
      <c r="AO101"/>
      <c r="AP101"/>
      <c r="AQ101"/>
      <c r="AR101"/>
      <c r="AS101"/>
    </row>
    <row r="102" spans="28:45" ht="15.6">
      <c r="AB102" s="39"/>
      <c r="AC102" t="e">
        <f>+'Ark1'!#REF!</f>
        <v>#REF!</v>
      </c>
      <c r="AD102" t="e">
        <f>+'Ark1'!#REF!</f>
        <v>#REF!</v>
      </c>
      <c r="AE102" s="3" t="s">
        <v>420</v>
      </c>
      <c r="AF102" t="e">
        <f>+'Ark1'!#REF!</f>
        <v>#REF!</v>
      </c>
      <c r="AG102" s="9" t="e">
        <f>+'Ark1'!#REF!</f>
        <v>#REF!</v>
      </c>
      <c r="AH102" s="1" t="e">
        <f>+'Ark1'!#REF!</f>
        <v>#REF!</v>
      </c>
      <c r="AI102" s="9" t="e">
        <f>+'Ark1'!#REF!</f>
        <v>#REF!</v>
      </c>
      <c r="AJ102" s="94" t="e">
        <f t="shared" si="1"/>
        <v>#REF!</v>
      </c>
      <c r="AK102" s="4"/>
      <c r="AL102" s="11"/>
      <c r="AM102" s="5"/>
      <c r="AN102" s="5"/>
      <c r="AO102"/>
      <c r="AP102"/>
      <c r="AQ102"/>
      <c r="AR102"/>
      <c r="AS102"/>
    </row>
    <row r="103" spans="28:45" ht="15.6">
      <c r="AB103" s="39"/>
      <c r="AC103" t="e">
        <f>+'Ark1'!#REF!</f>
        <v>#REF!</v>
      </c>
      <c r="AD103" t="e">
        <f>+'Ark1'!#REF!</f>
        <v>#REF!</v>
      </c>
      <c r="AE103" s="3" t="s">
        <v>421</v>
      </c>
      <c r="AF103" t="e">
        <f>+'Ark1'!#REF!</f>
        <v>#REF!</v>
      </c>
      <c r="AG103" s="9" t="e">
        <f>+'Ark1'!#REF!</f>
        <v>#REF!</v>
      </c>
      <c r="AH103" s="1" t="e">
        <f>+'Ark1'!#REF!</f>
        <v>#REF!</v>
      </c>
      <c r="AI103" s="9" t="e">
        <f>+'Ark1'!#REF!</f>
        <v>#REF!</v>
      </c>
      <c r="AJ103" s="94" t="e">
        <f t="shared" si="1"/>
        <v>#REF!</v>
      </c>
      <c r="AK103" s="4"/>
      <c r="AL103" s="11"/>
      <c r="AM103" s="5"/>
      <c r="AN103" s="5"/>
      <c r="AO103"/>
      <c r="AP103"/>
      <c r="AQ103"/>
      <c r="AR103"/>
      <c r="AS103"/>
    </row>
    <row r="104" spans="28:45" ht="15.6">
      <c r="AB104" s="39"/>
      <c r="AC104" t="e">
        <f>+'Ark1'!#REF!</f>
        <v>#REF!</v>
      </c>
      <c r="AD104" t="e">
        <f>+'Ark1'!#REF!</f>
        <v>#REF!</v>
      </c>
      <c r="AE104" s="3" t="s">
        <v>422</v>
      </c>
      <c r="AF104" t="e">
        <f>+'Ark1'!#REF!</f>
        <v>#REF!</v>
      </c>
      <c r="AG104" s="9" t="e">
        <f>+'Ark1'!#REF!</f>
        <v>#REF!</v>
      </c>
      <c r="AH104" s="1" t="e">
        <f>+'Ark1'!#REF!</f>
        <v>#REF!</v>
      </c>
      <c r="AI104" s="9" t="e">
        <f>+'Ark1'!#REF!</f>
        <v>#REF!</v>
      </c>
      <c r="AJ104" s="94" t="e">
        <f t="shared" si="1"/>
        <v>#REF!</v>
      </c>
      <c r="AK104" s="4"/>
      <c r="AL104" s="11"/>
      <c r="AM104" s="5"/>
      <c r="AN104" s="5"/>
      <c r="AO104"/>
      <c r="AP104"/>
      <c r="AQ104"/>
      <c r="AR104"/>
      <c r="AS104"/>
    </row>
    <row r="105" spans="28:45" ht="15.6">
      <c r="AB105" s="39"/>
      <c r="AC105" t="e">
        <f>+'Ark1'!#REF!</f>
        <v>#REF!</v>
      </c>
      <c r="AD105" t="e">
        <f>+'Ark1'!#REF!</f>
        <v>#REF!</v>
      </c>
      <c r="AE105" s="3" t="s">
        <v>402</v>
      </c>
      <c r="AF105" t="e">
        <f>+'Ark1'!#REF!</f>
        <v>#REF!</v>
      </c>
      <c r="AG105" s="9" t="e">
        <f>+'Ark1'!#REF!</f>
        <v>#REF!</v>
      </c>
      <c r="AH105" s="1" t="e">
        <f>+'Ark1'!#REF!</f>
        <v>#REF!</v>
      </c>
      <c r="AI105" s="9" t="e">
        <f>+'Ark1'!#REF!</f>
        <v>#REF!</v>
      </c>
      <c r="AJ105" s="94" t="e">
        <f t="shared" si="1"/>
        <v>#REF!</v>
      </c>
      <c r="AK105" s="4"/>
      <c r="AL105" s="11"/>
      <c r="AM105" s="5"/>
      <c r="AN105" s="5"/>
      <c r="AO105"/>
      <c r="AP105"/>
      <c r="AQ105"/>
      <c r="AR105"/>
      <c r="AS105"/>
    </row>
    <row r="106" spans="28:45" ht="15.6">
      <c r="AB106" s="39"/>
      <c r="AC106" t="e">
        <f>+'Ark1'!#REF!</f>
        <v>#REF!</v>
      </c>
      <c r="AD106" t="e">
        <f>+'Ark1'!#REF!</f>
        <v>#REF!</v>
      </c>
      <c r="AE106" s="3" t="s">
        <v>423</v>
      </c>
      <c r="AF106" t="e">
        <f>+'Ark1'!#REF!</f>
        <v>#REF!</v>
      </c>
      <c r="AG106" s="9" t="e">
        <f>+'Ark1'!#REF!</f>
        <v>#REF!</v>
      </c>
      <c r="AH106" s="1" t="e">
        <f>+'Ark1'!#REF!</f>
        <v>#REF!</v>
      </c>
      <c r="AI106" s="9" t="e">
        <f>+'Ark1'!#REF!</f>
        <v>#REF!</v>
      </c>
      <c r="AJ106" s="94" t="e">
        <f t="shared" si="1"/>
        <v>#REF!</v>
      </c>
      <c r="AK106" s="4"/>
      <c r="AL106" s="11"/>
      <c r="AM106" s="5"/>
      <c r="AN106" s="5"/>
      <c r="AO106"/>
      <c r="AP106"/>
      <c r="AQ106"/>
      <c r="AR106"/>
      <c r="AS106"/>
    </row>
    <row r="107" spans="28:45" ht="15.6">
      <c r="AB107" s="39"/>
      <c r="AC107" t="e">
        <f>+'Ark1'!#REF!</f>
        <v>#REF!</v>
      </c>
      <c r="AD107" t="e">
        <f>+'Ark1'!#REF!</f>
        <v>#REF!</v>
      </c>
      <c r="AE107" s="3" t="s">
        <v>424</v>
      </c>
      <c r="AF107" t="e">
        <f>+'Ark1'!#REF!</f>
        <v>#REF!</v>
      </c>
      <c r="AG107" s="9" t="e">
        <f>+'Ark1'!#REF!</f>
        <v>#REF!</v>
      </c>
      <c r="AH107" s="1" t="e">
        <f>+'Ark1'!#REF!</f>
        <v>#REF!</v>
      </c>
      <c r="AI107" s="9" t="e">
        <f>+'Ark1'!#REF!</f>
        <v>#REF!</v>
      </c>
      <c r="AJ107" s="94" t="e">
        <f t="shared" si="1"/>
        <v>#REF!</v>
      </c>
      <c r="AK107" s="4"/>
      <c r="AL107" s="11"/>
      <c r="AM107" s="5"/>
      <c r="AN107" s="5"/>
      <c r="AO107"/>
      <c r="AP107"/>
      <c r="AQ107"/>
      <c r="AR107"/>
      <c r="AS107"/>
    </row>
    <row r="108" spans="28:45" ht="15.6">
      <c r="AB108" s="39"/>
      <c r="AC108" t="e">
        <f>+'Ark1'!#REF!</f>
        <v>#REF!</v>
      </c>
      <c r="AD108" t="e">
        <f>+'Ark1'!#REF!</f>
        <v>#REF!</v>
      </c>
      <c r="AE108" s="3" t="s">
        <v>425</v>
      </c>
      <c r="AF108" t="e">
        <f>+'Ark1'!#REF!</f>
        <v>#REF!</v>
      </c>
      <c r="AG108" s="9" t="e">
        <f>+'Ark1'!#REF!</f>
        <v>#REF!</v>
      </c>
      <c r="AH108" s="1" t="e">
        <f>+'Ark1'!#REF!</f>
        <v>#REF!</v>
      </c>
      <c r="AI108" s="9" t="e">
        <f>+'Ark1'!#REF!</f>
        <v>#REF!</v>
      </c>
      <c r="AJ108" s="94" t="e">
        <f t="shared" si="1"/>
        <v>#REF!</v>
      </c>
      <c r="AK108" s="4"/>
      <c r="AL108" s="11"/>
      <c r="AM108" s="5"/>
      <c r="AN108" s="5"/>
      <c r="AO108"/>
      <c r="AP108"/>
      <c r="AQ108"/>
      <c r="AR108"/>
      <c r="AS108"/>
    </row>
    <row r="109" spans="28:45" ht="15.6">
      <c r="AB109" s="39"/>
      <c r="AC109" t="e">
        <f>+'Ark1'!#REF!</f>
        <v>#REF!</v>
      </c>
      <c r="AD109" t="e">
        <f>+'Ark1'!#REF!</f>
        <v>#REF!</v>
      </c>
      <c r="AE109" s="3" t="s">
        <v>426</v>
      </c>
      <c r="AF109" t="e">
        <f>+'Ark1'!#REF!</f>
        <v>#REF!</v>
      </c>
      <c r="AG109" s="9" t="e">
        <f>+'Ark1'!#REF!</f>
        <v>#REF!</v>
      </c>
      <c r="AH109" s="1" t="e">
        <f>+'Ark1'!#REF!</f>
        <v>#REF!</v>
      </c>
      <c r="AI109" s="9" t="e">
        <f>+'Ark1'!#REF!</f>
        <v>#REF!</v>
      </c>
      <c r="AJ109" s="94" t="e">
        <f t="shared" si="1"/>
        <v>#REF!</v>
      </c>
      <c r="AK109" s="4"/>
      <c r="AL109" s="11"/>
      <c r="AM109" s="5"/>
      <c r="AN109" s="5"/>
      <c r="AO109"/>
      <c r="AP109"/>
      <c r="AQ109"/>
      <c r="AR109"/>
      <c r="AS109"/>
    </row>
    <row r="110" spans="28:45" ht="15.6">
      <c r="AB110" s="39"/>
      <c r="AC110" t="e">
        <f>+'Ark1'!#REF!</f>
        <v>#REF!</v>
      </c>
      <c r="AD110" t="e">
        <f>+'Ark1'!#REF!</f>
        <v>#REF!</v>
      </c>
      <c r="AE110" s="3" t="s">
        <v>427</v>
      </c>
      <c r="AF110" t="e">
        <f>+'Ark1'!#REF!</f>
        <v>#REF!</v>
      </c>
      <c r="AG110" s="9" t="e">
        <f>+'Ark1'!#REF!</f>
        <v>#REF!</v>
      </c>
      <c r="AH110" s="1" t="e">
        <f>+'Ark1'!#REF!</f>
        <v>#REF!</v>
      </c>
      <c r="AI110" s="9" t="e">
        <f>+'Ark1'!#REF!</f>
        <v>#REF!</v>
      </c>
      <c r="AJ110" s="94" t="e">
        <f t="shared" si="1"/>
        <v>#REF!</v>
      </c>
      <c r="AK110" s="4"/>
      <c r="AL110" s="5"/>
      <c r="AM110" s="5"/>
      <c r="AN110" s="5"/>
      <c r="AO110"/>
      <c r="AP110"/>
      <c r="AQ110"/>
      <c r="AR110"/>
      <c r="AS110"/>
    </row>
    <row r="111" spans="28:45">
      <c r="AB111" s="39"/>
      <c r="AC111" t="e">
        <f>+'Ark1'!#REF!</f>
        <v>#REF!</v>
      </c>
      <c r="AD111" t="e">
        <f>+'Ark1'!#REF!</f>
        <v>#REF!</v>
      </c>
      <c r="AE111" s="3" t="s">
        <v>428</v>
      </c>
      <c r="AF111" t="e">
        <f>+'Ark1'!#REF!</f>
        <v>#REF!</v>
      </c>
      <c r="AG111" s="9" t="e">
        <f>+'Ark1'!#REF!</f>
        <v>#REF!</v>
      </c>
      <c r="AH111" s="1" t="e">
        <f>+'Ark1'!#REF!</f>
        <v>#REF!</v>
      </c>
      <c r="AI111" s="9" t="e">
        <f>+'Ark1'!#REF!</f>
        <v>#REF!</v>
      </c>
      <c r="AJ111" s="94" t="e">
        <f t="shared" si="1"/>
        <v>#REF!</v>
      </c>
      <c r="AK111" s="11"/>
      <c r="AL111" s="11"/>
      <c r="AM111"/>
      <c r="AN111"/>
      <c r="AO111"/>
      <c r="AP111"/>
      <c r="AQ111"/>
      <c r="AR111"/>
      <c r="AS111"/>
    </row>
    <row r="112" spans="28:45" ht="15.6">
      <c r="AB112" s="39"/>
      <c r="AC112" t="e">
        <f>+'Ark1'!#REF!</f>
        <v>#REF!</v>
      </c>
      <c r="AD112" t="e">
        <f>+'Ark1'!#REF!</f>
        <v>#REF!</v>
      </c>
      <c r="AE112" s="3" t="s">
        <v>429</v>
      </c>
      <c r="AF112" t="e">
        <f>+'Ark1'!#REF!</f>
        <v>#REF!</v>
      </c>
      <c r="AG112" s="9" t="e">
        <f>+'Ark1'!#REF!</f>
        <v>#REF!</v>
      </c>
      <c r="AH112" s="1" t="e">
        <f>+'Ark1'!#REF!</f>
        <v>#REF!</v>
      </c>
      <c r="AI112" s="9" t="e">
        <f>+'Ark1'!#REF!</f>
        <v>#REF!</v>
      </c>
      <c r="AJ112" s="94" t="e">
        <f t="shared" si="1"/>
        <v>#REF!</v>
      </c>
      <c r="AK112" s="5"/>
      <c r="AL112" s="5"/>
      <c r="AM112"/>
      <c r="AN112" s="5"/>
      <c r="AO112"/>
      <c r="AP112"/>
      <c r="AQ112"/>
      <c r="AR112"/>
      <c r="AS112"/>
    </row>
    <row r="113" spans="28:45" ht="15.6">
      <c r="AB113" s="39"/>
      <c r="AC113" t="e">
        <f>+'Ark1'!#REF!</f>
        <v>#REF!</v>
      </c>
      <c r="AD113" t="e">
        <f>+'Ark1'!#REF!</f>
        <v>#REF!</v>
      </c>
      <c r="AE113" s="3" t="s">
        <v>430</v>
      </c>
      <c r="AF113" t="e">
        <f>+'Ark1'!#REF!</f>
        <v>#REF!</v>
      </c>
      <c r="AG113" s="9" t="e">
        <f>+'Ark1'!#REF!</f>
        <v>#REF!</v>
      </c>
      <c r="AH113" s="1" t="e">
        <f>+'Ark1'!#REF!</f>
        <v>#REF!</v>
      </c>
      <c r="AI113" s="9" t="e">
        <f>+'Ark1'!#REF!</f>
        <v>#REF!</v>
      </c>
      <c r="AJ113" s="94" t="e">
        <f t="shared" si="1"/>
        <v>#REF!</v>
      </c>
      <c r="AK113" s="5"/>
      <c r="AL113" s="5"/>
      <c r="AM113"/>
      <c r="AN113" s="5"/>
      <c r="AO113"/>
      <c r="AP113"/>
      <c r="AQ113"/>
      <c r="AR113"/>
      <c r="AS113"/>
    </row>
    <row r="114" spans="28:45">
      <c r="AB114" s="39"/>
      <c r="AC114" t="e">
        <f>+'Ark1'!#REF!</f>
        <v>#REF!</v>
      </c>
      <c r="AD114" t="e">
        <f>+'Ark1'!#REF!</f>
        <v>#REF!</v>
      </c>
      <c r="AE114" s="3" t="s">
        <v>431</v>
      </c>
      <c r="AF114" t="e">
        <f>+'Ark1'!#REF!</f>
        <v>#REF!</v>
      </c>
      <c r="AG114" s="9" t="e">
        <f>+'Ark1'!#REF!</f>
        <v>#REF!</v>
      </c>
      <c r="AH114" s="1" t="e">
        <f>+'Ark1'!#REF!</f>
        <v>#REF!</v>
      </c>
      <c r="AI114" s="9" t="e">
        <f>+'Ark1'!#REF!</f>
        <v>#REF!</v>
      </c>
      <c r="AJ114" s="94" t="e">
        <f t="shared" si="1"/>
        <v>#REF!</v>
      </c>
      <c r="AK114" s="11"/>
      <c r="AL114" s="11"/>
      <c r="AM114"/>
      <c r="AN114"/>
      <c r="AO114"/>
      <c r="AP114"/>
      <c r="AQ114"/>
      <c r="AR114"/>
      <c r="AS114"/>
    </row>
    <row r="115" spans="28:45">
      <c r="AB115" s="39"/>
      <c r="AC115" t="e">
        <f>+'Ark1'!#REF!</f>
        <v>#REF!</v>
      </c>
      <c r="AD115" t="e">
        <f>+'Ark1'!#REF!</f>
        <v>#REF!</v>
      </c>
      <c r="AE115" s="3" t="s">
        <v>432</v>
      </c>
      <c r="AF115" t="e">
        <f>+'Ark1'!#REF!</f>
        <v>#REF!</v>
      </c>
      <c r="AG115" s="9" t="e">
        <f>+'Ark1'!#REF!</f>
        <v>#REF!</v>
      </c>
      <c r="AH115" s="1" t="e">
        <f>+'Ark1'!#REF!</f>
        <v>#REF!</v>
      </c>
      <c r="AI115" s="9" t="e">
        <f>+'Ark1'!#REF!</f>
        <v>#REF!</v>
      </c>
      <c r="AJ115" s="94" t="e">
        <f t="shared" si="1"/>
        <v>#REF!</v>
      </c>
      <c r="AK115" s="11"/>
      <c r="AL115" s="11"/>
      <c r="AM115"/>
      <c r="AN115"/>
      <c r="AO115"/>
      <c r="AP115"/>
      <c r="AQ115"/>
      <c r="AR115"/>
      <c r="AS115"/>
    </row>
    <row r="116" spans="28:45">
      <c r="AB116" s="39"/>
      <c r="AC116" t="e">
        <f>+'Ark1'!#REF!</f>
        <v>#REF!</v>
      </c>
      <c r="AD116" t="e">
        <f>+'Ark1'!#REF!</f>
        <v>#REF!</v>
      </c>
      <c r="AE116" s="3" t="s">
        <v>433</v>
      </c>
      <c r="AF116" t="e">
        <f>+'Ark1'!#REF!</f>
        <v>#REF!</v>
      </c>
      <c r="AG116" s="9" t="e">
        <f>+'Ark1'!#REF!</f>
        <v>#REF!</v>
      </c>
      <c r="AH116" s="1" t="e">
        <f>+'Ark1'!#REF!</f>
        <v>#REF!</v>
      </c>
      <c r="AI116" s="9" t="e">
        <f>+'Ark1'!#REF!</f>
        <v>#REF!</v>
      </c>
      <c r="AJ116" s="94" t="e">
        <f t="shared" si="1"/>
        <v>#REF!</v>
      </c>
      <c r="AK116" s="11"/>
      <c r="AL116" s="11"/>
      <c r="AM116"/>
      <c r="AN116"/>
      <c r="AO116"/>
      <c r="AP116"/>
      <c r="AQ116"/>
      <c r="AR116"/>
      <c r="AS116"/>
    </row>
    <row r="117" spans="28:45">
      <c r="AB117" s="39"/>
      <c r="AC117" t="e">
        <f>+'Ark1'!#REF!</f>
        <v>#REF!</v>
      </c>
      <c r="AD117" t="e">
        <f>+'Ark1'!#REF!</f>
        <v>#REF!</v>
      </c>
      <c r="AE117" s="3" t="s">
        <v>434</v>
      </c>
      <c r="AF117" t="e">
        <f>+'Ark1'!#REF!</f>
        <v>#REF!</v>
      </c>
      <c r="AG117" s="9" t="e">
        <f>+'Ark1'!#REF!</f>
        <v>#REF!</v>
      </c>
      <c r="AH117" s="1" t="e">
        <f>+'Ark1'!#REF!</f>
        <v>#REF!</v>
      </c>
      <c r="AI117" s="9" t="e">
        <f>+'Ark1'!#REF!</f>
        <v>#REF!</v>
      </c>
      <c r="AJ117" s="94" t="e">
        <f t="shared" si="1"/>
        <v>#REF!</v>
      </c>
      <c r="AK117" s="11"/>
      <c r="AL117" s="11"/>
      <c r="AM117"/>
      <c r="AN117"/>
      <c r="AO117"/>
      <c r="AP117"/>
      <c r="AQ117"/>
      <c r="AR117"/>
      <c r="AS117"/>
    </row>
    <row r="118" spans="28:45">
      <c r="AB118" s="39"/>
      <c r="AC118" t="e">
        <f>+'Ark1'!#REF!</f>
        <v>#REF!</v>
      </c>
      <c r="AD118" t="e">
        <f>+'Ark1'!#REF!</f>
        <v>#REF!</v>
      </c>
      <c r="AE118" s="3" t="s">
        <v>435</v>
      </c>
      <c r="AF118" t="e">
        <f>+'Ark1'!#REF!</f>
        <v>#REF!</v>
      </c>
      <c r="AG118" s="9" t="e">
        <f>+'Ark1'!#REF!</f>
        <v>#REF!</v>
      </c>
      <c r="AH118" s="1" t="e">
        <f>+'Ark1'!#REF!</f>
        <v>#REF!</v>
      </c>
      <c r="AI118" s="9" t="e">
        <f>+'Ark1'!#REF!</f>
        <v>#REF!</v>
      </c>
      <c r="AJ118" s="94" t="e">
        <f t="shared" si="1"/>
        <v>#REF!</v>
      </c>
      <c r="AK118" s="11"/>
      <c r="AL118" s="11"/>
      <c r="AM118"/>
      <c r="AN118"/>
      <c r="AO118"/>
      <c r="AP118"/>
      <c r="AQ118"/>
      <c r="AR118"/>
      <c r="AS118"/>
    </row>
    <row r="119" spans="28:45">
      <c r="AB119" s="39"/>
      <c r="AC119" t="e">
        <f>+'Ark1'!#REF!</f>
        <v>#REF!</v>
      </c>
      <c r="AD119" t="e">
        <f>+'Ark1'!#REF!</f>
        <v>#REF!</v>
      </c>
      <c r="AE119" s="3" t="s">
        <v>436</v>
      </c>
      <c r="AF119" t="e">
        <f>+'Ark1'!#REF!</f>
        <v>#REF!</v>
      </c>
      <c r="AG119" s="9" t="e">
        <f>+'Ark1'!#REF!</f>
        <v>#REF!</v>
      </c>
      <c r="AH119" s="1" t="e">
        <f>+'Ark1'!#REF!</f>
        <v>#REF!</v>
      </c>
      <c r="AI119" s="9" t="e">
        <f>+'Ark1'!#REF!</f>
        <v>#REF!</v>
      </c>
      <c r="AJ119" s="94" t="e">
        <f t="shared" si="1"/>
        <v>#REF!</v>
      </c>
      <c r="AK119" s="11"/>
      <c r="AL119" s="11"/>
      <c r="AM119"/>
      <c r="AN119"/>
      <c r="AO119"/>
      <c r="AP119"/>
      <c r="AQ119"/>
      <c r="AR119"/>
      <c r="AS119"/>
    </row>
    <row r="120" spans="28:45">
      <c r="AB120" s="39"/>
      <c r="AC120" s="47" t="e">
        <f>+'Ark1'!#REF!</f>
        <v>#REF!</v>
      </c>
      <c r="AD120" s="47" t="e">
        <f>+'Ark1'!#REF!</f>
        <v>#REF!</v>
      </c>
      <c r="AE120" s="48" t="s">
        <v>420</v>
      </c>
      <c r="AF120" s="47" t="e">
        <f>+'Ark1'!#REF!</f>
        <v>#REF!</v>
      </c>
      <c r="AG120" s="64" t="e">
        <f>+'Ark1'!#REF!</f>
        <v>#REF!</v>
      </c>
      <c r="AH120" s="49" t="e">
        <f>+'Ark1'!#REF!</f>
        <v>#REF!</v>
      </c>
      <c r="AI120" s="64" t="e">
        <f>+'Ark1'!#REF!</f>
        <v>#REF!</v>
      </c>
      <c r="AJ120" s="99" t="e">
        <f t="shared" si="1"/>
        <v>#REF!</v>
      </c>
      <c r="AK120" s="11"/>
      <c r="AL120" s="11"/>
      <c r="AM120"/>
      <c r="AN120"/>
      <c r="AO120"/>
      <c r="AP120"/>
      <c r="AQ120"/>
      <c r="AR120"/>
      <c r="AS120"/>
    </row>
    <row r="121" spans="28:45">
      <c r="AB121" s="39"/>
      <c r="AC121" s="47" t="e">
        <f>+'Ark1'!#REF!</f>
        <v>#REF!</v>
      </c>
      <c r="AD121" s="47" t="e">
        <f>+'Ark1'!#REF!</f>
        <v>#REF!</v>
      </c>
      <c r="AE121" s="48" t="s">
        <v>421</v>
      </c>
      <c r="AF121" s="47" t="e">
        <f>+'Ark1'!#REF!</f>
        <v>#REF!</v>
      </c>
      <c r="AG121" s="64" t="e">
        <f>+'Ark1'!#REF!</f>
        <v>#REF!</v>
      </c>
      <c r="AH121" s="49" t="e">
        <f>+'Ark1'!#REF!</f>
        <v>#REF!</v>
      </c>
      <c r="AI121" s="64" t="e">
        <f>+'Ark1'!#REF!</f>
        <v>#REF!</v>
      </c>
      <c r="AJ121" s="99" t="e">
        <f t="shared" si="1"/>
        <v>#REF!</v>
      </c>
      <c r="AK121" s="11"/>
      <c r="AL121" s="11"/>
      <c r="AM121"/>
      <c r="AN121"/>
      <c r="AO121"/>
      <c r="AP121"/>
      <c r="AQ121"/>
      <c r="AR121"/>
      <c r="AS121"/>
    </row>
    <row r="122" spans="28:45">
      <c r="AB122" s="39"/>
      <c r="AC122" s="47" t="e">
        <f>+'Ark1'!#REF!</f>
        <v>#REF!</v>
      </c>
      <c r="AD122" s="47" t="e">
        <f>+'Ark1'!#REF!</f>
        <v>#REF!</v>
      </c>
      <c r="AE122" s="48" t="s">
        <v>422</v>
      </c>
      <c r="AF122" s="47" t="e">
        <f>+'Ark1'!#REF!</f>
        <v>#REF!</v>
      </c>
      <c r="AG122" s="64" t="e">
        <f>+'Ark1'!#REF!</f>
        <v>#REF!</v>
      </c>
      <c r="AH122" s="49" t="e">
        <f>+'Ark1'!#REF!</f>
        <v>#REF!</v>
      </c>
      <c r="AI122" s="64" t="e">
        <f>+'Ark1'!#REF!</f>
        <v>#REF!</v>
      </c>
      <c r="AJ122" s="99" t="e">
        <f t="shared" si="1"/>
        <v>#REF!</v>
      </c>
      <c r="AK122" s="11"/>
      <c r="AL122" s="11"/>
      <c r="AM122"/>
      <c r="AN122"/>
      <c r="AO122"/>
      <c r="AP122"/>
      <c r="AQ122"/>
      <c r="AR122"/>
      <c r="AS122"/>
    </row>
    <row r="123" spans="28:45">
      <c r="AB123" s="39"/>
      <c r="AC123" s="47" t="e">
        <f>+'Ark1'!#REF!</f>
        <v>#REF!</v>
      </c>
      <c r="AD123" s="47" t="e">
        <f>+'Ark1'!#REF!</f>
        <v>#REF!</v>
      </c>
      <c r="AE123" s="48" t="s">
        <v>402</v>
      </c>
      <c r="AF123" s="47" t="e">
        <f>+'Ark1'!#REF!</f>
        <v>#REF!</v>
      </c>
      <c r="AG123" s="64" t="e">
        <f>+'Ark1'!#REF!</f>
        <v>#REF!</v>
      </c>
      <c r="AH123" s="49" t="e">
        <f>+'Ark1'!#REF!</f>
        <v>#REF!</v>
      </c>
      <c r="AI123" s="64" t="e">
        <f>+'Ark1'!#REF!</f>
        <v>#REF!</v>
      </c>
      <c r="AJ123" s="99" t="e">
        <f t="shared" si="1"/>
        <v>#REF!</v>
      </c>
      <c r="AK123" s="11"/>
      <c r="AL123" s="11"/>
      <c r="AM123"/>
      <c r="AN123"/>
      <c r="AO123"/>
      <c r="AP123"/>
      <c r="AQ123"/>
      <c r="AR123"/>
      <c r="AS123"/>
    </row>
    <row r="124" spans="28:45">
      <c r="AB124" s="39"/>
      <c r="AC124" s="47" t="e">
        <f>+'Ark1'!#REF!</f>
        <v>#REF!</v>
      </c>
      <c r="AD124" s="47" t="e">
        <f>+'Ark1'!#REF!</f>
        <v>#REF!</v>
      </c>
      <c r="AE124" s="48" t="s">
        <v>423</v>
      </c>
      <c r="AF124" s="47" t="e">
        <f>+'Ark1'!#REF!</f>
        <v>#REF!</v>
      </c>
      <c r="AG124" s="64" t="e">
        <f>+'Ark1'!#REF!</f>
        <v>#REF!</v>
      </c>
      <c r="AH124" s="49" t="e">
        <f>+'Ark1'!#REF!</f>
        <v>#REF!</v>
      </c>
      <c r="AI124" s="64" t="e">
        <f>+'Ark1'!#REF!</f>
        <v>#REF!</v>
      </c>
      <c r="AJ124" s="99" t="e">
        <f t="shared" si="1"/>
        <v>#REF!</v>
      </c>
      <c r="AK124" s="11"/>
      <c r="AL124" s="11"/>
      <c r="AM124"/>
      <c r="AN124"/>
      <c r="AO124"/>
      <c r="AP124"/>
      <c r="AQ124"/>
      <c r="AR124"/>
      <c r="AS124"/>
    </row>
    <row r="125" spans="28:45">
      <c r="AB125" s="39"/>
      <c r="AC125" s="47" t="e">
        <f>+'Ark1'!#REF!</f>
        <v>#REF!</v>
      </c>
      <c r="AD125" s="47" t="e">
        <f>+'Ark1'!#REF!</f>
        <v>#REF!</v>
      </c>
      <c r="AE125" s="48" t="s">
        <v>424</v>
      </c>
      <c r="AF125" s="47" t="e">
        <f>+'Ark1'!#REF!</f>
        <v>#REF!</v>
      </c>
      <c r="AG125" s="64" t="e">
        <f>+'Ark1'!#REF!</f>
        <v>#REF!</v>
      </c>
      <c r="AH125" s="49" t="e">
        <f>+'Ark1'!#REF!</f>
        <v>#REF!</v>
      </c>
      <c r="AI125" s="64" t="e">
        <f>+'Ark1'!#REF!</f>
        <v>#REF!</v>
      </c>
      <c r="AJ125" s="99" t="e">
        <f t="shared" si="1"/>
        <v>#REF!</v>
      </c>
      <c r="AK125" s="11"/>
      <c r="AL125" s="11"/>
      <c r="AM125"/>
      <c r="AN125"/>
      <c r="AO125"/>
      <c r="AP125"/>
      <c r="AQ125"/>
      <c r="AR125"/>
      <c r="AS125"/>
    </row>
    <row r="126" spans="28:45">
      <c r="AB126" s="39"/>
      <c r="AC126" s="47" t="e">
        <f>+'Ark1'!#REF!</f>
        <v>#REF!</v>
      </c>
      <c r="AD126" s="47" t="e">
        <f>+'Ark1'!#REF!</f>
        <v>#REF!</v>
      </c>
      <c r="AE126" s="48" t="s">
        <v>425</v>
      </c>
      <c r="AF126" s="47" t="e">
        <f>+'Ark1'!#REF!</f>
        <v>#REF!</v>
      </c>
      <c r="AG126" s="64" t="e">
        <f>+'Ark1'!#REF!</f>
        <v>#REF!</v>
      </c>
      <c r="AH126" s="49" t="e">
        <f>+'Ark1'!#REF!</f>
        <v>#REF!</v>
      </c>
      <c r="AI126" s="64" t="e">
        <f>+'Ark1'!#REF!</f>
        <v>#REF!</v>
      </c>
      <c r="AJ126" s="99" t="e">
        <f t="shared" si="1"/>
        <v>#REF!</v>
      </c>
      <c r="AK126" s="11"/>
      <c r="AL126" s="11"/>
      <c r="AM126"/>
      <c r="AN126"/>
      <c r="AO126"/>
      <c r="AP126"/>
      <c r="AQ126"/>
      <c r="AR126"/>
      <c r="AS126"/>
    </row>
    <row r="127" spans="28:45">
      <c r="AB127" s="39"/>
      <c r="AC127" s="47" t="e">
        <f>+'Ark1'!#REF!</f>
        <v>#REF!</v>
      </c>
      <c r="AD127" s="47" t="e">
        <f>+'Ark1'!#REF!</f>
        <v>#REF!</v>
      </c>
      <c r="AE127" s="48" t="s">
        <v>426</v>
      </c>
      <c r="AF127" s="47" t="e">
        <f>+'Ark1'!#REF!</f>
        <v>#REF!</v>
      </c>
      <c r="AG127" s="64" t="e">
        <f>+'Ark1'!#REF!</f>
        <v>#REF!</v>
      </c>
      <c r="AH127" s="49" t="e">
        <f>+'Ark1'!#REF!</f>
        <v>#REF!</v>
      </c>
      <c r="AI127" s="64" t="e">
        <f>+'Ark1'!#REF!</f>
        <v>#REF!</v>
      </c>
      <c r="AJ127" s="99" t="e">
        <f t="shared" si="1"/>
        <v>#REF!</v>
      </c>
      <c r="AK127" s="11"/>
      <c r="AL127" s="11"/>
      <c r="AM127"/>
      <c r="AN127"/>
      <c r="AO127"/>
      <c r="AP127"/>
      <c r="AQ127"/>
      <c r="AR127"/>
      <c r="AS127"/>
    </row>
    <row r="128" spans="28:45">
      <c r="AB128" s="39"/>
      <c r="AC128" s="47" t="e">
        <f>+'Ark1'!#REF!</f>
        <v>#REF!</v>
      </c>
      <c r="AD128" s="47" t="e">
        <f>+'Ark1'!#REF!</f>
        <v>#REF!</v>
      </c>
      <c r="AE128" s="48" t="s">
        <v>427</v>
      </c>
      <c r="AF128" s="47" t="e">
        <f>+'Ark1'!#REF!</f>
        <v>#REF!</v>
      </c>
      <c r="AG128" s="64" t="e">
        <f>+'Ark1'!#REF!</f>
        <v>#REF!</v>
      </c>
      <c r="AH128" s="49" t="e">
        <f>+'Ark1'!#REF!</f>
        <v>#REF!</v>
      </c>
      <c r="AI128" s="64" t="e">
        <f>+'Ark1'!#REF!</f>
        <v>#REF!</v>
      </c>
      <c r="AJ128" s="99" t="e">
        <f t="shared" si="1"/>
        <v>#REF!</v>
      </c>
      <c r="AK128" s="11"/>
      <c r="AL128" s="11"/>
      <c r="AM128"/>
      <c r="AN128"/>
      <c r="AO128"/>
      <c r="AP128"/>
      <c r="AQ128"/>
      <c r="AR128"/>
      <c r="AS128"/>
    </row>
    <row r="129" spans="28:45">
      <c r="AB129" s="39"/>
      <c r="AC129" s="47" t="e">
        <f>+'Ark1'!#REF!</f>
        <v>#REF!</v>
      </c>
      <c r="AD129" s="47" t="e">
        <f>+'Ark1'!#REF!</f>
        <v>#REF!</v>
      </c>
      <c r="AE129" s="48" t="s">
        <v>428</v>
      </c>
      <c r="AF129" s="47" t="e">
        <f>+'Ark1'!#REF!</f>
        <v>#REF!</v>
      </c>
      <c r="AG129" s="64" t="e">
        <f>+'Ark1'!#REF!</f>
        <v>#REF!</v>
      </c>
      <c r="AH129" s="49" t="e">
        <f>+'Ark1'!#REF!</f>
        <v>#REF!</v>
      </c>
      <c r="AI129" s="64" t="e">
        <f>+'Ark1'!#REF!</f>
        <v>#REF!</v>
      </c>
      <c r="AJ129" s="99" t="e">
        <f t="shared" si="1"/>
        <v>#REF!</v>
      </c>
      <c r="AK129" s="11"/>
      <c r="AL129" s="11"/>
      <c r="AM129"/>
      <c r="AN129"/>
      <c r="AO129"/>
      <c r="AP129"/>
      <c r="AQ129"/>
      <c r="AR129"/>
      <c r="AS129"/>
    </row>
    <row r="130" spans="28:45">
      <c r="AB130" s="39"/>
      <c r="AC130" s="47" t="e">
        <f>+'Ark1'!#REF!</f>
        <v>#REF!</v>
      </c>
      <c r="AD130" s="47" t="e">
        <f>+'Ark1'!#REF!</f>
        <v>#REF!</v>
      </c>
      <c r="AE130" s="48" t="s">
        <v>429</v>
      </c>
      <c r="AF130" s="47" t="e">
        <f>+'Ark1'!#REF!</f>
        <v>#REF!</v>
      </c>
      <c r="AG130" s="64" t="e">
        <f>+'Ark1'!#REF!</f>
        <v>#REF!</v>
      </c>
      <c r="AH130" s="49" t="e">
        <f>+'Ark1'!#REF!</f>
        <v>#REF!</v>
      </c>
      <c r="AI130" s="64" t="e">
        <f>+'Ark1'!#REF!</f>
        <v>#REF!</v>
      </c>
      <c r="AJ130" s="99" t="e">
        <f t="shared" si="1"/>
        <v>#REF!</v>
      </c>
      <c r="AK130" s="11"/>
      <c r="AL130" s="11"/>
      <c r="AM130"/>
      <c r="AN130"/>
      <c r="AO130"/>
      <c r="AP130"/>
      <c r="AQ130"/>
      <c r="AR130"/>
      <c r="AS130"/>
    </row>
    <row r="131" spans="28:45">
      <c r="AB131" s="39"/>
      <c r="AC131" s="47" t="e">
        <f>+'Ark1'!#REF!</f>
        <v>#REF!</v>
      </c>
      <c r="AD131" s="47" t="e">
        <f>+'Ark1'!#REF!</f>
        <v>#REF!</v>
      </c>
      <c r="AE131" s="48" t="s">
        <v>430</v>
      </c>
      <c r="AF131" s="47" t="e">
        <f>+'Ark1'!#REF!</f>
        <v>#REF!</v>
      </c>
      <c r="AG131" s="64" t="e">
        <f>+'Ark1'!#REF!</f>
        <v>#REF!</v>
      </c>
      <c r="AH131" s="49" t="e">
        <f>+'Ark1'!#REF!</f>
        <v>#REF!</v>
      </c>
      <c r="AI131" s="64" t="e">
        <f>+'Ark1'!#REF!</f>
        <v>#REF!</v>
      </c>
      <c r="AJ131" s="99" t="e">
        <f t="shared" si="1"/>
        <v>#REF!</v>
      </c>
      <c r="AK131" s="11"/>
      <c r="AL131" s="11"/>
      <c r="AM131"/>
      <c r="AN131"/>
      <c r="AO131"/>
      <c r="AP131"/>
      <c r="AQ131"/>
      <c r="AR131"/>
      <c r="AS131"/>
    </row>
    <row r="132" spans="28:45">
      <c r="AB132" s="39"/>
      <c r="AC132" s="47" t="e">
        <f>+'Ark1'!#REF!</f>
        <v>#REF!</v>
      </c>
      <c r="AD132" s="47" t="e">
        <f>+'Ark1'!#REF!</f>
        <v>#REF!</v>
      </c>
      <c r="AE132" s="48" t="s">
        <v>431</v>
      </c>
      <c r="AF132" s="47" t="e">
        <f>+'Ark1'!#REF!</f>
        <v>#REF!</v>
      </c>
      <c r="AG132" s="64" t="e">
        <f>+'Ark1'!#REF!</f>
        <v>#REF!</v>
      </c>
      <c r="AH132" s="49" t="e">
        <f>+'Ark1'!#REF!</f>
        <v>#REF!</v>
      </c>
      <c r="AI132" s="64" t="e">
        <f>+'Ark1'!#REF!</f>
        <v>#REF!</v>
      </c>
      <c r="AJ132" s="99" t="e">
        <f t="shared" si="1"/>
        <v>#REF!</v>
      </c>
      <c r="AK132" s="11"/>
      <c r="AL132" s="11"/>
      <c r="AM132"/>
      <c r="AN132"/>
      <c r="AO132"/>
      <c r="AP132"/>
      <c r="AQ132"/>
      <c r="AR132"/>
      <c r="AS132"/>
    </row>
    <row r="133" spans="28:45">
      <c r="AB133" s="39"/>
      <c r="AC133" s="47" t="e">
        <f>+'Ark1'!#REF!</f>
        <v>#REF!</v>
      </c>
      <c r="AD133" s="47" t="e">
        <f>+'Ark1'!#REF!</f>
        <v>#REF!</v>
      </c>
      <c r="AE133" s="48" t="s">
        <v>432</v>
      </c>
      <c r="AF133" s="47" t="e">
        <f>+'Ark1'!#REF!</f>
        <v>#REF!</v>
      </c>
      <c r="AG133" s="64" t="e">
        <f>+'Ark1'!#REF!</f>
        <v>#REF!</v>
      </c>
      <c r="AH133" s="49" t="e">
        <f>+'Ark1'!#REF!</f>
        <v>#REF!</v>
      </c>
      <c r="AI133" s="64" t="e">
        <f>+'Ark1'!#REF!</f>
        <v>#REF!</v>
      </c>
      <c r="AJ133" s="99" t="e">
        <f t="shared" si="1"/>
        <v>#REF!</v>
      </c>
      <c r="AK133" s="11"/>
      <c r="AL133" s="11"/>
      <c r="AM133"/>
      <c r="AN133"/>
      <c r="AO133"/>
      <c r="AP133"/>
      <c r="AQ133"/>
      <c r="AR133"/>
      <c r="AS133"/>
    </row>
    <row r="134" spans="28:45">
      <c r="AB134" s="39"/>
      <c r="AC134" s="47" t="e">
        <f>+'Ark1'!#REF!</f>
        <v>#REF!</v>
      </c>
      <c r="AD134" s="47" t="e">
        <f>+'Ark1'!#REF!</f>
        <v>#REF!</v>
      </c>
      <c r="AE134" s="48" t="s">
        <v>433</v>
      </c>
      <c r="AF134" s="47" t="e">
        <f>+'Ark1'!#REF!</f>
        <v>#REF!</v>
      </c>
      <c r="AG134" s="64" t="e">
        <f>+'Ark1'!#REF!</f>
        <v>#REF!</v>
      </c>
      <c r="AH134" s="49" t="e">
        <f>+'Ark1'!#REF!</f>
        <v>#REF!</v>
      </c>
      <c r="AI134" s="64" t="e">
        <f>+'Ark1'!#REF!</f>
        <v>#REF!</v>
      </c>
      <c r="AJ134" s="99" t="e">
        <f t="shared" si="1"/>
        <v>#REF!</v>
      </c>
      <c r="AK134" s="11"/>
      <c r="AL134" s="11"/>
      <c r="AM134"/>
      <c r="AN134"/>
      <c r="AO134"/>
      <c r="AP134"/>
      <c r="AQ134"/>
      <c r="AR134"/>
      <c r="AS134"/>
    </row>
    <row r="135" spans="28:45">
      <c r="AB135" s="39"/>
      <c r="AC135" s="47" t="e">
        <f>+'Ark1'!#REF!</f>
        <v>#REF!</v>
      </c>
      <c r="AD135" s="47" t="e">
        <f>+'Ark1'!#REF!</f>
        <v>#REF!</v>
      </c>
      <c r="AE135" s="48" t="s">
        <v>434</v>
      </c>
      <c r="AF135" s="47" t="e">
        <f>+'Ark1'!#REF!</f>
        <v>#REF!</v>
      </c>
      <c r="AG135" s="64" t="e">
        <f>+'Ark1'!#REF!</f>
        <v>#REF!</v>
      </c>
      <c r="AH135" s="49" t="e">
        <f>+'Ark1'!#REF!</f>
        <v>#REF!</v>
      </c>
      <c r="AI135" s="64" t="e">
        <f>+'Ark1'!#REF!</f>
        <v>#REF!</v>
      </c>
      <c r="AJ135" s="99" t="e">
        <f t="shared" si="1"/>
        <v>#REF!</v>
      </c>
      <c r="AK135" s="11"/>
      <c r="AL135" s="11"/>
      <c r="AM135"/>
      <c r="AN135"/>
      <c r="AO135"/>
      <c r="AP135"/>
      <c r="AQ135"/>
      <c r="AR135"/>
      <c r="AS135"/>
    </row>
    <row r="136" spans="28:45">
      <c r="AB136" s="39"/>
      <c r="AC136" s="47" t="e">
        <f>+'Ark1'!#REF!</f>
        <v>#REF!</v>
      </c>
      <c r="AD136" s="47" t="e">
        <f>+'Ark1'!#REF!</f>
        <v>#REF!</v>
      </c>
      <c r="AE136" s="48" t="s">
        <v>435</v>
      </c>
      <c r="AF136" s="47" t="e">
        <f>+'Ark1'!#REF!</f>
        <v>#REF!</v>
      </c>
      <c r="AG136" s="64" t="e">
        <f>+'Ark1'!#REF!</f>
        <v>#REF!</v>
      </c>
      <c r="AH136" s="49" t="e">
        <f>+'Ark1'!#REF!</f>
        <v>#REF!</v>
      </c>
      <c r="AI136" s="64" t="e">
        <f>+'Ark1'!#REF!</f>
        <v>#REF!</v>
      </c>
      <c r="AJ136" s="99" t="e">
        <f t="shared" si="1"/>
        <v>#REF!</v>
      </c>
      <c r="AK136" s="11"/>
      <c r="AL136" s="11"/>
      <c r="AM136"/>
      <c r="AN136"/>
      <c r="AO136"/>
      <c r="AP136"/>
      <c r="AQ136"/>
      <c r="AR136"/>
      <c r="AS136"/>
    </row>
    <row r="137" spans="28:45">
      <c r="AB137" s="39"/>
      <c r="AC137" s="47" t="e">
        <f>+'Ark1'!#REF!</f>
        <v>#REF!</v>
      </c>
      <c r="AD137" s="47" t="e">
        <f>+'Ark1'!#REF!</f>
        <v>#REF!</v>
      </c>
      <c r="AE137" s="48" t="s">
        <v>436</v>
      </c>
      <c r="AF137" s="47" t="e">
        <f>+'Ark1'!#REF!</f>
        <v>#REF!</v>
      </c>
      <c r="AG137" s="64" t="e">
        <f>+'Ark1'!#REF!</f>
        <v>#REF!</v>
      </c>
      <c r="AH137" s="49" t="e">
        <f>+'Ark1'!#REF!</f>
        <v>#REF!</v>
      </c>
      <c r="AI137" s="64" t="e">
        <f>+'Ark1'!#REF!</f>
        <v>#REF!</v>
      </c>
      <c r="AJ137" s="99" t="e">
        <f t="shared" si="1"/>
        <v>#REF!</v>
      </c>
      <c r="AK137" s="11"/>
      <c r="AL137" s="11"/>
      <c r="AM137"/>
      <c r="AN137"/>
      <c r="AO137"/>
      <c r="AP137"/>
      <c r="AQ137"/>
      <c r="AR137"/>
      <c r="AS137"/>
    </row>
    <row r="138" spans="28:45">
      <c r="AB138" s="39"/>
      <c r="AC138" t="e">
        <f>+'Ark1'!#REF!</f>
        <v>#REF!</v>
      </c>
      <c r="AD138" t="e">
        <f>+'Ark1'!#REF!</f>
        <v>#REF!</v>
      </c>
      <c r="AE138" s="3" t="s">
        <v>420</v>
      </c>
      <c r="AF138" t="e">
        <f>+'Ark1'!#REF!</f>
        <v>#REF!</v>
      </c>
      <c r="AG138" s="9" t="e">
        <f>+'Ark1'!#REF!</f>
        <v>#REF!</v>
      </c>
      <c r="AH138" s="1" t="e">
        <f>+'Ark1'!#REF!</f>
        <v>#REF!</v>
      </c>
      <c r="AI138" s="9" t="e">
        <f>+'Ark1'!#REF!</f>
        <v>#REF!</v>
      </c>
      <c r="AJ138" s="94" t="e">
        <f t="shared" si="1"/>
        <v>#REF!</v>
      </c>
      <c r="AK138" s="11"/>
      <c r="AL138" s="11"/>
      <c r="AM138"/>
      <c r="AN138"/>
      <c r="AO138"/>
      <c r="AP138"/>
      <c r="AQ138"/>
      <c r="AR138"/>
      <c r="AS138"/>
    </row>
    <row r="139" spans="28:45">
      <c r="AB139" s="39"/>
      <c r="AC139" t="e">
        <f>+'Ark1'!#REF!</f>
        <v>#REF!</v>
      </c>
      <c r="AD139" t="e">
        <f>+'Ark1'!#REF!</f>
        <v>#REF!</v>
      </c>
      <c r="AE139" s="3" t="s">
        <v>421</v>
      </c>
      <c r="AF139" t="e">
        <f>+'Ark1'!#REF!</f>
        <v>#REF!</v>
      </c>
      <c r="AG139" s="9" t="e">
        <f>+'Ark1'!#REF!</f>
        <v>#REF!</v>
      </c>
      <c r="AH139" s="1" t="e">
        <f>+'Ark1'!#REF!</f>
        <v>#REF!</v>
      </c>
      <c r="AI139" s="9" t="e">
        <f>+'Ark1'!#REF!</f>
        <v>#REF!</v>
      </c>
      <c r="AJ139" s="94" t="e">
        <f t="shared" si="1"/>
        <v>#REF!</v>
      </c>
      <c r="AK139" s="11"/>
      <c r="AL139" s="11"/>
      <c r="AM139"/>
      <c r="AN139"/>
      <c r="AO139"/>
      <c r="AP139"/>
      <c r="AQ139"/>
      <c r="AR139"/>
      <c r="AS139"/>
    </row>
    <row r="140" spans="28:45">
      <c r="AB140" s="39"/>
      <c r="AC140" t="e">
        <f>+'Ark1'!#REF!</f>
        <v>#REF!</v>
      </c>
      <c r="AD140" t="e">
        <f>+'Ark1'!#REF!</f>
        <v>#REF!</v>
      </c>
      <c r="AE140" s="3" t="s">
        <v>422</v>
      </c>
      <c r="AF140" t="e">
        <f>+'Ark1'!#REF!</f>
        <v>#REF!</v>
      </c>
      <c r="AG140" s="9" t="e">
        <f>+'Ark1'!#REF!</f>
        <v>#REF!</v>
      </c>
      <c r="AH140" s="1" t="e">
        <f>+'Ark1'!#REF!</f>
        <v>#REF!</v>
      </c>
      <c r="AI140" s="9" t="e">
        <f>+'Ark1'!#REF!</f>
        <v>#REF!</v>
      </c>
      <c r="AJ140" s="94" t="e">
        <f t="shared" ref="AJ140:AJ203" si="2">+AG140/AF140</f>
        <v>#REF!</v>
      </c>
      <c r="AK140" s="11"/>
      <c r="AL140" s="11"/>
      <c r="AM140"/>
      <c r="AN140"/>
      <c r="AO140"/>
      <c r="AP140"/>
      <c r="AQ140"/>
      <c r="AR140"/>
      <c r="AS140"/>
    </row>
    <row r="141" spans="28:45">
      <c r="AB141" s="39"/>
      <c r="AC141" t="e">
        <f>+'Ark1'!#REF!</f>
        <v>#REF!</v>
      </c>
      <c r="AD141" t="e">
        <f>+'Ark1'!#REF!</f>
        <v>#REF!</v>
      </c>
      <c r="AE141" s="3" t="s">
        <v>402</v>
      </c>
      <c r="AF141" t="e">
        <f>+'Ark1'!#REF!</f>
        <v>#REF!</v>
      </c>
      <c r="AG141" s="9" t="e">
        <f>+'Ark1'!#REF!</f>
        <v>#REF!</v>
      </c>
      <c r="AH141" s="1" t="e">
        <f>+'Ark1'!#REF!</f>
        <v>#REF!</v>
      </c>
      <c r="AI141" s="9" t="e">
        <f>+'Ark1'!#REF!</f>
        <v>#REF!</v>
      </c>
      <c r="AJ141" s="94" t="e">
        <f t="shared" si="2"/>
        <v>#REF!</v>
      </c>
      <c r="AK141" s="11"/>
      <c r="AL141" s="11"/>
      <c r="AM141"/>
      <c r="AN141"/>
      <c r="AO141"/>
      <c r="AP141"/>
      <c r="AQ141"/>
      <c r="AR141"/>
      <c r="AS141"/>
    </row>
    <row r="142" spans="28:45">
      <c r="AB142" s="39"/>
      <c r="AC142" t="e">
        <f>+'Ark1'!#REF!</f>
        <v>#REF!</v>
      </c>
      <c r="AD142" t="e">
        <f>+'Ark1'!#REF!</f>
        <v>#REF!</v>
      </c>
      <c r="AE142" s="3" t="s">
        <v>423</v>
      </c>
      <c r="AF142" t="e">
        <f>+'Ark1'!#REF!</f>
        <v>#REF!</v>
      </c>
      <c r="AG142" s="9" t="e">
        <f>+'Ark1'!#REF!</f>
        <v>#REF!</v>
      </c>
      <c r="AH142" s="1" t="e">
        <f>+'Ark1'!#REF!</f>
        <v>#REF!</v>
      </c>
      <c r="AI142" s="9" t="e">
        <f>+'Ark1'!#REF!</f>
        <v>#REF!</v>
      </c>
      <c r="AJ142" s="94" t="e">
        <f t="shared" si="2"/>
        <v>#REF!</v>
      </c>
      <c r="AK142" s="11"/>
      <c r="AL142" s="11"/>
      <c r="AM142"/>
      <c r="AN142"/>
      <c r="AO142"/>
      <c r="AP142"/>
      <c r="AQ142"/>
      <c r="AR142"/>
      <c r="AS142"/>
    </row>
    <row r="143" spans="28:45">
      <c r="AB143" s="39"/>
      <c r="AC143" t="e">
        <f>+'Ark1'!#REF!</f>
        <v>#REF!</v>
      </c>
      <c r="AD143" t="e">
        <f>+'Ark1'!#REF!</f>
        <v>#REF!</v>
      </c>
      <c r="AE143" s="3" t="s">
        <v>424</v>
      </c>
      <c r="AF143" t="e">
        <f>+'Ark1'!#REF!</f>
        <v>#REF!</v>
      </c>
      <c r="AG143" s="9" t="e">
        <f>+'Ark1'!#REF!</f>
        <v>#REF!</v>
      </c>
      <c r="AH143" s="1" t="e">
        <f>+'Ark1'!#REF!</f>
        <v>#REF!</v>
      </c>
      <c r="AI143" s="9" t="e">
        <f>+'Ark1'!#REF!</f>
        <v>#REF!</v>
      </c>
      <c r="AJ143" s="94" t="e">
        <f t="shared" si="2"/>
        <v>#REF!</v>
      </c>
      <c r="AK143" s="11"/>
      <c r="AL143" s="11"/>
      <c r="AM143"/>
      <c r="AN143"/>
      <c r="AO143"/>
      <c r="AP143"/>
      <c r="AQ143"/>
      <c r="AR143"/>
      <c r="AS143"/>
    </row>
    <row r="144" spans="28:45">
      <c r="AB144" s="39"/>
      <c r="AC144" t="e">
        <f>+'Ark1'!#REF!</f>
        <v>#REF!</v>
      </c>
      <c r="AD144" t="e">
        <f>+'Ark1'!#REF!</f>
        <v>#REF!</v>
      </c>
      <c r="AE144" s="3" t="s">
        <v>425</v>
      </c>
      <c r="AF144" t="e">
        <f>+'Ark1'!#REF!</f>
        <v>#REF!</v>
      </c>
      <c r="AG144" s="9" t="e">
        <f>+'Ark1'!#REF!</f>
        <v>#REF!</v>
      </c>
      <c r="AH144" s="1" t="e">
        <f>+'Ark1'!#REF!</f>
        <v>#REF!</v>
      </c>
      <c r="AI144" s="9" t="e">
        <f>+'Ark1'!#REF!</f>
        <v>#REF!</v>
      </c>
      <c r="AJ144" s="94" t="e">
        <f t="shared" si="2"/>
        <v>#REF!</v>
      </c>
      <c r="AK144" s="11"/>
      <c r="AL144" s="11"/>
      <c r="AM144"/>
      <c r="AN144"/>
      <c r="AO144"/>
      <c r="AP144"/>
      <c r="AQ144"/>
      <c r="AR144"/>
      <c r="AS144"/>
    </row>
    <row r="145" spans="28:45">
      <c r="AB145" s="39"/>
      <c r="AC145" t="e">
        <f>+'Ark1'!#REF!</f>
        <v>#REF!</v>
      </c>
      <c r="AD145" t="e">
        <f>+'Ark1'!#REF!</f>
        <v>#REF!</v>
      </c>
      <c r="AE145" s="3" t="s">
        <v>426</v>
      </c>
      <c r="AF145" t="e">
        <f>+'Ark1'!#REF!</f>
        <v>#REF!</v>
      </c>
      <c r="AG145" s="9" t="e">
        <f>+'Ark1'!#REF!</f>
        <v>#REF!</v>
      </c>
      <c r="AH145" s="1" t="e">
        <f>+'Ark1'!#REF!</f>
        <v>#REF!</v>
      </c>
      <c r="AI145" s="9" t="e">
        <f>+'Ark1'!#REF!</f>
        <v>#REF!</v>
      </c>
      <c r="AJ145" s="94" t="e">
        <f t="shared" si="2"/>
        <v>#REF!</v>
      </c>
      <c r="AK145" s="11"/>
      <c r="AL145" s="11"/>
      <c r="AM145"/>
      <c r="AN145"/>
      <c r="AO145"/>
      <c r="AP145"/>
      <c r="AQ145"/>
      <c r="AR145"/>
      <c r="AS145"/>
    </row>
    <row r="146" spans="28:45">
      <c r="AB146" s="39"/>
      <c r="AC146" t="e">
        <f>+'Ark1'!#REF!</f>
        <v>#REF!</v>
      </c>
      <c r="AD146" t="e">
        <f>+'Ark1'!#REF!</f>
        <v>#REF!</v>
      </c>
      <c r="AE146" s="3" t="s">
        <v>427</v>
      </c>
      <c r="AF146" t="e">
        <f>+'Ark1'!#REF!</f>
        <v>#REF!</v>
      </c>
      <c r="AG146" s="9" t="e">
        <f>+'Ark1'!#REF!</f>
        <v>#REF!</v>
      </c>
      <c r="AH146" s="1" t="e">
        <f>+'Ark1'!#REF!</f>
        <v>#REF!</v>
      </c>
      <c r="AI146" s="9" t="e">
        <f>+'Ark1'!#REF!</f>
        <v>#REF!</v>
      </c>
      <c r="AJ146" s="94" t="e">
        <f t="shared" si="2"/>
        <v>#REF!</v>
      </c>
      <c r="AK146" s="11"/>
      <c r="AL146" s="11"/>
      <c r="AM146"/>
      <c r="AN146"/>
      <c r="AO146"/>
      <c r="AP146"/>
      <c r="AQ146"/>
      <c r="AR146"/>
      <c r="AS146"/>
    </row>
    <row r="147" spans="28:45">
      <c r="AB147" s="39"/>
      <c r="AC147" t="e">
        <f>+'Ark1'!#REF!</f>
        <v>#REF!</v>
      </c>
      <c r="AD147" t="e">
        <f>+'Ark1'!#REF!</f>
        <v>#REF!</v>
      </c>
      <c r="AE147" s="3" t="s">
        <v>428</v>
      </c>
      <c r="AF147" t="e">
        <f>+'Ark1'!#REF!</f>
        <v>#REF!</v>
      </c>
      <c r="AG147" s="9" t="e">
        <f>+'Ark1'!#REF!</f>
        <v>#REF!</v>
      </c>
      <c r="AH147" s="1" t="e">
        <f>+'Ark1'!#REF!</f>
        <v>#REF!</v>
      </c>
      <c r="AI147" s="9" t="e">
        <f>+'Ark1'!#REF!</f>
        <v>#REF!</v>
      </c>
      <c r="AJ147" s="94" t="e">
        <f t="shared" si="2"/>
        <v>#REF!</v>
      </c>
      <c r="AK147" s="11"/>
      <c r="AL147" s="11"/>
      <c r="AM147"/>
      <c r="AN147"/>
      <c r="AO147"/>
      <c r="AP147"/>
      <c r="AQ147"/>
      <c r="AR147"/>
      <c r="AS147"/>
    </row>
    <row r="148" spans="28:45">
      <c r="AB148" s="39"/>
      <c r="AC148" t="e">
        <f>+'Ark1'!#REF!</f>
        <v>#REF!</v>
      </c>
      <c r="AD148" t="e">
        <f>+'Ark1'!#REF!</f>
        <v>#REF!</v>
      </c>
      <c r="AE148" s="3" t="s">
        <v>429</v>
      </c>
      <c r="AF148" t="e">
        <f>+'Ark1'!#REF!</f>
        <v>#REF!</v>
      </c>
      <c r="AG148" s="9" t="e">
        <f>+'Ark1'!#REF!</f>
        <v>#REF!</v>
      </c>
      <c r="AH148" s="1" t="e">
        <f>+'Ark1'!#REF!</f>
        <v>#REF!</v>
      </c>
      <c r="AI148" s="9" t="e">
        <f>+'Ark1'!#REF!</f>
        <v>#REF!</v>
      </c>
      <c r="AJ148" s="94" t="e">
        <f t="shared" si="2"/>
        <v>#REF!</v>
      </c>
      <c r="AK148" s="11"/>
      <c r="AL148" s="11"/>
      <c r="AM148"/>
      <c r="AN148"/>
      <c r="AO148"/>
      <c r="AP148"/>
      <c r="AQ148"/>
      <c r="AR148"/>
      <c r="AS148"/>
    </row>
    <row r="149" spans="28:45">
      <c r="AB149" s="39"/>
      <c r="AC149" t="e">
        <f>+'Ark1'!#REF!</f>
        <v>#REF!</v>
      </c>
      <c r="AD149" t="e">
        <f>+'Ark1'!#REF!</f>
        <v>#REF!</v>
      </c>
      <c r="AE149" s="3" t="s">
        <v>430</v>
      </c>
      <c r="AF149" t="e">
        <f>+'Ark1'!#REF!</f>
        <v>#REF!</v>
      </c>
      <c r="AG149" s="9" t="e">
        <f>+'Ark1'!#REF!</f>
        <v>#REF!</v>
      </c>
      <c r="AH149" s="1" t="e">
        <f>+'Ark1'!#REF!</f>
        <v>#REF!</v>
      </c>
      <c r="AI149" s="9" t="e">
        <f>+'Ark1'!#REF!</f>
        <v>#REF!</v>
      </c>
      <c r="AJ149" s="94" t="e">
        <f t="shared" si="2"/>
        <v>#REF!</v>
      </c>
      <c r="AK149" s="11"/>
      <c r="AL149" s="11"/>
      <c r="AM149"/>
      <c r="AN149"/>
      <c r="AO149"/>
      <c r="AP149"/>
      <c r="AQ149"/>
      <c r="AR149"/>
      <c r="AS149"/>
    </row>
    <row r="150" spans="28:45">
      <c r="AB150" s="39"/>
      <c r="AC150" t="e">
        <f>+'Ark1'!#REF!</f>
        <v>#REF!</v>
      </c>
      <c r="AD150" t="e">
        <f>+'Ark1'!#REF!</f>
        <v>#REF!</v>
      </c>
      <c r="AE150" s="3" t="s">
        <v>431</v>
      </c>
      <c r="AF150" t="e">
        <f>+'Ark1'!#REF!</f>
        <v>#REF!</v>
      </c>
      <c r="AG150" s="9" t="e">
        <f>+'Ark1'!#REF!</f>
        <v>#REF!</v>
      </c>
      <c r="AH150" s="1" t="e">
        <f>+'Ark1'!#REF!</f>
        <v>#REF!</v>
      </c>
      <c r="AI150" s="9" t="e">
        <f>+'Ark1'!#REF!</f>
        <v>#REF!</v>
      </c>
      <c r="AJ150" s="94" t="e">
        <f t="shared" si="2"/>
        <v>#REF!</v>
      </c>
      <c r="AK150" s="11"/>
      <c r="AL150" s="11"/>
      <c r="AM150"/>
      <c r="AN150"/>
      <c r="AO150"/>
      <c r="AP150"/>
      <c r="AQ150"/>
      <c r="AR150"/>
      <c r="AS150"/>
    </row>
    <row r="151" spans="28:45">
      <c r="AB151" s="39"/>
      <c r="AC151" t="e">
        <f>+'Ark1'!#REF!</f>
        <v>#REF!</v>
      </c>
      <c r="AD151" t="e">
        <f>+'Ark1'!#REF!</f>
        <v>#REF!</v>
      </c>
      <c r="AE151" s="3" t="s">
        <v>432</v>
      </c>
      <c r="AF151" t="e">
        <f>+'Ark1'!#REF!</f>
        <v>#REF!</v>
      </c>
      <c r="AG151" s="9" t="e">
        <f>+'Ark1'!#REF!</f>
        <v>#REF!</v>
      </c>
      <c r="AH151" s="1" t="e">
        <f>+'Ark1'!#REF!</f>
        <v>#REF!</v>
      </c>
      <c r="AI151" s="9" t="e">
        <f>+'Ark1'!#REF!</f>
        <v>#REF!</v>
      </c>
      <c r="AJ151" s="94" t="e">
        <f t="shared" si="2"/>
        <v>#REF!</v>
      </c>
      <c r="AK151" s="11"/>
      <c r="AL151" s="11"/>
      <c r="AM151"/>
      <c r="AN151"/>
      <c r="AO151"/>
      <c r="AP151"/>
      <c r="AQ151"/>
      <c r="AR151"/>
      <c r="AS151"/>
    </row>
    <row r="152" spans="28:45">
      <c r="AB152" s="39"/>
      <c r="AC152" t="e">
        <f>+'Ark1'!#REF!</f>
        <v>#REF!</v>
      </c>
      <c r="AD152" t="e">
        <f>+'Ark1'!#REF!</f>
        <v>#REF!</v>
      </c>
      <c r="AE152" s="3" t="s">
        <v>433</v>
      </c>
      <c r="AF152" t="e">
        <f>+'Ark1'!#REF!</f>
        <v>#REF!</v>
      </c>
      <c r="AG152" s="9" t="e">
        <f>+'Ark1'!#REF!</f>
        <v>#REF!</v>
      </c>
      <c r="AH152" s="1" t="e">
        <f>+'Ark1'!#REF!</f>
        <v>#REF!</v>
      </c>
      <c r="AI152" s="9" t="e">
        <f>+'Ark1'!#REF!</f>
        <v>#REF!</v>
      </c>
      <c r="AJ152" s="94" t="e">
        <f t="shared" si="2"/>
        <v>#REF!</v>
      </c>
      <c r="AK152" s="11"/>
      <c r="AL152" s="11"/>
      <c r="AM152"/>
      <c r="AN152"/>
      <c r="AO152"/>
      <c r="AP152"/>
      <c r="AQ152"/>
      <c r="AR152"/>
      <c r="AS152"/>
    </row>
    <row r="153" spans="28:45">
      <c r="AB153" s="39"/>
      <c r="AC153" t="e">
        <f>+'Ark1'!#REF!</f>
        <v>#REF!</v>
      </c>
      <c r="AD153" t="e">
        <f>+'Ark1'!#REF!</f>
        <v>#REF!</v>
      </c>
      <c r="AE153" s="3" t="s">
        <v>434</v>
      </c>
      <c r="AF153" t="e">
        <f>+'Ark1'!#REF!</f>
        <v>#REF!</v>
      </c>
      <c r="AG153" s="9" t="e">
        <f>+'Ark1'!#REF!</f>
        <v>#REF!</v>
      </c>
      <c r="AH153" s="1" t="e">
        <f>+'Ark1'!#REF!</f>
        <v>#REF!</v>
      </c>
      <c r="AI153" s="9" t="e">
        <f>+'Ark1'!#REF!</f>
        <v>#REF!</v>
      </c>
      <c r="AJ153" s="94" t="e">
        <f t="shared" si="2"/>
        <v>#REF!</v>
      </c>
      <c r="AK153" s="11"/>
      <c r="AL153" s="11"/>
      <c r="AM153"/>
      <c r="AN153"/>
      <c r="AO153"/>
      <c r="AP153"/>
      <c r="AQ153"/>
      <c r="AR153"/>
      <c r="AS153"/>
    </row>
    <row r="154" spans="28:45">
      <c r="AB154" s="39"/>
      <c r="AC154" t="e">
        <f>+'Ark1'!#REF!</f>
        <v>#REF!</v>
      </c>
      <c r="AD154" t="e">
        <f>+'Ark1'!#REF!</f>
        <v>#REF!</v>
      </c>
      <c r="AE154" s="3" t="s">
        <v>435</v>
      </c>
      <c r="AF154" t="e">
        <f>+'Ark1'!#REF!</f>
        <v>#REF!</v>
      </c>
      <c r="AG154" s="9" t="e">
        <f>+'Ark1'!#REF!</f>
        <v>#REF!</v>
      </c>
      <c r="AH154" s="1" t="e">
        <f>+'Ark1'!#REF!</f>
        <v>#REF!</v>
      </c>
      <c r="AI154" s="9" t="e">
        <f>+'Ark1'!#REF!</f>
        <v>#REF!</v>
      </c>
      <c r="AJ154" s="94" t="e">
        <f t="shared" si="2"/>
        <v>#REF!</v>
      </c>
      <c r="AK154" s="11"/>
      <c r="AL154" s="11"/>
      <c r="AM154"/>
      <c r="AN154"/>
      <c r="AO154"/>
      <c r="AP154"/>
      <c r="AQ154"/>
      <c r="AR154"/>
      <c r="AS154"/>
    </row>
    <row r="155" spans="28:45">
      <c r="AB155" s="39"/>
      <c r="AC155" t="e">
        <f>+'Ark1'!#REF!</f>
        <v>#REF!</v>
      </c>
      <c r="AD155" t="e">
        <f>+'Ark1'!#REF!</f>
        <v>#REF!</v>
      </c>
      <c r="AE155" s="3" t="s">
        <v>436</v>
      </c>
      <c r="AF155" t="e">
        <f>+'Ark1'!#REF!</f>
        <v>#REF!</v>
      </c>
      <c r="AG155" s="9" t="e">
        <f>+'Ark1'!#REF!</f>
        <v>#REF!</v>
      </c>
      <c r="AH155" s="1" t="e">
        <f>+'Ark1'!#REF!</f>
        <v>#REF!</v>
      </c>
      <c r="AI155" s="9" t="e">
        <f>+'Ark1'!#REF!</f>
        <v>#REF!</v>
      </c>
      <c r="AJ155" s="94" t="e">
        <f t="shared" si="2"/>
        <v>#REF!</v>
      </c>
      <c r="AK155" s="11"/>
      <c r="AL155" s="11"/>
      <c r="AM155"/>
      <c r="AN155"/>
      <c r="AO155"/>
      <c r="AP155"/>
      <c r="AQ155"/>
      <c r="AR155"/>
      <c r="AS155"/>
    </row>
    <row r="156" spans="28:45">
      <c r="AB156" s="39"/>
      <c r="AC156" s="47" t="e">
        <f>+'Ark1'!#REF!</f>
        <v>#REF!</v>
      </c>
      <c r="AD156" s="47" t="e">
        <f>+'Ark1'!#REF!</f>
        <v>#REF!</v>
      </c>
      <c r="AE156" s="48" t="s">
        <v>420</v>
      </c>
      <c r="AF156" s="47" t="e">
        <f>+'Ark1'!#REF!</f>
        <v>#REF!</v>
      </c>
      <c r="AG156" s="64" t="e">
        <f>+'Ark1'!#REF!</f>
        <v>#REF!</v>
      </c>
      <c r="AH156" s="49" t="e">
        <f>+'Ark1'!#REF!</f>
        <v>#REF!</v>
      </c>
      <c r="AI156" s="64" t="e">
        <f>+'Ark1'!#REF!</f>
        <v>#REF!</v>
      </c>
      <c r="AJ156" s="99" t="e">
        <f t="shared" si="2"/>
        <v>#REF!</v>
      </c>
      <c r="AK156" s="11"/>
      <c r="AL156" s="11"/>
      <c r="AM156"/>
      <c r="AN156"/>
      <c r="AO156"/>
      <c r="AP156"/>
      <c r="AQ156"/>
      <c r="AR156"/>
      <c r="AS156"/>
    </row>
    <row r="157" spans="28:45">
      <c r="AB157" s="39"/>
      <c r="AC157" s="47" t="e">
        <f>+'Ark1'!#REF!</f>
        <v>#REF!</v>
      </c>
      <c r="AD157" s="47" t="e">
        <f>+'Ark1'!#REF!</f>
        <v>#REF!</v>
      </c>
      <c r="AE157" s="48" t="s">
        <v>421</v>
      </c>
      <c r="AF157" s="47" t="e">
        <f>+'Ark1'!#REF!</f>
        <v>#REF!</v>
      </c>
      <c r="AG157" s="64" t="e">
        <f>+'Ark1'!#REF!</f>
        <v>#REF!</v>
      </c>
      <c r="AH157" s="49" t="e">
        <f>+'Ark1'!#REF!</f>
        <v>#REF!</v>
      </c>
      <c r="AI157" s="64" t="e">
        <f>+'Ark1'!#REF!</f>
        <v>#REF!</v>
      </c>
      <c r="AJ157" s="99" t="e">
        <f t="shared" si="2"/>
        <v>#REF!</v>
      </c>
      <c r="AK157" s="11"/>
      <c r="AL157" s="11"/>
      <c r="AM157"/>
      <c r="AN157"/>
      <c r="AO157"/>
      <c r="AP157"/>
      <c r="AQ157"/>
      <c r="AR157"/>
      <c r="AS157"/>
    </row>
    <row r="158" spans="28:45">
      <c r="AB158" s="39"/>
      <c r="AC158" s="47" t="e">
        <f>+'Ark1'!#REF!</f>
        <v>#REF!</v>
      </c>
      <c r="AD158" s="47" t="e">
        <f>+'Ark1'!#REF!</f>
        <v>#REF!</v>
      </c>
      <c r="AE158" s="48" t="s">
        <v>422</v>
      </c>
      <c r="AF158" s="47" t="e">
        <f>+'Ark1'!#REF!</f>
        <v>#REF!</v>
      </c>
      <c r="AG158" s="64" t="e">
        <f>+'Ark1'!#REF!</f>
        <v>#REF!</v>
      </c>
      <c r="AH158" s="49" t="e">
        <f>+'Ark1'!#REF!</f>
        <v>#REF!</v>
      </c>
      <c r="AI158" s="64" t="e">
        <f>+'Ark1'!#REF!</f>
        <v>#REF!</v>
      </c>
      <c r="AJ158" s="99" t="e">
        <f t="shared" si="2"/>
        <v>#REF!</v>
      </c>
      <c r="AK158" s="11"/>
      <c r="AL158" s="11"/>
      <c r="AM158"/>
      <c r="AN158"/>
      <c r="AO158"/>
      <c r="AP158"/>
      <c r="AQ158"/>
      <c r="AR158"/>
      <c r="AS158"/>
    </row>
    <row r="159" spans="28:45">
      <c r="AB159" s="39"/>
      <c r="AC159" s="47" t="e">
        <f>+'Ark1'!#REF!</f>
        <v>#REF!</v>
      </c>
      <c r="AD159" s="47" t="e">
        <f>+'Ark1'!#REF!</f>
        <v>#REF!</v>
      </c>
      <c r="AE159" s="48" t="s">
        <v>402</v>
      </c>
      <c r="AF159" s="47" t="e">
        <f>+'Ark1'!#REF!</f>
        <v>#REF!</v>
      </c>
      <c r="AG159" s="64" t="e">
        <f>+'Ark1'!#REF!</f>
        <v>#REF!</v>
      </c>
      <c r="AH159" s="49" t="e">
        <f>+'Ark1'!#REF!</f>
        <v>#REF!</v>
      </c>
      <c r="AI159" s="64" t="e">
        <f>+'Ark1'!#REF!</f>
        <v>#REF!</v>
      </c>
      <c r="AJ159" s="99" t="e">
        <f t="shared" si="2"/>
        <v>#REF!</v>
      </c>
      <c r="AK159" s="11"/>
      <c r="AL159" s="11"/>
      <c r="AM159"/>
      <c r="AN159"/>
      <c r="AO159"/>
      <c r="AP159"/>
      <c r="AQ159"/>
      <c r="AR159"/>
      <c r="AS159"/>
    </row>
    <row r="160" spans="28:45">
      <c r="AB160" s="39"/>
      <c r="AC160" s="47" t="e">
        <f>+'Ark1'!#REF!</f>
        <v>#REF!</v>
      </c>
      <c r="AD160" s="47" t="e">
        <f>+'Ark1'!#REF!</f>
        <v>#REF!</v>
      </c>
      <c r="AE160" s="48" t="s">
        <v>423</v>
      </c>
      <c r="AF160" s="47" t="e">
        <f>+'Ark1'!#REF!</f>
        <v>#REF!</v>
      </c>
      <c r="AG160" s="64" t="e">
        <f>+'Ark1'!#REF!</f>
        <v>#REF!</v>
      </c>
      <c r="AH160" s="49" t="e">
        <f>+'Ark1'!#REF!</f>
        <v>#REF!</v>
      </c>
      <c r="AI160" s="64" t="e">
        <f>+'Ark1'!#REF!</f>
        <v>#REF!</v>
      </c>
      <c r="AJ160" s="99" t="e">
        <f t="shared" si="2"/>
        <v>#REF!</v>
      </c>
      <c r="AK160" s="11"/>
      <c r="AL160" s="11"/>
      <c r="AM160"/>
      <c r="AN160"/>
      <c r="AO160"/>
      <c r="AP160"/>
      <c r="AQ160"/>
      <c r="AR160"/>
      <c r="AS160"/>
    </row>
    <row r="161" spans="28:45">
      <c r="AB161" s="39"/>
      <c r="AC161" s="47" t="e">
        <f>+'Ark1'!#REF!</f>
        <v>#REF!</v>
      </c>
      <c r="AD161" s="47" t="e">
        <f>+'Ark1'!#REF!</f>
        <v>#REF!</v>
      </c>
      <c r="AE161" s="48" t="s">
        <v>424</v>
      </c>
      <c r="AF161" s="47" t="e">
        <f>+'Ark1'!#REF!</f>
        <v>#REF!</v>
      </c>
      <c r="AG161" s="64" t="e">
        <f>+'Ark1'!#REF!</f>
        <v>#REF!</v>
      </c>
      <c r="AH161" s="49" t="e">
        <f>+'Ark1'!#REF!</f>
        <v>#REF!</v>
      </c>
      <c r="AI161" s="64" t="e">
        <f>+'Ark1'!#REF!</f>
        <v>#REF!</v>
      </c>
      <c r="AJ161" s="99" t="e">
        <f t="shared" si="2"/>
        <v>#REF!</v>
      </c>
      <c r="AK161" s="11"/>
      <c r="AL161" s="11"/>
      <c r="AM161"/>
      <c r="AN161"/>
      <c r="AO161"/>
      <c r="AP161"/>
      <c r="AQ161"/>
      <c r="AR161"/>
      <c r="AS161"/>
    </row>
    <row r="162" spans="28:45">
      <c r="AB162" s="39"/>
      <c r="AC162" s="47" t="e">
        <f>+'Ark1'!#REF!</f>
        <v>#REF!</v>
      </c>
      <c r="AD162" s="47" t="e">
        <f>+'Ark1'!#REF!</f>
        <v>#REF!</v>
      </c>
      <c r="AE162" s="48" t="s">
        <v>425</v>
      </c>
      <c r="AF162" s="47" t="e">
        <f>+'Ark1'!#REF!</f>
        <v>#REF!</v>
      </c>
      <c r="AG162" s="64" t="e">
        <f>+'Ark1'!#REF!</f>
        <v>#REF!</v>
      </c>
      <c r="AH162" s="49" t="e">
        <f>+'Ark1'!#REF!</f>
        <v>#REF!</v>
      </c>
      <c r="AI162" s="64" t="e">
        <f>+'Ark1'!#REF!</f>
        <v>#REF!</v>
      </c>
      <c r="AJ162" s="99" t="e">
        <f t="shared" si="2"/>
        <v>#REF!</v>
      </c>
      <c r="AK162" s="11"/>
      <c r="AL162" s="11"/>
      <c r="AM162"/>
      <c r="AN162"/>
      <c r="AO162"/>
      <c r="AP162"/>
      <c r="AQ162"/>
      <c r="AR162"/>
      <c r="AS162"/>
    </row>
    <row r="163" spans="28:45">
      <c r="AB163" s="39"/>
      <c r="AC163" s="47" t="e">
        <f>+'Ark1'!#REF!</f>
        <v>#REF!</v>
      </c>
      <c r="AD163" s="47" t="e">
        <f>+'Ark1'!#REF!</f>
        <v>#REF!</v>
      </c>
      <c r="AE163" s="48" t="s">
        <v>426</v>
      </c>
      <c r="AF163" s="47" t="e">
        <f>+'Ark1'!#REF!</f>
        <v>#REF!</v>
      </c>
      <c r="AG163" s="64" t="e">
        <f>+'Ark1'!#REF!</f>
        <v>#REF!</v>
      </c>
      <c r="AH163" s="49" t="e">
        <f>+'Ark1'!#REF!</f>
        <v>#REF!</v>
      </c>
      <c r="AI163" s="64" t="e">
        <f>+'Ark1'!#REF!</f>
        <v>#REF!</v>
      </c>
      <c r="AJ163" s="99" t="e">
        <f t="shared" si="2"/>
        <v>#REF!</v>
      </c>
      <c r="AK163" s="11"/>
      <c r="AL163" s="11"/>
      <c r="AM163"/>
      <c r="AN163"/>
      <c r="AO163"/>
      <c r="AP163"/>
      <c r="AQ163"/>
      <c r="AR163"/>
      <c r="AS163"/>
    </row>
    <row r="164" spans="28:45">
      <c r="AB164" s="39"/>
      <c r="AC164" s="47" t="e">
        <f>+'Ark1'!#REF!</f>
        <v>#REF!</v>
      </c>
      <c r="AD164" s="47" t="e">
        <f>+'Ark1'!#REF!</f>
        <v>#REF!</v>
      </c>
      <c r="AE164" s="48" t="s">
        <v>427</v>
      </c>
      <c r="AF164" s="47" t="e">
        <f>+'Ark1'!#REF!</f>
        <v>#REF!</v>
      </c>
      <c r="AG164" s="64" t="e">
        <f>+'Ark1'!#REF!</f>
        <v>#REF!</v>
      </c>
      <c r="AH164" s="49" t="e">
        <f>+'Ark1'!#REF!</f>
        <v>#REF!</v>
      </c>
      <c r="AI164" s="64" t="e">
        <f>+'Ark1'!#REF!</f>
        <v>#REF!</v>
      </c>
      <c r="AJ164" s="99" t="e">
        <f t="shared" si="2"/>
        <v>#REF!</v>
      </c>
      <c r="AK164" s="11"/>
      <c r="AL164" s="11"/>
      <c r="AM164"/>
      <c r="AN164"/>
      <c r="AO164"/>
      <c r="AP164"/>
      <c r="AQ164"/>
      <c r="AR164"/>
      <c r="AS164"/>
    </row>
    <row r="165" spans="28:45">
      <c r="AB165" s="39"/>
      <c r="AC165" s="47" t="e">
        <f>+'Ark1'!#REF!</f>
        <v>#REF!</v>
      </c>
      <c r="AD165" s="47" t="e">
        <f>+'Ark1'!#REF!</f>
        <v>#REF!</v>
      </c>
      <c r="AE165" s="48" t="s">
        <v>428</v>
      </c>
      <c r="AF165" s="47" t="e">
        <f>+'Ark1'!#REF!</f>
        <v>#REF!</v>
      </c>
      <c r="AG165" s="64" t="e">
        <f>+'Ark1'!#REF!</f>
        <v>#REF!</v>
      </c>
      <c r="AH165" s="49" t="e">
        <f>+'Ark1'!#REF!</f>
        <v>#REF!</v>
      </c>
      <c r="AI165" s="64" t="e">
        <f>+'Ark1'!#REF!</f>
        <v>#REF!</v>
      </c>
      <c r="AJ165" s="99" t="e">
        <f t="shared" si="2"/>
        <v>#REF!</v>
      </c>
      <c r="AK165" s="11"/>
      <c r="AL165" s="11"/>
      <c r="AM165"/>
      <c r="AN165"/>
      <c r="AO165"/>
      <c r="AP165"/>
      <c r="AQ165"/>
      <c r="AR165"/>
      <c r="AS165"/>
    </row>
    <row r="166" spans="28:45">
      <c r="AB166" s="39"/>
      <c r="AC166" s="47" t="e">
        <f>+'Ark1'!#REF!</f>
        <v>#REF!</v>
      </c>
      <c r="AD166" s="47" t="e">
        <f>+'Ark1'!#REF!</f>
        <v>#REF!</v>
      </c>
      <c r="AE166" s="48" t="s">
        <v>429</v>
      </c>
      <c r="AF166" s="47" t="e">
        <f>+'Ark1'!#REF!</f>
        <v>#REF!</v>
      </c>
      <c r="AG166" s="64" t="e">
        <f>+'Ark1'!#REF!</f>
        <v>#REF!</v>
      </c>
      <c r="AH166" s="49" t="e">
        <f>+'Ark1'!#REF!</f>
        <v>#REF!</v>
      </c>
      <c r="AI166" s="64" t="e">
        <f>+'Ark1'!#REF!</f>
        <v>#REF!</v>
      </c>
      <c r="AJ166" s="99" t="e">
        <f t="shared" si="2"/>
        <v>#REF!</v>
      </c>
      <c r="AK166" s="11"/>
      <c r="AL166" s="11"/>
      <c r="AM166"/>
      <c r="AN166"/>
      <c r="AO166"/>
      <c r="AP166"/>
      <c r="AQ166"/>
      <c r="AR166"/>
      <c r="AS166"/>
    </row>
    <row r="167" spans="28:45">
      <c r="AB167" s="39"/>
      <c r="AC167" s="47" t="e">
        <f>+'Ark1'!#REF!</f>
        <v>#REF!</v>
      </c>
      <c r="AD167" s="47" t="e">
        <f>+'Ark1'!#REF!</f>
        <v>#REF!</v>
      </c>
      <c r="AE167" s="48" t="s">
        <v>430</v>
      </c>
      <c r="AF167" s="47" t="e">
        <f>+'Ark1'!#REF!</f>
        <v>#REF!</v>
      </c>
      <c r="AG167" s="64" t="e">
        <f>+'Ark1'!#REF!</f>
        <v>#REF!</v>
      </c>
      <c r="AH167" s="49" t="e">
        <f>+'Ark1'!#REF!</f>
        <v>#REF!</v>
      </c>
      <c r="AI167" s="64" t="e">
        <f>+'Ark1'!#REF!</f>
        <v>#REF!</v>
      </c>
      <c r="AJ167" s="99" t="e">
        <f t="shared" si="2"/>
        <v>#REF!</v>
      </c>
      <c r="AK167" s="11"/>
      <c r="AL167" s="11"/>
      <c r="AM167"/>
      <c r="AN167"/>
      <c r="AO167"/>
      <c r="AP167"/>
      <c r="AQ167"/>
      <c r="AR167"/>
      <c r="AS167"/>
    </row>
    <row r="168" spans="28:45">
      <c r="AB168" s="39"/>
      <c r="AC168" s="47" t="e">
        <f>+'Ark1'!#REF!</f>
        <v>#REF!</v>
      </c>
      <c r="AD168" s="47" t="e">
        <f>+'Ark1'!#REF!</f>
        <v>#REF!</v>
      </c>
      <c r="AE168" s="48" t="s">
        <v>431</v>
      </c>
      <c r="AF168" s="47" t="e">
        <f>+'Ark1'!#REF!</f>
        <v>#REF!</v>
      </c>
      <c r="AG168" s="64" t="e">
        <f>+'Ark1'!#REF!</f>
        <v>#REF!</v>
      </c>
      <c r="AH168" s="49" t="e">
        <f>+'Ark1'!#REF!</f>
        <v>#REF!</v>
      </c>
      <c r="AI168" s="64" t="e">
        <f>+'Ark1'!#REF!</f>
        <v>#REF!</v>
      </c>
      <c r="AJ168" s="99" t="e">
        <f t="shared" si="2"/>
        <v>#REF!</v>
      </c>
      <c r="AK168" s="11"/>
      <c r="AL168" s="11"/>
      <c r="AM168"/>
      <c r="AN168"/>
      <c r="AO168"/>
      <c r="AP168"/>
      <c r="AQ168"/>
      <c r="AR168"/>
      <c r="AS168"/>
    </row>
    <row r="169" spans="28:45">
      <c r="AB169" s="39"/>
      <c r="AC169" s="47" t="e">
        <f>+'Ark1'!#REF!</f>
        <v>#REF!</v>
      </c>
      <c r="AD169" s="47" t="e">
        <f>+'Ark1'!#REF!</f>
        <v>#REF!</v>
      </c>
      <c r="AE169" s="48" t="s">
        <v>432</v>
      </c>
      <c r="AF169" s="47" t="e">
        <f>+'Ark1'!#REF!</f>
        <v>#REF!</v>
      </c>
      <c r="AG169" s="64" t="e">
        <f>+'Ark1'!#REF!</f>
        <v>#REF!</v>
      </c>
      <c r="AH169" s="49" t="e">
        <f>+'Ark1'!#REF!</f>
        <v>#REF!</v>
      </c>
      <c r="AI169" s="64" t="e">
        <f>+'Ark1'!#REF!</f>
        <v>#REF!</v>
      </c>
      <c r="AJ169" s="99" t="e">
        <f t="shared" si="2"/>
        <v>#REF!</v>
      </c>
      <c r="AK169" s="11"/>
      <c r="AL169" s="11"/>
      <c r="AM169"/>
      <c r="AN169"/>
      <c r="AO169"/>
      <c r="AP169"/>
      <c r="AQ169"/>
      <c r="AR169"/>
      <c r="AS169"/>
    </row>
    <row r="170" spans="28:45">
      <c r="AB170" s="39"/>
      <c r="AC170" s="47" t="e">
        <f>+'Ark1'!#REF!</f>
        <v>#REF!</v>
      </c>
      <c r="AD170" s="47" t="e">
        <f>+'Ark1'!#REF!</f>
        <v>#REF!</v>
      </c>
      <c r="AE170" s="48" t="s">
        <v>433</v>
      </c>
      <c r="AF170" s="47" t="e">
        <f>+'Ark1'!#REF!</f>
        <v>#REF!</v>
      </c>
      <c r="AG170" s="64" t="e">
        <f>+'Ark1'!#REF!</f>
        <v>#REF!</v>
      </c>
      <c r="AH170" s="49" t="e">
        <f>+'Ark1'!#REF!</f>
        <v>#REF!</v>
      </c>
      <c r="AI170" s="64" t="e">
        <f>+'Ark1'!#REF!</f>
        <v>#REF!</v>
      </c>
      <c r="AJ170" s="99" t="e">
        <f t="shared" si="2"/>
        <v>#REF!</v>
      </c>
      <c r="AK170" s="11"/>
      <c r="AL170" s="11"/>
      <c r="AM170"/>
      <c r="AN170"/>
      <c r="AO170"/>
      <c r="AP170"/>
      <c r="AQ170"/>
      <c r="AR170"/>
      <c r="AS170"/>
    </row>
    <row r="171" spans="28:45">
      <c r="AB171" s="39"/>
      <c r="AC171" s="47" t="e">
        <f>+'Ark1'!#REF!</f>
        <v>#REF!</v>
      </c>
      <c r="AD171" s="47" t="e">
        <f>+'Ark1'!#REF!</f>
        <v>#REF!</v>
      </c>
      <c r="AE171" s="48" t="s">
        <v>434</v>
      </c>
      <c r="AF171" s="47" t="e">
        <f>+'Ark1'!#REF!</f>
        <v>#REF!</v>
      </c>
      <c r="AG171" s="64" t="e">
        <f>+'Ark1'!#REF!</f>
        <v>#REF!</v>
      </c>
      <c r="AH171" s="49" t="e">
        <f>+'Ark1'!#REF!</f>
        <v>#REF!</v>
      </c>
      <c r="AI171" s="64" t="e">
        <f>+'Ark1'!#REF!</f>
        <v>#REF!</v>
      </c>
      <c r="AJ171" s="99" t="e">
        <f t="shared" si="2"/>
        <v>#REF!</v>
      </c>
      <c r="AK171" s="11"/>
      <c r="AL171" s="11"/>
      <c r="AM171"/>
      <c r="AN171"/>
      <c r="AO171"/>
      <c r="AP171"/>
      <c r="AQ171"/>
      <c r="AR171"/>
      <c r="AS171"/>
    </row>
    <row r="172" spans="28:45">
      <c r="AB172" s="39"/>
      <c r="AC172" s="47" t="e">
        <f>+'Ark1'!#REF!</f>
        <v>#REF!</v>
      </c>
      <c r="AD172" s="47" t="e">
        <f>+'Ark1'!#REF!</f>
        <v>#REF!</v>
      </c>
      <c r="AE172" s="48" t="s">
        <v>435</v>
      </c>
      <c r="AF172" s="47" t="e">
        <f>+'Ark1'!#REF!</f>
        <v>#REF!</v>
      </c>
      <c r="AG172" s="64" t="e">
        <f>+'Ark1'!#REF!</f>
        <v>#REF!</v>
      </c>
      <c r="AH172" s="49" t="e">
        <f>+'Ark1'!#REF!</f>
        <v>#REF!</v>
      </c>
      <c r="AI172" s="64" t="e">
        <f>+'Ark1'!#REF!</f>
        <v>#REF!</v>
      </c>
      <c r="AJ172" s="99" t="e">
        <f t="shared" si="2"/>
        <v>#REF!</v>
      </c>
      <c r="AK172"/>
      <c r="AL172"/>
      <c r="AM172"/>
      <c r="AN172"/>
      <c r="AO172"/>
      <c r="AP172"/>
      <c r="AQ172"/>
      <c r="AR172"/>
      <c r="AS172"/>
    </row>
    <row r="173" spans="28:45">
      <c r="AB173" s="39"/>
      <c r="AC173" s="47" t="e">
        <f>+'Ark1'!#REF!</f>
        <v>#REF!</v>
      </c>
      <c r="AD173" s="47" t="e">
        <f>+'Ark1'!#REF!</f>
        <v>#REF!</v>
      </c>
      <c r="AE173" s="48" t="s">
        <v>436</v>
      </c>
      <c r="AF173" s="47" t="e">
        <f>+'Ark1'!#REF!</f>
        <v>#REF!</v>
      </c>
      <c r="AG173" s="64" t="e">
        <f>+'Ark1'!#REF!</f>
        <v>#REF!</v>
      </c>
      <c r="AH173" s="49" t="e">
        <f>+'Ark1'!#REF!</f>
        <v>#REF!</v>
      </c>
      <c r="AI173" s="64" t="e">
        <f>+'Ark1'!#REF!</f>
        <v>#REF!</v>
      </c>
      <c r="AJ173" s="99" t="e">
        <f t="shared" si="2"/>
        <v>#REF!</v>
      </c>
      <c r="AK173"/>
      <c r="AL173"/>
      <c r="AM173"/>
      <c r="AN173"/>
      <c r="AO173"/>
      <c r="AP173"/>
      <c r="AQ173"/>
      <c r="AR173"/>
      <c r="AS173"/>
    </row>
    <row r="174" spans="28:45">
      <c r="AB174" s="39"/>
      <c r="AC174" t="e">
        <f>+'Ark1'!#REF!</f>
        <v>#REF!</v>
      </c>
      <c r="AD174" t="e">
        <f>+'Ark1'!#REF!</f>
        <v>#REF!</v>
      </c>
      <c r="AE174" s="3" t="s">
        <v>420</v>
      </c>
      <c r="AF174" t="e">
        <f>+'Ark1'!#REF!</f>
        <v>#REF!</v>
      </c>
      <c r="AG174" s="9" t="e">
        <f>+'Ark1'!#REF!</f>
        <v>#REF!</v>
      </c>
      <c r="AH174" s="1" t="e">
        <f>+'Ark1'!#REF!</f>
        <v>#REF!</v>
      </c>
      <c r="AI174" s="9" t="e">
        <f>+'Ark1'!#REF!</f>
        <v>#REF!</v>
      </c>
      <c r="AJ174" s="94" t="e">
        <f t="shared" si="2"/>
        <v>#REF!</v>
      </c>
      <c r="AK174"/>
      <c r="AL174"/>
      <c r="AM174"/>
      <c r="AN174"/>
      <c r="AO174"/>
      <c r="AP174"/>
      <c r="AQ174"/>
      <c r="AR174"/>
      <c r="AS174"/>
    </row>
    <row r="175" spans="28:45">
      <c r="AB175" s="39"/>
      <c r="AC175" t="e">
        <f>+'Ark1'!#REF!</f>
        <v>#REF!</v>
      </c>
      <c r="AD175" t="e">
        <f>+'Ark1'!#REF!</f>
        <v>#REF!</v>
      </c>
      <c r="AE175" s="3" t="s">
        <v>421</v>
      </c>
      <c r="AF175" t="e">
        <f>+'Ark1'!#REF!</f>
        <v>#REF!</v>
      </c>
      <c r="AG175" s="9" t="e">
        <f>+'Ark1'!#REF!</f>
        <v>#REF!</v>
      </c>
      <c r="AH175" s="1" t="e">
        <f>+'Ark1'!#REF!</f>
        <v>#REF!</v>
      </c>
      <c r="AI175" s="9" t="e">
        <f>+'Ark1'!#REF!</f>
        <v>#REF!</v>
      </c>
      <c r="AJ175" s="94" t="e">
        <f t="shared" si="2"/>
        <v>#REF!</v>
      </c>
      <c r="AK175"/>
      <c r="AL175"/>
      <c r="AM175"/>
      <c r="AN175"/>
      <c r="AO175"/>
      <c r="AP175"/>
      <c r="AQ175"/>
      <c r="AR175"/>
      <c r="AS175"/>
    </row>
    <row r="176" spans="28:45">
      <c r="AB176" s="39"/>
      <c r="AC176" t="e">
        <f>+'Ark1'!#REF!</f>
        <v>#REF!</v>
      </c>
      <c r="AD176" t="e">
        <f>+'Ark1'!#REF!</f>
        <v>#REF!</v>
      </c>
      <c r="AE176" s="3" t="s">
        <v>422</v>
      </c>
      <c r="AF176" t="e">
        <f>+'Ark1'!#REF!</f>
        <v>#REF!</v>
      </c>
      <c r="AG176" s="9" t="e">
        <f>+'Ark1'!#REF!</f>
        <v>#REF!</v>
      </c>
      <c r="AH176" s="1" t="e">
        <f>+'Ark1'!#REF!</f>
        <v>#REF!</v>
      </c>
      <c r="AI176" s="9" t="e">
        <f>+'Ark1'!#REF!</f>
        <v>#REF!</v>
      </c>
      <c r="AJ176" s="94" t="e">
        <f t="shared" si="2"/>
        <v>#REF!</v>
      </c>
      <c r="AK176"/>
      <c r="AL176"/>
      <c r="AM176"/>
      <c r="AN176"/>
      <c r="AO176"/>
      <c r="AP176"/>
      <c r="AQ176"/>
      <c r="AR176"/>
      <c r="AS176"/>
    </row>
    <row r="177" spans="28:45">
      <c r="AB177" s="39"/>
      <c r="AC177" t="e">
        <f>+'Ark1'!#REF!</f>
        <v>#REF!</v>
      </c>
      <c r="AD177" t="e">
        <f>+'Ark1'!#REF!</f>
        <v>#REF!</v>
      </c>
      <c r="AE177" s="3" t="s">
        <v>402</v>
      </c>
      <c r="AF177" t="e">
        <f>+'Ark1'!#REF!</f>
        <v>#REF!</v>
      </c>
      <c r="AG177" s="9" t="e">
        <f>+'Ark1'!#REF!</f>
        <v>#REF!</v>
      </c>
      <c r="AH177" s="1" t="e">
        <f>+'Ark1'!#REF!</f>
        <v>#REF!</v>
      </c>
      <c r="AI177" s="9" t="e">
        <f>+'Ark1'!#REF!</f>
        <v>#REF!</v>
      </c>
      <c r="AJ177" s="94" t="e">
        <f t="shared" si="2"/>
        <v>#REF!</v>
      </c>
      <c r="AK177"/>
      <c r="AL177"/>
      <c r="AM177"/>
      <c r="AN177"/>
      <c r="AO177"/>
      <c r="AP177"/>
      <c r="AQ177"/>
      <c r="AR177"/>
      <c r="AS177"/>
    </row>
    <row r="178" spans="28:45">
      <c r="AB178" s="39"/>
      <c r="AC178" t="e">
        <f>+'Ark1'!#REF!</f>
        <v>#REF!</v>
      </c>
      <c r="AD178" t="e">
        <f>+'Ark1'!#REF!</f>
        <v>#REF!</v>
      </c>
      <c r="AE178" s="3" t="s">
        <v>423</v>
      </c>
      <c r="AF178" t="e">
        <f>+'Ark1'!#REF!</f>
        <v>#REF!</v>
      </c>
      <c r="AG178" s="9" t="e">
        <f>+'Ark1'!#REF!</f>
        <v>#REF!</v>
      </c>
      <c r="AH178" s="1" t="e">
        <f>+'Ark1'!#REF!</f>
        <v>#REF!</v>
      </c>
      <c r="AI178" s="9" t="e">
        <f>+'Ark1'!#REF!</f>
        <v>#REF!</v>
      </c>
      <c r="AJ178" s="94" t="e">
        <f t="shared" si="2"/>
        <v>#REF!</v>
      </c>
      <c r="AK178"/>
      <c r="AL178"/>
      <c r="AM178"/>
      <c r="AN178"/>
      <c r="AO178"/>
      <c r="AP178"/>
      <c r="AQ178"/>
      <c r="AR178"/>
      <c r="AS178"/>
    </row>
    <row r="179" spans="28:45">
      <c r="AB179" s="39"/>
      <c r="AC179" t="e">
        <f>+'Ark1'!#REF!</f>
        <v>#REF!</v>
      </c>
      <c r="AD179" t="e">
        <f>+'Ark1'!#REF!</f>
        <v>#REF!</v>
      </c>
      <c r="AE179" s="3" t="s">
        <v>424</v>
      </c>
      <c r="AF179" t="e">
        <f>+'Ark1'!#REF!</f>
        <v>#REF!</v>
      </c>
      <c r="AG179" s="9" t="e">
        <f>+'Ark1'!#REF!</f>
        <v>#REF!</v>
      </c>
      <c r="AH179" s="1" t="e">
        <f>+'Ark1'!#REF!</f>
        <v>#REF!</v>
      </c>
      <c r="AI179" s="9" t="e">
        <f>+'Ark1'!#REF!</f>
        <v>#REF!</v>
      </c>
      <c r="AJ179" s="94" t="e">
        <f t="shared" si="2"/>
        <v>#REF!</v>
      </c>
      <c r="AK179"/>
      <c r="AL179"/>
      <c r="AM179"/>
      <c r="AN179"/>
      <c r="AO179"/>
      <c r="AP179"/>
      <c r="AQ179"/>
      <c r="AR179"/>
      <c r="AS179"/>
    </row>
    <row r="180" spans="28:45">
      <c r="AB180" s="39"/>
      <c r="AC180" t="e">
        <f>+'Ark1'!#REF!</f>
        <v>#REF!</v>
      </c>
      <c r="AD180" t="e">
        <f>+'Ark1'!#REF!</f>
        <v>#REF!</v>
      </c>
      <c r="AE180" s="3" t="s">
        <v>425</v>
      </c>
      <c r="AF180" t="e">
        <f>+'Ark1'!#REF!</f>
        <v>#REF!</v>
      </c>
      <c r="AG180" s="9" t="e">
        <f>+'Ark1'!#REF!</f>
        <v>#REF!</v>
      </c>
      <c r="AH180" s="1" t="e">
        <f>+'Ark1'!#REF!</f>
        <v>#REF!</v>
      </c>
      <c r="AI180" s="9" t="e">
        <f>+'Ark1'!#REF!</f>
        <v>#REF!</v>
      </c>
      <c r="AJ180" s="94" t="e">
        <f t="shared" si="2"/>
        <v>#REF!</v>
      </c>
      <c r="AK180"/>
      <c r="AL180"/>
      <c r="AM180"/>
      <c r="AN180"/>
      <c r="AO180"/>
      <c r="AP180"/>
      <c r="AQ180"/>
      <c r="AR180"/>
      <c r="AS180"/>
    </row>
    <row r="181" spans="28:45">
      <c r="AB181" s="39"/>
      <c r="AC181" t="e">
        <f>+'Ark1'!#REF!</f>
        <v>#REF!</v>
      </c>
      <c r="AD181" t="e">
        <f>+'Ark1'!#REF!</f>
        <v>#REF!</v>
      </c>
      <c r="AE181" s="3" t="s">
        <v>426</v>
      </c>
      <c r="AF181" t="e">
        <f>+'Ark1'!#REF!</f>
        <v>#REF!</v>
      </c>
      <c r="AG181" s="9" t="e">
        <f>+'Ark1'!#REF!</f>
        <v>#REF!</v>
      </c>
      <c r="AH181" s="1" t="e">
        <f>+'Ark1'!#REF!</f>
        <v>#REF!</v>
      </c>
      <c r="AI181" s="9" t="e">
        <f>+'Ark1'!#REF!</f>
        <v>#REF!</v>
      </c>
      <c r="AJ181" s="94" t="e">
        <f t="shared" si="2"/>
        <v>#REF!</v>
      </c>
      <c r="AK181"/>
      <c r="AL181"/>
      <c r="AM181"/>
      <c r="AN181"/>
      <c r="AO181"/>
      <c r="AP181"/>
      <c r="AQ181"/>
      <c r="AR181"/>
      <c r="AS181"/>
    </row>
    <row r="182" spans="28:45">
      <c r="AB182" s="39"/>
      <c r="AC182" t="e">
        <f>+'Ark1'!#REF!</f>
        <v>#REF!</v>
      </c>
      <c r="AD182" t="e">
        <f>+'Ark1'!#REF!</f>
        <v>#REF!</v>
      </c>
      <c r="AE182" s="3" t="s">
        <v>427</v>
      </c>
      <c r="AF182" t="e">
        <f>+'Ark1'!#REF!</f>
        <v>#REF!</v>
      </c>
      <c r="AG182" s="9" t="e">
        <f>+'Ark1'!#REF!</f>
        <v>#REF!</v>
      </c>
      <c r="AH182" s="1" t="e">
        <f>+'Ark1'!#REF!</f>
        <v>#REF!</v>
      </c>
      <c r="AI182" s="9" t="e">
        <f>+'Ark1'!#REF!</f>
        <v>#REF!</v>
      </c>
      <c r="AJ182" s="94" t="e">
        <f t="shared" si="2"/>
        <v>#REF!</v>
      </c>
      <c r="AK182"/>
      <c r="AL182"/>
      <c r="AM182"/>
      <c r="AN182"/>
      <c r="AO182"/>
      <c r="AP182"/>
      <c r="AQ182"/>
      <c r="AR182"/>
      <c r="AS182"/>
    </row>
    <row r="183" spans="28:45">
      <c r="AB183" s="39"/>
      <c r="AC183" t="e">
        <f>+'Ark1'!#REF!</f>
        <v>#REF!</v>
      </c>
      <c r="AD183" t="e">
        <f>+'Ark1'!#REF!</f>
        <v>#REF!</v>
      </c>
      <c r="AE183" s="3" t="s">
        <v>428</v>
      </c>
      <c r="AF183" t="e">
        <f>+'Ark1'!#REF!</f>
        <v>#REF!</v>
      </c>
      <c r="AG183" s="9" t="e">
        <f>+'Ark1'!#REF!</f>
        <v>#REF!</v>
      </c>
      <c r="AH183" s="1" t="e">
        <f>+'Ark1'!#REF!</f>
        <v>#REF!</v>
      </c>
      <c r="AI183" s="9" t="e">
        <f>+'Ark1'!#REF!</f>
        <v>#REF!</v>
      </c>
      <c r="AJ183" s="94" t="e">
        <f t="shared" si="2"/>
        <v>#REF!</v>
      </c>
      <c r="AK183"/>
      <c r="AL183"/>
      <c r="AM183"/>
      <c r="AN183"/>
      <c r="AO183"/>
      <c r="AP183"/>
      <c r="AQ183"/>
      <c r="AR183"/>
      <c r="AS183"/>
    </row>
    <row r="184" spans="28:45">
      <c r="AB184" s="39"/>
      <c r="AC184" t="e">
        <f>+'Ark1'!#REF!</f>
        <v>#REF!</v>
      </c>
      <c r="AD184" t="e">
        <f>+'Ark1'!#REF!</f>
        <v>#REF!</v>
      </c>
      <c r="AE184" s="3" t="s">
        <v>429</v>
      </c>
      <c r="AF184" t="e">
        <f>+'Ark1'!#REF!</f>
        <v>#REF!</v>
      </c>
      <c r="AG184" s="9" t="e">
        <f>+'Ark1'!#REF!</f>
        <v>#REF!</v>
      </c>
      <c r="AH184" s="1" t="e">
        <f>+'Ark1'!#REF!</f>
        <v>#REF!</v>
      </c>
      <c r="AI184" s="9" t="e">
        <f>+'Ark1'!#REF!</f>
        <v>#REF!</v>
      </c>
      <c r="AJ184" s="94" t="e">
        <f t="shared" si="2"/>
        <v>#REF!</v>
      </c>
      <c r="AK184"/>
      <c r="AL184"/>
      <c r="AM184"/>
      <c r="AN184"/>
      <c r="AO184"/>
      <c r="AP184"/>
      <c r="AQ184"/>
      <c r="AR184"/>
      <c r="AS184"/>
    </row>
    <row r="185" spans="28:45">
      <c r="AB185" s="39"/>
      <c r="AC185" t="e">
        <f>+'Ark1'!#REF!</f>
        <v>#REF!</v>
      </c>
      <c r="AD185" t="e">
        <f>+'Ark1'!#REF!</f>
        <v>#REF!</v>
      </c>
      <c r="AE185" s="3" t="s">
        <v>430</v>
      </c>
      <c r="AF185" t="e">
        <f>+'Ark1'!#REF!</f>
        <v>#REF!</v>
      </c>
      <c r="AG185" s="9" t="e">
        <f>+'Ark1'!#REF!</f>
        <v>#REF!</v>
      </c>
      <c r="AH185" s="1" t="e">
        <f>+'Ark1'!#REF!</f>
        <v>#REF!</v>
      </c>
      <c r="AI185" s="9" t="e">
        <f>+'Ark1'!#REF!</f>
        <v>#REF!</v>
      </c>
      <c r="AJ185" s="94" t="e">
        <f t="shared" si="2"/>
        <v>#REF!</v>
      </c>
      <c r="AK185"/>
      <c r="AL185"/>
      <c r="AM185"/>
      <c r="AN185"/>
      <c r="AO185"/>
      <c r="AP185"/>
      <c r="AQ185"/>
      <c r="AR185"/>
      <c r="AS185"/>
    </row>
    <row r="186" spans="28:45">
      <c r="AB186" s="39"/>
      <c r="AC186" t="e">
        <f>+'Ark1'!#REF!</f>
        <v>#REF!</v>
      </c>
      <c r="AD186" t="e">
        <f>+'Ark1'!#REF!</f>
        <v>#REF!</v>
      </c>
      <c r="AE186" s="3" t="s">
        <v>431</v>
      </c>
      <c r="AF186" t="e">
        <f>+'Ark1'!#REF!</f>
        <v>#REF!</v>
      </c>
      <c r="AG186" s="9" t="e">
        <f>+'Ark1'!#REF!</f>
        <v>#REF!</v>
      </c>
      <c r="AH186" s="1" t="e">
        <f>+'Ark1'!#REF!</f>
        <v>#REF!</v>
      </c>
      <c r="AI186" s="9" t="e">
        <f>+'Ark1'!#REF!</f>
        <v>#REF!</v>
      </c>
      <c r="AJ186" s="94" t="e">
        <f t="shared" si="2"/>
        <v>#REF!</v>
      </c>
      <c r="AK186"/>
      <c r="AL186"/>
      <c r="AM186"/>
      <c r="AN186"/>
      <c r="AO186"/>
      <c r="AP186"/>
      <c r="AQ186"/>
      <c r="AR186"/>
      <c r="AS186"/>
    </row>
    <row r="187" spans="28:45">
      <c r="AB187" s="39"/>
      <c r="AC187" t="e">
        <f>+'Ark1'!#REF!</f>
        <v>#REF!</v>
      </c>
      <c r="AD187" t="e">
        <f>+'Ark1'!#REF!</f>
        <v>#REF!</v>
      </c>
      <c r="AE187" s="3" t="s">
        <v>432</v>
      </c>
      <c r="AF187" t="e">
        <f>+'Ark1'!#REF!</f>
        <v>#REF!</v>
      </c>
      <c r="AG187" s="9" t="e">
        <f>+'Ark1'!#REF!</f>
        <v>#REF!</v>
      </c>
      <c r="AH187" s="1" t="e">
        <f>+'Ark1'!#REF!</f>
        <v>#REF!</v>
      </c>
      <c r="AI187" s="9" t="e">
        <f>+'Ark1'!#REF!</f>
        <v>#REF!</v>
      </c>
      <c r="AJ187" s="94" t="e">
        <f t="shared" si="2"/>
        <v>#REF!</v>
      </c>
      <c r="AK187"/>
      <c r="AL187"/>
      <c r="AM187"/>
      <c r="AN187"/>
      <c r="AO187"/>
      <c r="AP187"/>
      <c r="AQ187"/>
      <c r="AR187"/>
      <c r="AS187"/>
    </row>
    <row r="188" spans="28:45">
      <c r="AB188" s="39"/>
      <c r="AC188" t="e">
        <f>+'Ark1'!#REF!</f>
        <v>#REF!</v>
      </c>
      <c r="AD188" t="e">
        <f>+'Ark1'!#REF!</f>
        <v>#REF!</v>
      </c>
      <c r="AE188" s="3" t="s">
        <v>433</v>
      </c>
      <c r="AF188" t="e">
        <f>+'Ark1'!#REF!</f>
        <v>#REF!</v>
      </c>
      <c r="AG188" s="9" t="e">
        <f>+'Ark1'!#REF!</f>
        <v>#REF!</v>
      </c>
      <c r="AH188" s="1" t="e">
        <f>+'Ark1'!#REF!</f>
        <v>#REF!</v>
      </c>
      <c r="AI188" s="9" t="e">
        <f>+'Ark1'!#REF!</f>
        <v>#REF!</v>
      </c>
      <c r="AJ188" s="94" t="e">
        <f t="shared" si="2"/>
        <v>#REF!</v>
      </c>
      <c r="AK188"/>
      <c r="AL188"/>
      <c r="AM188"/>
      <c r="AN188"/>
      <c r="AO188"/>
      <c r="AP188"/>
      <c r="AQ188"/>
      <c r="AR188"/>
      <c r="AS188"/>
    </row>
    <row r="189" spans="28:45">
      <c r="AB189" s="39"/>
      <c r="AC189" t="e">
        <f>+'Ark1'!#REF!</f>
        <v>#REF!</v>
      </c>
      <c r="AD189" t="e">
        <f>+'Ark1'!#REF!</f>
        <v>#REF!</v>
      </c>
      <c r="AE189" s="3" t="s">
        <v>434</v>
      </c>
      <c r="AF189" t="e">
        <f>+'Ark1'!#REF!</f>
        <v>#REF!</v>
      </c>
      <c r="AG189" s="9" t="e">
        <f>+'Ark1'!#REF!</f>
        <v>#REF!</v>
      </c>
      <c r="AH189" s="1" t="e">
        <f>+'Ark1'!#REF!</f>
        <v>#REF!</v>
      </c>
      <c r="AI189" s="9" t="e">
        <f>+'Ark1'!#REF!</f>
        <v>#REF!</v>
      </c>
      <c r="AJ189" s="94" t="e">
        <f t="shared" si="2"/>
        <v>#REF!</v>
      </c>
      <c r="AK189"/>
      <c r="AL189"/>
      <c r="AM189"/>
      <c r="AN189"/>
      <c r="AO189"/>
      <c r="AP189"/>
      <c r="AQ189"/>
      <c r="AR189"/>
      <c r="AS189"/>
    </row>
    <row r="190" spans="28:45">
      <c r="AB190" s="39"/>
      <c r="AC190" t="e">
        <f>+'Ark1'!#REF!</f>
        <v>#REF!</v>
      </c>
      <c r="AD190" t="e">
        <f>+'Ark1'!#REF!</f>
        <v>#REF!</v>
      </c>
      <c r="AE190" s="3" t="s">
        <v>435</v>
      </c>
      <c r="AF190" t="e">
        <f>+'Ark1'!#REF!</f>
        <v>#REF!</v>
      </c>
      <c r="AG190" s="9" t="e">
        <f>+'Ark1'!#REF!</f>
        <v>#REF!</v>
      </c>
      <c r="AH190" s="1" t="e">
        <f>+'Ark1'!#REF!</f>
        <v>#REF!</v>
      </c>
      <c r="AI190" s="9" t="e">
        <f>+'Ark1'!#REF!</f>
        <v>#REF!</v>
      </c>
      <c r="AJ190" s="94" t="e">
        <f t="shared" si="2"/>
        <v>#REF!</v>
      </c>
      <c r="AK190"/>
      <c r="AL190"/>
      <c r="AM190"/>
      <c r="AN190"/>
      <c r="AO190"/>
      <c r="AP190"/>
      <c r="AQ190"/>
      <c r="AR190"/>
      <c r="AS190"/>
    </row>
    <row r="191" spans="28:45">
      <c r="AB191" s="39"/>
      <c r="AC191" t="e">
        <f>+'Ark1'!#REF!</f>
        <v>#REF!</v>
      </c>
      <c r="AD191" t="e">
        <f>+'Ark1'!#REF!</f>
        <v>#REF!</v>
      </c>
      <c r="AE191" s="3" t="s">
        <v>436</v>
      </c>
      <c r="AF191" t="e">
        <f>+'Ark1'!#REF!</f>
        <v>#REF!</v>
      </c>
      <c r="AG191" s="9" t="e">
        <f>+'Ark1'!#REF!</f>
        <v>#REF!</v>
      </c>
      <c r="AH191" s="1" t="e">
        <f>+'Ark1'!#REF!</f>
        <v>#REF!</v>
      </c>
      <c r="AI191" s="9" t="e">
        <f>+'Ark1'!#REF!</f>
        <v>#REF!</v>
      </c>
      <c r="AJ191" s="94" t="e">
        <f t="shared" si="2"/>
        <v>#REF!</v>
      </c>
      <c r="AK191"/>
      <c r="AL191"/>
      <c r="AM191"/>
      <c r="AN191"/>
      <c r="AO191"/>
      <c r="AP191"/>
      <c r="AQ191"/>
      <c r="AR191"/>
      <c r="AS191"/>
    </row>
    <row r="192" spans="28:45">
      <c r="AB192" s="39"/>
      <c r="AC192" s="47" t="e">
        <f>+'Ark1'!#REF!</f>
        <v>#REF!</v>
      </c>
      <c r="AD192" s="47" t="e">
        <f>+'Ark1'!#REF!</f>
        <v>#REF!</v>
      </c>
      <c r="AE192" s="48" t="s">
        <v>420</v>
      </c>
      <c r="AF192" s="47" t="e">
        <f>+'Ark1'!#REF!</f>
        <v>#REF!</v>
      </c>
      <c r="AG192" s="64" t="e">
        <f>+'Ark1'!#REF!</f>
        <v>#REF!</v>
      </c>
      <c r="AH192" s="49" t="e">
        <f>+'Ark1'!#REF!</f>
        <v>#REF!</v>
      </c>
      <c r="AI192" s="64" t="e">
        <f>+'Ark1'!#REF!</f>
        <v>#REF!</v>
      </c>
      <c r="AJ192" s="99" t="e">
        <f t="shared" si="2"/>
        <v>#REF!</v>
      </c>
      <c r="AK192"/>
      <c r="AL192"/>
      <c r="AM192"/>
      <c r="AN192"/>
      <c r="AO192"/>
      <c r="AP192"/>
      <c r="AQ192"/>
      <c r="AR192"/>
      <c r="AS192"/>
    </row>
    <row r="193" spans="28:45">
      <c r="AB193" s="39"/>
      <c r="AC193" s="47" t="e">
        <f>+'Ark1'!#REF!</f>
        <v>#REF!</v>
      </c>
      <c r="AD193" s="47" t="e">
        <f>+'Ark1'!#REF!</f>
        <v>#REF!</v>
      </c>
      <c r="AE193" s="48" t="s">
        <v>421</v>
      </c>
      <c r="AF193" s="47" t="e">
        <f>+'Ark1'!#REF!</f>
        <v>#REF!</v>
      </c>
      <c r="AG193" s="64" t="e">
        <f>+'Ark1'!#REF!</f>
        <v>#REF!</v>
      </c>
      <c r="AH193" s="49" t="e">
        <f>+'Ark1'!#REF!</f>
        <v>#REF!</v>
      </c>
      <c r="AI193" s="64" t="e">
        <f>+'Ark1'!#REF!</f>
        <v>#REF!</v>
      </c>
      <c r="AJ193" s="99" t="e">
        <f t="shared" si="2"/>
        <v>#REF!</v>
      </c>
      <c r="AK193"/>
      <c r="AL193"/>
      <c r="AM193"/>
      <c r="AN193"/>
      <c r="AO193"/>
      <c r="AP193"/>
      <c r="AQ193"/>
      <c r="AR193"/>
      <c r="AS193"/>
    </row>
    <row r="194" spans="28:45">
      <c r="AB194" s="39"/>
      <c r="AC194" s="47" t="e">
        <f>+'Ark1'!#REF!</f>
        <v>#REF!</v>
      </c>
      <c r="AD194" s="47" t="e">
        <f>+'Ark1'!#REF!</f>
        <v>#REF!</v>
      </c>
      <c r="AE194" s="48" t="s">
        <v>422</v>
      </c>
      <c r="AF194" s="47" t="e">
        <f>+'Ark1'!#REF!</f>
        <v>#REF!</v>
      </c>
      <c r="AG194" s="64" t="e">
        <f>+'Ark1'!#REF!</f>
        <v>#REF!</v>
      </c>
      <c r="AH194" s="49" t="e">
        <f>+'Ark1'!#REF!</f>
        <v>#REF!</v>
      </c>
      <c r="AI194" s="64" t="e">
        <f>+'Ark1'!#REF!</f>
        <v>#REF!</v>
      </c>
      <c r="AJ194" s="99" t="e">
        <f t="shared" si="2"/>
        <v>#REF!</v>
      </c>
      <c r="AK194"/>
      <c r="AL194"/>
      <c r="AM194"/>
      <c r="AN194"/>
      <c r="AO194"/>
      <c r="AP194"/>
      <c r="AQ194"/>
      <c r="AR194"/>
      <c r="AS194"/>
    </row>
    <row r="195" spans="28:45">
      <c r="AB195" s="39"/>
      <c r="AC195" s="47" t="e">
        <f>+'Ark1'!#REF!</f>
        <v>#REF!</v>
      </c>
      <c r="AD195" s="47" t="e">
        <f>+'Ark1'!#REF!</f>
        <v>#REF!</v>
      </c>
      <c r="AE195" s="48" t="s">
        <v>402</v>
      </c>
      <c r="AF195" s="47" t="e">
        <f>+'Ark1'!#REF!</f>
        <v>#REF!</v>
      </c>
      <c r="AG195" s="64" t="e">
        <f>+'Ark1'!#REF!</f>
        <v>#REF!</v>
      </c>
      <c r="AH195" s="49" t="e">
        <f>+'Ark1'!#REF!</f>
        <v>#REF!</v>
      </c>
      <c r="AI195" s="64" t="e">
        <f>+'Ark1'!#REF!</f>
        <v>#REF!</v>
      </c>
      <c r="AJ195" s="99" t="e">
        <f t="shared" si="2"/>
        <v>#REF!</v>
      </c>
      <c r="AK195"/>
      <c r="AL195"/>
      <c r="AM195"/>
      <c r="AN195"/>
      <c r="AO195"/>
      <c r="AP195"/>
      <c r="AQ195"/>
      <c r="AR195"/>
      <c r="AS195"/>
    </row>
    <row r="196" spans="28:45">
      <c r="AB196" s="39"/>
      <c r="AC196" s="47" t="e">
        <f>+'Ark1'!#REF!</f>
        <v>#REF!</v>
      </c>
      <c r="AD196" s="47" t="e">
        <f>+'Ark1'!#REF!</f>
        <v>#REF!</v>
      </c>
      <c r="AE196" s="48" t="s">
        <v>423</v>
      </c>
      <c r="AF196" s="47" t="e">
        <f>+'Ark1'!#REF!</f>
        <v>#REF!</v>
      </c>
      <c r="AG196" s="64" t="e">
        <f>+'Ark1'!#REF!</f>
        <v>#REF!</v>
      </c>
      <c r="AH196" s="49" t="e">
        <f>+'Ark1'!#REF!</f>
        <v>#REF!</v>
      </c>
      <c r="AI196" s="64" t="e">
        <f>+'Ark1'!#REF!</f>
        <v>#REF!</v>
      </c>
      <c r="AJ196" s="99" t="e">
        <f t="shared" si="2"/>
        <v>#REF!</v>
      </c>
      <c r="AK196"/>
      <c r="AL196"/>
      <c r="AM196"/>
      <c r="AN196"/>
      <c r="AO196"/>
      <c r="AP196"/>
      <c r="AQ196"/>
      <c r="AR196"/>
      <c r="AS196"/>
    </row>
    <row r="197" spans="28:45">
      <c r="AB197" s="39"/>
      <c r="AC197" s="47" t="e">
        <f>+'Ark1'!#REF!</f>
        <v>#REF!</v>
      </c>
      <c r="AD197" s="47" t="e">
        <f>+'Ark1'!#REF!</f>
        <v>#REF!</v>
      </c>
      <c r="AE197" s="48" t="s">
        <v>424</v>
      </c>
      <c r="AF197" s="47" t="e">
        <f>+'Ark1'!#REF!</f>
        <v>#REF!</v>
      </c>
      <c r="AG197" s="64" t="e">
        <f>+'Ark1'!#REF!</f>
        <v>#REF!</v>
      </c>
      <c r="AH197" s="49" t="e">
        <f>+'Ark1'!#REF!</f>
        <v>#REF!</v>
      </c>
      <c r="AI197" s="64" t="e">
        <f>+'Ark1'!#REF!</f>
        <v>#REF!</v>
      </c>
      <c r="AJ197" s="99" t="e">
        <f t="shared" si="2"/>
        <v>#REF!</v>
      </c>
      <c r="AK197"/>
      <c r="AL197"/>
      <c r="AM197"/>
      <c r="AN197"/>
      <c r="AO197"/>
      <c r="AP197"/>
      <c r="AQ197"/>
      <c r="AR197"/>
      <c r="AS197"/>
    </row>
    <row r="198" spans="28:45">
      <c r="AB198" s="39"/>
      <c r="AC198" s="47" t="e">
        <f>+'Ark1'!#REF!</f>
        <v>#REF!</v>
      </c>
      <c r="AD198" s="47" t="e">
        <f>+'Ark1'!#REF!</f>
        <v>#REF!</v>
      </c>
      <c r="AE198" s="48" t="s">
        <v>425</v>
      </c>
      <c r="AF198" s="47" t="e">
        <f>+'Ark1'!#REF!</f>
        <v>#REF!</v>
      </c>
      <c r="AG198" s="64" t="e">
        <f>+'Ark1'!#REF!</f>
        <v>#REF!</v>
      </c>
      <c r="AH198" s="49" t="e">
        <f>+'Ark1'!#REF!</f>
        <v>#REF!</v>
      </c>
      <c r="AI198" s="64" t="e">
        <f>+'Ark1'!#REF!</f>
        <v>#REF!</v>
      </c>
      <c r="AJ198" s="99" t="e">
        <f t="shared" si="2"/>
        <v>#REF!</v>
      </c>
      <c r="AK198"/>
      <c r="AL198"/>
      <c r="AM198"/>
      <c r="AN198"/>
      <c r="AO198"/>
      <c r="AP198"/>
      <c r="AQ198"/>
      <c r="AR198"/>
      <c r="AS198"/>
    </row>
    <row r="199" spans="28:45">
      <c r="AB199" s="39"/>
      <c r="AC199" s="47" t="e">
        <f>+'Ark1'!#REF!</f>
        <v>#REF!</v>
      </c>
      <c r="AD199" s="47" t="e">
        <f>+'Ark1'!#REF!</f>
        <v>#REF!</v>
      </c>
      <c r="AE199" s="48" t="s">
        <v>426</v>
      </c>
      <c r="AF199" s="47" t="e">
        <f>+'Ark1'!#REF!</f>
        <v>#REF!</v>
      </c>
      <c r="AG199" s="64" t="e">
        <f>+'Ark1'!#REF!</f>
        <v>#REF!</v>
      </c>
      <c r="AH199" s="49" t="e">
        <f>+'Ark1'!#REF!</f>
        <v>#REF!</v>
      </c>
      <c r="AI199" s="64" t="e">
        <f>+'Ark1'!#REF!</f>
        <v>#REF!</v>
      </c>
      <c r="AJ199" s="99" t="e">
        <f t="shared" si="2"/>
        <v>#REF!</v>
      </c>
      <c r="AK199"/>
      <c r="AL199"/>
      <c r="AM199"/>
      <c r="AN199"/>
      <c r="AO199"/>
      <c r="AP199"/>
      <c r="AQ199"/>
      <c r="AR199"/>
      <c r="AS199"/>
    </row>
    <row r="200" spans="28:45">
      <c r="AB200" s="39"/>
      <c r="AC200" s="47" t="e">
        <f>+'Ark1'!#REF!</f>
        <v>#REF!</v>
      </c>
      <c r="AD200" s="47" t="e">
        <f>+'Ark1'!#REF!</f>
        <v>#REF!</v>
      </c>
      <c r="AE200" s="48" t="s">
        <v>427</v>
      </c>
      <c r="AF200" s="47" t="e">
        <f>+'Ark1'!#REF!</f>
        <v>#REF!</v>
      </c>
      <c r="AG200" s="64" t="e">
        <f>+'Ark1'!#REF!</f>
        <v>#REF!</v>
      </c>
      <c r="AH200" s="49" t="e">
        <f>+'Ark1'!#REF!</f>
        <v>#REF!</v>
      </c>
      <c r="AI200" s="64" t="e">
        <f>+'Ark1'!#REF!</f>
        <v>#REF!</v>
      </c>
      <c r="AJ200" s="99" t="e">
        <f t="shared" si="2"/>
        <v>#REF!</v>
      </c>
      <c r="AK200"/>
      <c r="AL200"/>
      <c r="AM200"/>
      <c r="AN200"/>
      <c r="AO200"/>
      <c r="AP200"/>
      <c r="AQ200"/>
      <c r="AR200"/>
      <c r="AS200"/>
    </row>
    <row r="201" spans="28:45">
      <c r="AB201" s="39"/>
      <c r="AC201" s="47" t="e">
        <f>+'Ark1'!#REF!</f>
        <v>#REF!</v>
      </c>
      <c r="AD201" s="47" t="e">
        <f>+'Ark1'!#REF!</f>
        <v>#REF!</v>
      </c>
      <c r="AE201" s="48" t="s">
        <v>428</v>
      </c>
      <c r="AF201" s="47" t="e">
        <f>+'Ark1'!#REF!</f>
        <v>#REF!</v>
      </c>
      <c r="AG201" s="64" t="e">
        <f>+'Ark1'!#REF!</f>
        <v>#REF!</v>
      </c>
      <c r="AH201" s="49" t="e">
        <f>+'Ark1'!#REF!</f>
        <v>#REF!</v>
      </c>
      <c r="AI201" s="64" t="e">
        <f>+'Ark1'!#REF!</f>
        <v>#REF!</v>
      </c>
      <c r="AJ201" s="99" t="e">
        <f t="shared" si="2"/>
        <v>#REF!</v>
      </c>
      <c r="AK201"/>
      <c r="AL201"/>
      <c r="AM201"/>
      <c r="AN201"/>
      <c r="AO201"/>
      <c r="AP201"/>
      <c r="AQ201"/>
      <c r="AR201"/>
      <c r="AS201"/>
    </row>
    <row r="202" spans="28:45">
      <c r="AB202" s="39"/>
      <c r="AC202" s="47" t="e">
        <f>+'Ark1'!#REF!</f>
        <v>#REF!</v>
      </c>
      <c r="AD202" s="47" t="e">
        <f>+'Ark1'!#REF!</f>
        <v>#REF!</v>
      </c>
      <c r="AE202" s="48" t="s">
        <v>429</v>
      </c>
      <c r="AF202" s="47" t="e">
        <f>+'Ark1'!#REF!</f>
        <v>#REF!</v>
      </c>
      <c r="AG202" s="64" t="e">
        <f>+'Ark1'!#REF!</f>
        <v>#REF!</v>
      </c>
      <c r="AH202" s="49" t="e">
        <f>+'Ark1'!#REF!</f>
        <v>#REF!</v>
      </c>
      <c r="AI202" s="64" t="e">
        <f>+'Ark1'!#REF!</f>
        <v>#REF!</v>
      </c>
      <c r="AJ202" s="99" t="e">
        <f t="shared" si="2"/>
        <v>#REF!</v>
      </c>
      <c r="AK202"/>
      <c r="AL202"/>
      <c r="AM202"/>
      <c r="AN202"/>
      <c r="AO202"/>
      <c r="AP202"/>
      <c r="AQ202"/>
      <c r="AR202"/>
      <c r="AS202"/>
    </row>
    <row r="203" spans="28:45">
      <c r="AB203" s="39"/>
      <c r="AC203" s="47" t="e">
        <f>+'Ark1'!#REF!</f>
        <v>#REF!</v>
      </c>
      <c r="AD203" s="47" t="e">
        <f>+'Ark1'!#REF!</f>
        <v>#REF!</v>
      </c>
      <c r="AE203" s="48" t="s">
        <v>430</v>
      </c>
      <c r="AF203" s="47" t="e">
        <f>+'Ark1'!#REF!</f>
        <v>#REF!</v>
      </c>
      <c r="AG203" s="64" t="e">
        <f>+'Ark1'!#REF!</f>
        <v>#REF!</v>
      </c>
      <c r="AH203" s="49" t="e">
        <f>+'Ark1'!#REF!</f>
        <v>#REF!</v>
      </c>
      <c r="AI203" s="64" t="e">
        <f>+'Ark1'!#REF!</f>
        <v>#REF!</v>
      </c>
      <c r="AJ203" s="99" t="e">
        <f t="shared" si="2"/>
        <v>#REF!</v>
      </c>
      <c r="AK203"/>
      <c r="AL203"/>
      <c r="AM203"/>
      <c r="AN203"/>
      <c r="AO203"/>
      <c r="AP203"/>
      <c r="AQ203"/>
      <c r="AR203"/>
      <c r="AS203"/>
    </row>
    <row r="204" spans="28:45">
      <c r="AB204" s="39"/>
      <c r="AC204" s="47" t="e">
        <f>+'Ark1'!#REF!</f>
        <v>#REF!</v>
      </c>
      <c r="AD204" s="47" t="e">
        <f>+'Ark1'!#REF!</f>
        <v>#REF!</v>
      </c>
      <c r="AE204" s="48" t="s">
        <v>431</v>
      </c>
      <c r="AF204" s="47" t="e">
        <f>+'Ark1'!#REF!</f>
        <v>#REF!</v>
      </c>
      <c r="AG204" s="64" t="e">
        <f>+'Ark1'!#REF!</f>
        <v>#REF!</v>
      </c>
      <c r="AH204" s="49" t="e">
        <f>+'Ark1'!#REF!</f>
        <v>#REF!</v>
      </c>
      <c r="AI204" s="64" t="e">
        <f>+'Ark1'!#REF!</f>
        <v>#REF!</v>
      </c>
      <c r="AJ204" s="99" t="e">
        <f t="shared" ref="AJ204:AJ267" si="3">+AG204/AF204</f>
        <v>#REF!</v>
      </c>
      <c r="AK204"/>
      <c r="AL204"/>
      <c r="AM204"/>
      <c r="AN204"/>
      <c r="AO204"/>
      <c r="AP204"/>
      <c r="AQ204"/>
      <c r="AR204"/>
      <c r="AS204"/>
    </row>
    <row r="205" spans="28:45">
      <c r="AB205" s="39"/>
      <c r="AC205" s="47" t="e">
        <f>+'Ark1'!#REF!</f>
        <v>#REF!</v>
      </c>
      <c r="AD205" s="47" t="e">
        <f>+'Ark1'!#REF!</f>
        <v>#REF!</v>
      </c>
      <c r="AE205" s="48" t="s">
        <v>432</v>
      </c>
      <c r="AF205" s="47" t="e">
        <f>+'Ark1'!#REF!</f>
        <v>#REF!</v>
      </c>
      <c r="AG205" s="64" t="e">
        <f>+'Ark1'!#REF!</f>
        <v>#REF!</v>
      </c>
      <c r="AH205" s="49" t="e">
        <f>+'Ark1'!#REF!</f>
        <v>#REF!</v>
      </c>
      <c r="AI205" s="64" t="e">
        <f>+'Ark1'!#REF!</f>
        <v>#REF!</v>
      </c>
      <c r="AJ205" s="99" t="e">
        <f t="shared" si="3"/>
        <v>#REF!</v>
      </c>
      <c r="AK205"/>
      <c r="AL205"/>
      <c r="AM205"/>
      <c r="AN205"/>
      <c r="AO205"/>
      <c r="AP205"/>
      <c r="AQ205"/>
      <c r="AR205"/>
      <c r="AS205"/>
    </row>
    <row r="206" spans="28:45">
      <c r="AB206" s="39"/>
      <c r="AC206" s="47" t="e">
        <f>+'Ark1'!#REF!</f>
        <v>#REF!</v>
      </c>
      <c r="AD206" s="47" t="e">
        <f>+'Ark1'!#REF!</f>
        <v>#REF!</v>
      </c>
      <c r="AE206" s="48" t="s">
        <v>433</v>
      </c>
      <c r="AF206" s="47" t="e">
        <f>+'Ark1'!#REF!</f>
        <v>#REF!</v>
      </c>
      <c r="AG206" s="64" t="e">
        <f>+'Ark1'!#REF!</f>
        <v>#REF!</v>
      </c>
      <c r="AH206" s="49" t="e">
        <f>+'Ark1'!#REF!</f>
        <v>#REF!</v>
      </c>
      <c r="AI206" s="64" t="e">
        <f>+'Ark1'!#REF!</f>
        <v>#REF!</v>
      </c>
      <c r="AJ206" s="99" t="e">
        <f t="shared" si="3"/>
        <v>#REF!</v>
      </c>
      <c r="AK206"/>
      <c r="AL206"/>
      <c r="AM206"/>
      <c r="AN206"/>
      <c r="AO206"/>
      <c r="AP206"/>
      <c r="AQ206"/>
      <c r="AR206"/>
      <c r="AS206"/>
    </row>
    <row r="207" spans="28:45">
      <c r="AB207" s="39"/>
      <c r="AC207" s="47" t="e">
        <f>+'Ark1'!#REF!</f>
        <v>#REF!</v>
      </c>
      <c r="AD207" s="47" t="e">
        <f>+'Ark1'!#REF!</f>
        <v>#REF!</v>
      </c>
      <c r="AE207" s="48" t="s">
        <v>434</v>
      </c>
      <c r="AF207" s="47" t="e">
        <f>+'Ark1'!#REF!</f>
        <v>#REF!</v>
      </c>
      <c r="AG207" s="64" t="e">
        <f>+'Ark1'!#REF!</f>
        <v>#REF!</v>
      </c>
      <c r="AH207" s="49" t="e">
        <f>+'Ark1'!#REF!</f>
        <v>#REF!</v>
      </c>
      <c r="AI207" s="64" t="e">
        <f>+'Ark1'!#REF!</f>
        <v>#REF!</v>
      </c>
      <c r="AJ207" s="99" t="e">
        <f t="shared" si="3"/>
        <v>#REF!</v>
      </c>
      <c r="AK207"/>
      <c r="AL207"/>
      <c r="AM207"/>
      <c r="AN207"/>
      <c r="AO207"/>
      <c r="AP207"/>
      <c r="AQ207"/>
      <c r="AR207"/>
      <c r="AS207"/>
    </row>
    <row r="208" spans="28:45">
      <c r="AB208" s="39"/>
      <c r="AC208" s="47" t="e">
        <f>+'Ark1'!#REF!</f>
        <v>#REF!</v>
      </c>
      <c r="AD208" s="47" t="e">
        <f>+'Ark1'!#REF!</f>
        <v>#REF!</v>
      </c>
      <c r="AE208" s="48" t="s">
        <v>435</v>
      </c>
      <c r="AF208" s="47" t="e">
        <f>+'Ark1'!#REF!</f>
        <v>#REF!</v>
      </c>
      <c r="AG208" s="64" t="e">
        <f>+'Ark1'!#REF!</f>
        <v>#REF!</v>
      </c>
      <c r="AH208" s="49" t="e">
        <f>+'Ark1'!#REF!</f>
        <v>#REF!</v>
      </c>
      <c r="AI208" s="64" t="e">
        <f>+'Ark1'!#REF!</f>
        <v>#REF!</v>
      </c>
      <c r="AJ208" s="99" t="e">
        <f t="shared" si="3"/>
        <v>#REF!</v>
      </c>
      <c r="AK208"/>
      <c r="AL208"/>
      <c r="AM208"/>
      <c r="AN208"/>
      <c r="AO208"/>
      <c r="AP208"/>
      <c r="AQ208"/>
      <c r="AR208"/>
      <c r="AS208"/>
    </row>
    <row r="209" spans="28:45">
      <c r="AB209" s="39"/>
      <c r="AC209" s="47" t="e">
        <f>+'Ark1'!#REF!</f>
        <v>#REF!</v>
      </c>
      <c r="AD209" s="47" t="e">
        <f>+'Ark1'!#REF!</f>
        <v>#REF!</v>
      </c>
      <c r="AE209" s="48" t="s">
        <v>436</v>
      </c>
      <c r="AF209" s="47" t="e">
        <f>+'Ark1'!#REF!</f>
        <v>#REF!</v>
      </c>
      <c r="AG209" s="64" t="e">
        <f>+'Ark1'!#REF!</f>
        <v>#REF!</v>
      </c>
      <c r="AH209" s="49" t="e">
        <f>+'Ark1'!#REF!</f>
        <v>#REF!</v>
      </c>
      <c r="AI209" s="64" t="e">
        <f>+'Ark1'!#REF!</f>
        <v>#REF!</v>
      </c>
      <c r="AJ209" s="99" t="e">
        <f t="shared" si="3"/>
        <v>#REF!</v>
      </c>
      <c r="AK209"/>
      <c r="AL209"/>
      <c r="AM209"/>
      <c r="AN209"/>
      <c r="AO209"/>
      <c r="AP209"/>
      <c r="AQ209"/>
      <c r="AR209"/>
      <c r="AS209"/>
    </row>
    <row r="210" spans="28:45">
      <c r="AB210" s="39"/>
      <c r="AC210" t="e">
        <f>+'Ark1'!#REF!</f>
        <v>#REF!</v>
      </c>
      <c r="AD210" t="e">
        <f>+'Ark1'!#REF!</f>
        <v>#REF!</v>
      </c>
      <c r="AE210" s="3" t="s">
        <v>420</v>
      </c>
      <c r="AF210" t="e">
        <f>+'Ark1'!#REF!</f>
        <v>#REF!</v>
      </c>
      <c r="AG210" s="9" t="e">
        <f>+'Ark1'!#REF!</f>
        <v>#REF!</v>
      </c>
      <c r="AH210" s="1" t="e">
        <f>+'Ark1'!#REF!</f>
        <v>#REF!</v>
      </c>
      <c r="AI210" s="9" t="e">
        <f>+'Ark1'!#REF!</f>
        <v>#REF!</v>
      </c>
      <c r="AJ210" s="94" t="e">
        <f t="shared" si="3"/>
        <v>#REF!</v>
      </c>
      <c r="AK210"/>
      <c r="AL210"/>
      <c r="AM210"/>
      <c r="AN210"/>
      <c r="AO210"/>
      <c r="AP210"/>
      <c r="AQ210"/>
      <c r="AR210"/>
      <c r="AS210"/>
    </row>
    <row r="211" spans="28:45">
      <c r="AB211" s="39"/>
      <c r="AC211" t="e">
        <f>+'Ark1'!#REF!</f>
        <v>#REF!</v>
      </c>
      <c r="AD211" t="e">
        <f>+'Ark1'!#REF!</f>
        <v>#REF!</v>
      </c>
      <c r="AE211" s="3" t="s">
        <v>421</v>
      </c>
      <c r="AF211" t="e">
        <f>+'Ark1'!#REF!</f>
        <v>#REF!</v>
      </c>
      <c r="AG211" s="9" t="e">
        <f>+'Ark1'!#REF!</f>
        <v>#REF!</v>
      </c>
      <c r="AH211" s="1" t="e">
        <f>+'Ark1'!#REF!</f>
        <v>#REF!</v>
      </c>
      <c r="AI211" s="9" t="e">
        <f>+'Ark1'!#REF!</f>
        <v>#REF!</v>
      </c>
      <c r="AJ211" s="94" t="e">
        <f t="shared" si="3"/>
        <v>#REF!</v>
      </c>
      <c r="AK211"/>
      <c r="AL211"/>
      <c r="AM211"/>
      <c r="AN211"/>
      <c r="AO211"/>
      <c r="AP211"/>
      <c r="AQ211"/>
      <c r="AR211"/>
      <c r="AS211"/>
    </row>
    <row r="212" spans="28:45">
      <c r="AB212" s="39"/>
      <c r="AC212" t="e">
        <f>+'Ark1'!#REF!</f>
        <v>#REF!</v>
      </c>
      <c r="AD212" t="e">
        <f>+'Ark1'!#REF!</f>
        <v>#REF!</v>
      </c>
      <c r="AE212" s="3" t="s">
        <v>422</v>
      </c>
      <c r="AF212" t="e">
        <f>+'Ark1'!#REF!</f>
        <v>#REF!</v>
      </c>
      <c r="AG212" s="9" t="e">
        <f>+'Ark1'!#REF!</f>
        <v>#REF!</v>
      </c>
      <c r="AH212" s="1" t="e">
        <f>+'Ark1'!#REF!</f>
        <v>#REF!</v>
      </c>
      <c r="AI212" s="9" t="e">
        <f>+'Ark1'!#REF!</f>
        <v>#REF!</v>
      </c>
      <c r="AJ212" s="94" t="e">
        <f t="shared" si="3"/>
        <v>#REF!</v>
      </c>
      <c r="AK212"/>
      <c r="AL212"/>
      <c r="AM212"/>
      <c r="AN212"/>
      <c r="AO212"/>
      <c r="AP212"/>
      <c r="AQ212"/>
      <c r="AR212"/>
      <c r="AS212"/>
    </row>
    <row r="213" spans="28:45">
      <c r="AB213" s="39"/>
      <c r="AC213" t="e">
        <f>+'Ark1'!#REF!</f>
        <v>#REF!</v>
      </c>
      <c r="AD213" t="e">
        <f>+'Ark1'!#REF!</f>
        <v>#REF!</v>
      </c>
      <c r="AE213" s="3" t="s">
        <v>402</v>
      </c>
      <c r="AF213" t="e">
        <f>+'Ark1'!#REF!</f>
        <v>#REF!</v>
      </c>
      <c r="AG213" s="9" t="e">
        <f>+'Ark1'!#REF!</f>
        <v>#REF!</v>
      </c>
      <c r="AH213" s="1" t="e">
        <f>+'Ark1'!#REF!</f>
        <v>#REF!</v>
      </c>
      <c r="AI213" s="9" t="e">
        <f>+'Ark1'!#REF!</f>
        <v>#REF!</v>
      </c>
      <c r="AJ213" s="94" t="e">
        <f t="shared" si="3"/>
        <v>#REF!</v>
      </c>
      <c r="AK213"/>
      <c r="AL213"/>
      <c r="AM213"/>
      <c r="AN213"/>
      <c r="AO213"/>
      <c r="AP213"/>
      <c r="AQ213"/>
      <c r="AR213"/>
      <c r="AS213"/>
    </row>
    <row r="214" spans="28:45">
      <c r="AB214" s="39"/>
      <c r="AC214" t="e">
        <f>+'Ark1'!#REF!</f>
        <v>#REF!</v>
      </c>
      <c r="AD214" t="e">
        <f>+'Ark1'!#REF!</f>
        <v>#REF!</v>
      </c>
      <c r="AE214" s="3" t="s">
        <v>423</v>
      </c>
      <c r="AF214" t="e">
        <f>+'Ark1'!#REF!</f>
        <v>#REF!</v>
      </c>
      <c r="AG214" s="9" t="e">
        <f>+'Ark1'!#REF!</f>
        <v>#REF!</v>
      </c>
      <c r="AH214" s="1" t="e">
        <f>+'Ark1'!#REF!</f>
        <v>#REF!</v>
      </c>
      <c r="AI214" s="9" t="e">
        <f>+'Ark1'!#REF!</f>
        <v>#REF!</v>
      </c>
      <c r="AJ214" s="94" t="e">
        <f t="shared" si="3"/>
        <v>#REF!</v>
      </c>
      <c r="AK214"/>
      <c r="AL214"/>
      <c r="AM214"/>
      <c r="AN214"/>
      <c r="AO214"/>
      <c r="AP214"/>
      <c r="AQ214"/>
      <c r="AR214"/>
      <c r="AS214"/>
    </row>
    <row r="215" spans="28:45">
      <c r="AB215" s="39"/>
      <c r="AC215" t="e">
        <f>+'Ark1'!#REF!</f>
        <v>#REF!</v>
      </c>
      <c r="AD215" t="e">
        <f>+'Ark1'!#REF!</f>
        <v>#REF!</v>
      </c>
      <c r="AE215" s="3" t="s">
        <v>424</v>
      </c>
      <c r="AF215" t="e">
        <f>+'Ark1'!#REF!</f>
        <v>#REF!</v>
      </c>
      <c r="AG215" s="9" t="e">
        <f>+'Ark1'!#REF!</f>
        <v>#REF!</v>
      </c>
      <c r="AH215" s="1" t="e">
        <f>+'Ark1'!#REF!</f>
        <v>#REF!</v>
      </c>
      <c r="AI215" s="9" t="e">
        <f>+'Ark1'!#REF!</f>
        <v>#REF!</v>
      </c>
      <c r="AJ215" s="94" t="e">
        <f t="shared" si="3"/>
        <v>#REF!</v>
      </c>
      <c r="AK215"/>
      <c r="AL215"/>
      <c r="AM215"/>
      <c r="AN215"/>
      <c r="AO215"/>
      <c r="AP215"/>
      <c r="AQ215"/>
      <c r="AR215"/>
      <c r="AS215"/>
    </row>
    <row r="216" spans="28:45">
      <c r="AB216" s="39"/>
      <c r="AC216" t="e">
        <f>+'Ark1'!#REF!</f>
        <v>#REF!</v>
      </c>
      <c r="AD216" t="e">
        <f>+'Ark1'!#REF!</f>
        <v>#REF!</v>
      </c>
      <c r="AE216" s="3" t="s">
        <v>425</v>
      </c>
      <c r="AF216" t="e">
        <f>+'Ark1'!#REF!</f>
        <v>#REF!</v>
      </c>
      <c r="AG216" s="9" t="e">
        <f>+'Ark1'!#REF!</f>
        <v>#REF!</v>
      </c>
      <c r="AH216" s="1" t="e">
        <f>+'Ark1'!#REF!</f>
        <v>#REF!</v>
      </c>
      <c r="AI216" s="9" t="e">
        <f>+'Ark1'!#REF!</f>
        <v>#REF!</v>
      </c>
      <c r="AJ216" s="94" t="e">
        <f t="shared" si="3"/>
        <v>#REF!</v>
      </c>
      <c r="AK216"/>
      <c r="AL216"/>
      <c r="AM216"/>
      <c r="AN216"/>
      <c r="AO216"/>
      <c r="AP216"/>
      <c r="AQ216"/>
      <c r="AR216"/>
      <c r="AS216"/>
    </row>
    <row r="217" spans="28:45">
      <c r="AB217" s="39"/>
      <c r="AC217" t="e">
        <f>+'Ark1'!#REF!</f>
        <v>#REF!</v>
      </c>
      <c r="AD217" t="e">
        <f>+'Ark1'!#REF!</f>
        <v>#REF!</v>
      </c>
      <c r="AE217" s="3" t="s">
        <v>426</v>
      </c>
      <c r="AF217" t="e">
        <f>+'Ark1'!#REF!</f>
        <v>#REF!</v>
      </c>
      <c r="AG217" s="9" t="e">
        <f>+'Ark1'!#REF!</f>
        <v>#REF!</v>
      </c>
      <c r="AH217" s="1" t="e">
        <f>+'Ark1'!#REF!</f>
        <v>#REF!</v>
      </c>
      <c r="AI217" s="9" t="e">
        <f>+'Ark1'!#REF!</f>
        <v>#REF!</v>
      </c>
      <c r="AJ217" s="94" t="e">
        <f t="shared" si="3"/>
        <v>#REF!</v>
      </c>
      <c r="AK217"/>
      <c r="AL217"/>
      <c r="AM217"/>
      <c r="AN217"/>
      <c r="AO217"/>
      <c r="AP217"/>
      <c r="AQ217"/>
      <c r="AR217"/>
      <c r="AS217"/>
    </row>
    <row r="218" spans="28:45">
      <c r="AB218" s="39"/>
      <c r="AC218" t="e">
        <f>+'Ark1'!#REF!</f>
        <v>#REF!</v>
      </c>
      <c r="AD218" t="e">
        <f>+'Ark1'!#REF!</f>
        <v>#REF!</v>
      </c>
      <c r="AE218" s="3" t="s">
        <v>427</v>
      </c>
      <c r="AF218" t="e">
        <f>+'Ark1'!#REF!</f>
        <v>#REF!</v>
      </c>
      <c r="AG218" s="9" t="e">
        <f>+'Ark1'!#REF!</f>
        <v>#REF!</v>
      </c>
      <c r="AH218" s="1" t="e">
        <f>+'Ark1'!#REF!</f>
        <v>#REF!</v>
      </c>
      <c r="AI218" s="9" t="e">
        <f>+'Ark1'!#REF!</f>
        <v>#REF!</v>
      </c>
      <c r="AJ218" s="94" t="e">
        <f t="shared" si="3"/>
        <v>#REF!</v>
      </c>
      <c r="AK218"/>
      <c r="AL218"/>
      <c r="AM218"/>
      <c r="AN218"/>
      <c r="AO218"/>
      <c r="AP218"/>
      <c r="AQ218"/>
      <c r="AR218"/>
      <c r="AS218"/>
    </row>
    <row r="219" spans="28:45">
      <c r="AB219" s="39"/>
      <c r="AC219" t="e">
        <f>+'Ark1'!#REF!</f>
        <v>#REF!</v>
      </c>
      <c r="AD219" t="e">
        <f>+'Ark1'!#REF!</f>
        <v>#REF!</v>
      </c>
      <c r="AE219" s="3" t="s">
        <v>428</v>
      </c>
      <c r="AF219" t="e">
        <f>+'Ark1'!#REF!</f>
        <v>#REF!</v>
      </c>
      <c r="AG219" s="9" t="e">
        <f>+'Ark1'!#REF!</f>
        <v>#REF!</v>
      </c>
      <c r="AH219" s="1" t="e">
        <f>+'Ark1'!#REF!</f>
        <v>#REF!</v>
      </c>
      <c r="AI219" s="9" t="e">
        <f>+'Ark1'!#REF!</f>
        <v>#REF!</v>
      </c>
      <c r="AJ219" s="94" t="e">
        <f t="shared" si="3"/>
        <v>#REF!</v>
      </c>
      <c r="AK219"/>
      <c r="AL219"/>
      <c r="AM219"/>
      <c r="AN219"/>
      <c r="AO219"/>
      <c r="AP219"/>
      <c r="AQ219"/>
      <c r="AR219"/>
      <c r="AS219"/>
    </row>
    <row r="220" spans="28:45">
      <c r="AB220" s="39"/>
      <c r="AC220" t="e">
        <f>+'Ark1'!#REF!</f>
        <v>#REF!</v>
      </c>
      <c r="AD220" t="e">
        <f>+'Ark1'!#REF!</f>
        <v>#REF!</v>
      </c>
      <c r="AE220" s="3" t="s">
        <v>429</v>
      </c>
      <c r="AF220" t="e">
        <f>+'Ark1'!#REF!</f>
        <v>#REF!</v>
      </c>
      <c r="AG220" s="9" t="e">
        <f>+'Ark1'!#REF!</f>
        <v>#REF!</v>
      </c>
      <c r="AH220" s="1" t="e">
        <f>+'Ark1'!#REF!</f>
        <v>#REF!</v>
      </c>
      <c r="AI220" s="9" t="e">
        <f>+'Ark1'!#REF!</f>
        <v>#REF!</v>
      </c>
      <c r="AJ220" s="94" t="e">
        <f t="shared" si="3"/>
        <v>#REF!</v>
      </c>
      <c r="AK220"/>
      <c r="AL220"/>
      <c r="AM220"/>
      <c r="AN220"/>
      <c r="AO220"/>
      <c r="AP220"/>
      <c r="AQ220"/>
      <c r="AR220"/>
      <c r="AS220"/>
    </row>
    <row r="221" spans="28:45">
      <c r="AB221" s="39"/>
      <c r="AC221" t="e">
        <f>+'Ark1'!#REF!</f>
        <v>#REF!</v>
      </c>
      <c r="AD221" t="e">
        <f>+'Ark1'!#REF!</f>
        <v>#REF!</v>
      </c>
      <c r="AE221" s="3" t="s">
        <v>430</v>
      </c>
      <c r="AF221" t="e">
        <f>+'Ark1'!#REF!</f>
        <v>#REF!</v>
      </c>
      <c r="AG221" s="9" t="e">
        <f>+'Ark1'!#REF!</f>
        <v>#REF!</v>
      </c>
      <c r="AH221" s="1" t="e">
        <f>+'Ark1'!#REF!</f>
        <v>#REF!</v>
      </c>
      <c r="AI221" s="9" t="e">
        <f>+'Ark1'!#REF!</f>
        <v>#REF!</v>
      </c>
      <c r="AJ221" s="94" t="e">
        <f t="shared" si="3"/>
        <v>#REF!</v>
      </c>
      <c r="AK221"/>
      <c r="AL221"/>
      <c r="AM221"/>
      <c r="AN221"/>
      <c r="AO221"/>
      <c r="AP221"/>
      <c r="AQ221"/>
      <c r="AR221"/>
      <c r="AS221"/>
    </row>
    <row r="222" spans="28:45">
      <c r="AB222" s="39"/>
      <c r="AC222" t="e">
        <f>+'Ark1'!#REF!</f>
        <v>#REF!</v>
      </c>
      <c r="AD222" t="e">
        <f>+'Ark1'!#REF!</f>
        <v>#REF!</v>
      </c>
      <c r="AE222" s="3" t="s">
        <v>431</v>
      </c>
      <c r="AF222" t="e">
        <f>+'Ark1'!#REF!</f>
        <v>#REF!</v>
      </c>
      <c r="AG222" s="9" t="e">
        <f>+'Ark1'!#REF!</f>
        <v>#REF!</v>
      </c>
      <c r="AH222" s="1" t="e">
        <f>+'Ark1'!#REF!</f>
        <v>#REF!</v>
      </c>
      <c r="AI222" s="9" t="e">
        <f>+'Ark1'!#REF!</f>
        <v>#REF!</v>
      </c>
      <c r="AJ222" s="94" t="e">
        <f t="shared" si="3"/>
        <v>#REF!</v>
      </c>
      <c r="AK222"/>
      <c r="AL222"/>
      <c r="AM222"/>
      <c r="AN222"/>
      <c r="AO222"/>
      <c r="AP222"/>
      <c r="AQ222"/>
      <c r="AR222"/>
      <c r="AS222"/>
    </row>
    <row r="223" spans="28:45">
      <c r="AB223" s="39"/>
      <c r="AC223" t="e">
        <f>+'Ark1'!#REF!</f>
        <v>#REF!</v>
      </c>
      <c r="AD223" t="e">
        <f>+'Ark1'!#REF!</f>
        <v>#REF!</v>
      </c>
      <c r="AE223" s="3" t="s">
        <v>432</v>
      </c>
      <c r="AF223" t="e">
        <f>+'Ark1'!#REF!</f>
        <v>#REF!</v>
      </c>
      <c r="AG223" s="9" t="e">
        <f>+'Ark1'!#REF!</f>
        <v>#REF!</v>
      </c>
      <c r="AH223" s="1" t="e">
        <f>+'Ark1'!#REF!</f>
        <v>#REF!</v>
      </c>
      <c r="AI223" s="9" t="e">
        <f>+'Ark1'!#REF!</f>
        <v>#REF!</v>
      </c>
      <c r="AJ223" s="94" t="e">
        <f t="shared" si="3"/>
        <v>#REF!</v>
      </c>
      <c r="AK223"/>
      <c r="AL223"/>
      <c r="AM223"/>
      <c r="AN223"/>
      <c r="AO223"/>
      <c r="AP223"/>
      <c r="AQ223"/>
      <c r="AR223"/>
      <c r="AS223"/>
    </row>
    <row r="224" spans="28:45">
      <c r="AB224" s="39"/>
      <c r="AC224" t="e">
        <f>+'Ark1'!#REF!</f>
        <v>#REF!</v>
      </c>
      <c r="AD224" t="e">
        <f>+'Ark1'!#REF!</f>
        <v>#REF!</v>
      </c>
      <c r="AE224" s="3" t="s">
        <v>433</v>
      </c>
      <c r="AF224" t="e">
        <f>+'Ark1'!#REF!</f>
        <v>#REF!</v>
      </c>
      <c r="AG224" s="9" t="e">
        <f>+'Ark1'!#REF!</f>
        <v>#REF!</v>
      </c>
      <c r="AH224" s="1" t="e">
        <f>+'Ark1'!#REF!</f>
        <v>#REF!</v>
      </c>
      <c r="AI224" s="9" t="e">
        <f>+'Ark1'!#REF!</f>
        <v>#REF!</v>
      </c>
      <c r="AJ224" s="94" t="e">
        <f t="shared" si="3"/>
        <v>#REF!</v>
      </c>
      <c r="AK224"/>
      <c r="AL224"/>
      <c r="AM224"/>
      <c r="AN224"/>
      <c r="AO224"/>
      <c r="AP224"/>
      <c r="AQ224"/>
      <c r="AR224"/>
      <c r="AS224"/>
    </row>
    <row r="225" spans="28:45">
      <c r="AB225" s="39"/>
      <c r="AC225" t="e">
        <f>+'Ark1'!#REF!</f>
        <v>#REF!</v>
      </c>
      <c r="AD225" t="e">
        <f>+'Ark1'!#REF!</f>
        <v>#REF!</v>
      </c>
      <c r="AE225" s="3" t="s">
        <v>434</v>
      </c>
      <c r="AF225" t="e">
        <f>+'Ark1'!#REF!</f>
        <v>#REF!</v>
      </c>
      <c r="AG225" s="9" t="e">
        <f>+'Ark1'!#REF!</f>
        <v>#REF!</v>
      </c>
      <c r="AH225" s="1" t="e">
        <f>+'Ark1'!#REF!</f>
        <v>#REF!</v>
      </c>
      <c r="AI225" s="9" t="e">
        <f>+'Ark1'!#REF!</f>
        <v>#REF!</v>
      </c>
      <c r="AJ225" s="94" t="e">
        <f t="shared" si="3"/>
        <v>#REF!</v>
      </c>
      <c r="AK225"/>
      <c r="AL225"/>
      <c r="AM225"/>
      <c r="AN225"/>
      <c r="AO225"/>
      <c r="AP225"/>
      <c r="AQ225"/>
      <c r="AR225"/>
      <c r="AS225"/>
    </row>
    <row r="226" spans="28:45">
      <c r="AB226" s="39"/>
      <c r="AC226" t="e">
        <f>+'Ark1'!#REF!</f>
        <v>#REF!</v>
      </c>
      <c r="AD226" t="e">
        <f>+'Ark1'!#REF!</f>
        <v>#REF!</v>
      </c>
      <c r="AE226" s="3" t="s">
        <v>435</v>
      </c>
      <c r="AF226" t="e">
        <f>+'Ark1'!#REF!</f>
        <v>#REF!</v>
      </c>
      <c r="AG226" s="9" t="e">
        <f>+'Ark1'!#REF!</f>
        <v>#REF!</v>
      </c>
      <c r="AH226" s="1" t="e">
        <f>+'Ark1'!#REF!</f>
        <v>#REF!</v>
      </c>
      <c r="AI226" s="9" t="e">
        <f>+'Ark1'!#REF!</f>
        <v>#REF!</v>
      </c>
      <c r="AJ226" s="94" t="e">
        <f t="shared" si="3"/>
        <v>#REF!</v>
      </c>
      <c r="AK226"/>
      <c r="AL226"/>
      <c r="AM226"/>
      <c r="AN226"/>
      <c r="AO226"/>
      <c r="AP226"/>
      <c r="AQ226"/>
      <c r="AR226"/>
      <c r="AS226"/>
    </row>
    <row r="227" spans="28:45">
      <c r="AB227" s="39"/>
      <c r="AC227" t="e">
        <f>+'Ark1'!#REF!</f>
        <v>#REF!</v>
      </c>
      <c r="AD227" t="e">
        <f>+'Ark1'!#REF!</f>
        <v>#REF!</v>
      </c>
      <c r="AE227" s="3" t="s">
        <v>436</v>
      </c>
      <c r="AF227" t="e">
        <f>+'Ark1'!#REF!</f>
        <v>#REF!</v>
      </c>
      <c r="AG227" s="9" t="e">
        <f>+'Ark1'!#REF!</f>
        <v>#REF!</v>
      </c>
      <c r="AH227" s="1" t="e">
        <f>+'Ark1'!#REF!</f>
        <v>#REF!</v>
      </c>
      <c r="AI227" s="9" t="e">
        <f>+'Ark1'!#REF!</f>
        <v>#REF!</v>
      </c>
      <c r="AJ227" s="94" t="e">
        <f t="shared" si="3"/>
        <v>#REF!</v>
      </c>
      <c r="AK227"/>
      <c r="AL227"/>
      <c r="AM227"/>
      <c r="AN227"/>
      <c r="AO227"/>
      <c r="AP227"/>
      <c r="AQ227"/>
      <c r="AR227"/>
      <c r="AS227"/>
    </row>
    <row r="228" spans="28:45">
      <c r="AB228" s="39"/>
      <c r="AC228" s="47" t="e">
        <f>+'Ark1'!#REF!</f>
        <v>#REF!</v>
      </c>
      <c r="AD228" s="47" t="e">
        <f>+'Ark1'!#REF!</f>
        <v>#REF!</v>
      </c>
      <c r="AE228" s="48" t="s">
        <v>420</v>
      </c>
      <c r="AF228" s="47" t="e">
        <f>+'Ark1'!#REF!</f>
        <v>#REF!</v>
      </c>
      <c r="AG228" s="64" t="e">
        <f>+'Ark1'!#REF!</f>
        <v>#REF!</v>
      </c>
      <c r="AH228" s="49" t="e">
        <f>+'Ark1'!#REF!</f>
        <v>#REF!</v>
      </c>
      <c r="AI228" s="64" t="e">
        <f>+'Ark1'!#REF!</f>
        <v>#REF!</v>
      </c>
      <c r="AJ228" s="99" t="e">
        <f t="shared" si="3"/>
        <v>#REF!</v>
      </c>
      <c r="AK228"/>
      <c r="AL228"/>
      <c r="AM228"/>
      <c r="AN228"/>
      <c r="AO228"/>
      <c r="AP228"/>
      <c r="AQ228"/>
      <c r="AR228"/>
      <c r="AS228"/>
    </row>
    <row r="229" spans="28:45">
      <c r="AB229" s="39"/>
      <c r="AC229" s="47" t="e">
        <f>+'Ark1'!#REF!</f>
        <v>#REF!</v>
      </c>
      <c r="AD229" s="47" t="e">
        <f>+'Ark1'!#REF!</f>
        <v>#REF!</v>
      </c>
      <c r="AE229" s="48" t="s">
        <v>421</v>
      </c>
      <c r="AF229" s="47" t="e">
        <f>+'Ark1'!#REF!</f>
        <v>#REF!</v>
      </c>
      <c r="AG229" s="64" t="e">
        <f>+'Ark1'!#REF!</f>
        <v>#REF!</v>
      </c>
      <c r="AH229" s="49" t="e">
        <f>+'Ark1'!#REF!</f>
        <v>#REF!</v>
      </c>
      <c r="AI229" s="64" t="e">
        <f>+'Ark1'!#REF!</f>
        <v>#REF!</v>
      </c>
      <c r="AJ229" s="99" t="e">
        <f t="shared" si="3"/>
        <v>#REF!</v>
      </c>
      <c r="AK229"/>
      <c r="AL229"/>
      <c r="AM229"/>
      <c r="AN229"/>
      <c r="AO229"/>
      <c r="AP229"/>
      <c r="AQ229"/>
      <c r="AR229"/>
      <c r="AS229"/>
    </row>
    <row r="230" spans="28:45">
      <c r="AB230" s="39"/>
      <c r="AC230" s="47" t="e">
        <f>+'Ark1'!#REF!</f>
        <v>#REF!</v>
      </c>
      <c r="AD230" s="47" t="e">
        <f>+'Ark1'!#REF!</f>
        <v>#REF!</v>
      </c>
      <c r="AE230" s="48" t="s">
        <v>422</v>
      </c>
      <c r="AF230" s="47" t="e">
        <f>+'Ark1'!#REF!</f>
        <v>#REF!</v>
      </c>
      <c r="AG230" s="64" t="e">
        <f>+'Ark1'!#REF!</f>
        <v>#REF!</v>
      </c>
      <c r="AH230" s="49" t="e">
        <f>+'Ark1'!#REF!</f>
        <v>#REF!</v>
      </c>
      <c r="AI230" s="64" t="e">
        <f>+'Ark1'!#REF!</f>
        <v>#REF!</v>
      </c>
      <c r="AJ230" s="99" t="e">
        <f t="shared" si="3"/>
        <v>#REF!</v>
      </c>
      <c r="AK230"/>
      <c r="AL230"/>
      <c r="AM230"/>
      <c r="AN230"/>
      <c r="AO230"/>
      <c r="AP230"/>
      <c r="AQ230"/>
      <c r="AR230"/>
      <c r="AS230"/>
    </row>
    <row r="231" spans="28:45">
      <c r="AB231" s="39"/>
      <c r="AC231" s="47" t="e">
        <f>+'Ark1'!#REF!</f>
        <v>#REF!</v>
      </c>
      <c r="AD231" s="47" t="e">
        <f>+'Ark1'!#REF!</f>
        <v>#REF!</v>
      </c>
      <c r="AE231" s="48" t="s">
        <v>402</v>
      </c>
      <c r="AF231" s="47" t="e">
        <f>+'Ark1'!#REF!</f>
        <v>#REF!</v>
      </c>
      <c r="AG231" s="64" t="e">
        <f>+'Ark1'!#REF!</f>
        <v>#REF!</v>
      </c>
      <c r="AH231" s="49" t="e">
        <f>+'Ark1'!#REF!</f>
        <v>#REF!</v>
      </c>
      <c r="AI231" s="64" t="e">
        <f>+'Ark1'!#REF!</f>
        <v>#REF!</v>
      </c>
      <c r="AJ231" s="99" t="e">
        <f t="shared" si="3"/>
        <v>#REF!</v>
      </c>
      <c r="AK231"/>
      <c r="AL231"/>
      <c r="AM231"/>
      <c r="AN231"/>
      <c r="AO231"/>
      <c r="AP231"/>
      <c r="AQ231"/>
      <c r="AR231"/>
      <c r="AS231"/>
    </row>
    <row r="232" spans="28:45">
      <c r="AB232" s="39"/>
      <c r="AC232" s="47" t="e">
        <f>+'Ark1'!#REF!</f>
        <v>#REF!</v>
      </c>
      <c r="AD232" s="47" t="e">
        <f>+'Ark1'!#REF!</f>
        <v>#REF!</v>
      </c>
      <c r="AE232" s="48" t="s">
        <v>423</v>
      </c>
      <c r="AF232" s="47" t="e">
        <f>+'Ark1'!#REF!</f>
        <v>#REF!</v>
      </c>
      <c r="AG232" s="64" t="e">
        <f>+'Ark1'!#REF!</f>
        <v>#REF!</v>
      </c>
      <c r="AH232" s="49" t="e">
        <f>+'Ark1'!#REF!</f>
        <v>#REF!</v>
      </c>
      <c r="AI232" s="64" t="e">
        <f>+'Ark1'!#REF!</f>
        <v>#REF!</v>
      </c>
      <c r="AJ232" s="99" t="e">
        <f t="shared" si="3"/>
        <v>#REF!</v>
      </c>
      <c r="AK232"/>
      <c r="AL232"/>
      <c r="AM232"/>
      <c r="AN232"/>
      <c r="AO232"/>
      <c r="AP232"/>
      <c r="AQ232"/>
      <c r="AR232"/>
      <c r="AS232"/>
    </row>
    <row r="233" spans="28:45">
      <c r="AB233" s="39"/>
      <c r="AC233" s="47" t="e">
        <f>+'Ark1'!#REF!</f>
        <v>#REF!</v>
      </c>
      <c r="AD233" s="47" t="e">
        <f>+'Ark1'!#REF!</f>
        <v>#REF!</v>
      </c>
      <c r="AE233" s="48" t="s">
        <v>424</v>
      </c>
      <c r="AF233" s="47" t="e">
        <f>+'Ark1'!#REF!</f>
        <v>#REF!</v>
      </c>
      <c r="AG233" s="64" t="e">
        <f>+'Ark1'!#REF!</f>
        <v>#REF!</v>
      </c>
      <c r="AH233" s="49" t="e">
        <f>+'Ark1'!#REF!</f>
        <v>#REF!</v>
      </c>
      <c r="AI233" s="64" t="e">
        <f>+'Ark1'!#REF!</f>
        <v>#REF!</v>
      </c>
      <c r="AJ233" s="99" t="e">
        <f t="shared" si="3"/>
        <v>#REF!</v>
      </c>
      <c r="AK233"/>
      <c r="AL233"/>
      <c r="AM233"/>
      <c r="AN233"/>
      <c r="AO233"/>
      <c r="AP233"/>
      <c r="AQ233"/>
      <c r="AR233"/>
      <c r="AS233"/>
    </row>
    <row r="234" spans="28:45">
      <c r="AB234" s="39"/>
      <c r="AC234" s="47" t="e">
        <f>+'Ark1'!#REF!</f>
        <v>#REF!</v>
      </c>
      <c r="AD234" s="47" t="e">
        <f>+'Ark1'!#REF!</f>
        <v>#REF!</v>
      </c>
      <c r="AE234" s="48" t="s">
        <v>425</v>
      </c>
      <c r="AF234" s="47" t="e">
        <f>+'Ark1'!#REF!</f>
        <v>#REF!</v>
      </c>
      <c r="AG234" s="64" t="e">
        <f>+'Ark1'!#REF!</f>
        <v>#REF!</v>
      </c>
      <c r="AH234" s="49" t="e">
        <f>+'Ark1'!#REF!</f>
        <v>#REF!</v>
      </c>
      <c r="AI234" s="64" t="e">
        <f>+'Ark1'!#REF!</f>
        <v>#REF!</v>
      </c>
      <c r="AJ234" s="99" t="e">
        <f t="shared" si="3"/>
        <v>#REF!</v>
      </c>
      <c r="AK234"/>
      <c r="AL234"/>
      <c r="AM234"/>
      <c r="AN234"/>
      <c r="AO234"/>
      <c r="AP234"/>
      <c r="AQ234"/>
      <c r="AR234"/>
      <c r="AS234"/>
    </row>
    <row r="235" spans="28:45">
      <c r="AB235" s="39"/>
      <c r="AC235" s="47" t="e">
        <f>+'Ark1'!#REF!</f>
        <v>#REF!</v>
      </c>
      <c r="AD235" s="47" t="e">
        <f>+'Ark1'!#REF!</f>
        <v>#REF!</v>
      </c>
      <c r="AE235" s="48" t="s">
        <v>426</v>
      </c>
      <c r="AF235" s="47" t="e">
        <f>+'Ark1'!#REF!</f>
        <v>#REF!</v>
      </c>
      <c r="AG235" s="64" t="e">
        <f>+'Ark1'!#REF!</f>
        <v>#REF!</v>
      </c>
      <c r="AH235" s="49" t="e">
        <f>+'Ark1'!#REF!</f>
        <v>#REF!</v>
      </c>
      <c r="AI235" s="64" t="e">
        <f>+'Ark1'!#REF!</f>
        <v>#REF!</v>
      </c>
      <c r="AJ235" s="99" t="e">
        <f t="shared" si="3"/>
        <v>#REF!</v>
      </c>
      <c r="AK235"/>
      <c r="AL235"/>
      <c r="AM235"/>
      <c r="AN235"/>
      <c r="AO235"/>
      <c r="AP235"/>
      <c r="AQ235"/>
      <c r="AR235"/>
      <c r="AS235"/>
    </row>
    <row r="236" spans="28:45">
      <c r="AB236" s="39"/>
      <c r="AC236" s="47" t="e">
        <f>+'Ark1'!#REF!</f>
        <v>#REF!</v>
      </c>
      <c r="AD236" s="47" t="e">
        <f>+'Ark1'!#REF!</f>
        <v>#REF!</v>
      </c>
      <c r="AE236" s="48" t="s">
        <v>427</v>
      </c>
      <c r="AF236" s="47" t="e">
        <f>+'Ark1'!#REF!</f>
        <v>#REF!</v>
      </c>
      <c r="AG236" s="64" t="e">
        <f>+'Ark1'!#REF!</f>
        <v>#REF!</v>
      </c>
      <c r="AH236" s="49" t="e">
        <f>+'Ark1'!#REF!</f>
        <v>#REF!</v>
      </c>
      <c r="AI236" s="64" t="e">
        <f>+'Ark1'!#REF!</f>
        <v>#REF!</v>
      </c>
      <c r="AJ236" s="99" t="e">
        <f t="shared" si="3"/>
        <v>#REF!</v>
      </c>
      <c r="AK236"/>
      <c r="AL236"/>
      <c r="AM236"/>
      <c r="AN236"/>
      <c r="AO236"/>
      <c r="AP236"/>
      <c r="AQ236"/>
      <c r="AR236"/>
      <c r="AS236"/>
    </row>
    <row r="237" spans="28:45">
      <c r="AB237" s="39"/>
      <c r="AC237" s="47" t="e">
        <f>+'Ark1'!#REF!</f>
        <v>#REF!</v>
      </c>
      <c r="AD237" s="47" t="e">
        <f>+'Ark1'!#REF!</f>
        <v>#REF!</v>
      </c>
      <c r="AE237" s="48" t="s">
        <v>428</v>
      </c>
      <c r="AF237" s="47" t="e">
        <f>+'Ark1'!#REF!</f>
        <v>#REF!</v>
      </c>
      <c r="AG237" s="64" t="e">
        <f>+'Ark1'!#REF!</f>
        <v>#REF!</v>
      </c>
      <c r="AH237" s="49" t="e">
        <f>+'Ark1'!#REF!</f>
        <v>#REF!</v>
      </c>
      <c r="AI237" s="64" t="e">
        <f>+'Ark1'!#REF!</f>
        <v>#REF!</v>
      </c>
      <c r="AJ237" s="99" t="e">
        <f t="shared" si="3"/>
        <v>#REF!</v>
      </c>
      <c r="AK237"/>
      <c r="AL237"/>
      <c r="AM237"/>
      <c r="AN237"/>
      <c r="AO237"/>
      <c r="AP237"/>
      <c r="AQ237"/>
      <c r="AR237"/>
      <c r="AS237"/>
    </row>
    <row r="238" spans="28:45">
      <c r="AB238" s="39"/>
      <c r="AC238" s="47" t="e">
        <f>+'Ark1'!#REF!</f>
        <v>#REF!</v>
      </c>
      <c r="AD238" s="47" t="e">
        <f>+'Ark1'!#REF!</f>
        <v>#REF!</v>
      </c>
      <c r="AE238" s="48" t="s">
        <v>429</v>
      </c>
      <c r="AF238" s="47" t="e">
        <f>+'Ark1'!#REF!</f>
        <v>#REF!</v>
      </c>
      <c r="AG238" s="64" t="e">
        <f>+'Ark1'!#REF!</f>
        <v>#REF!</v>
      </c>
      <c r="AH238" s="49" t="e">
        <f>+'Ark1'!#REF!</f>
        <v>#REF!</v>
      </c>
      <c r="AI238" s="64" t="e">
        <f>+'Ark1'!#REF!</f>
        <v>#REF!</v>
      </c>
      <c r="AJ238" s="99" t="e">
        <f t="shared" si="3"/>
        <v>#REF!</v>
      </c>
      <c r="AK238"/>
      <c r="AL238"/>
      <c r="AM238"/>
      <c r="AN238"/>
      <c r="AO238"/>
      <c r="AP238"/>
      <c r="AQ238"/>
      <c r="AR238"/>
      <c r="AS238"/>
    </row>
    <row r="239" spans="28:45">
      <c r="AB239" s="39"/>
      <c r="AC239" s="47" t="e">
        <f>+'Ark1'!#REF!</f>
        <v>#REF!</v>
      </c>
      <c r="AD239" s="47" t="e">
        <f>+'Ark1'!#REF!</f>
        <v>#REF!</v>
      </c>
      <c r="AE239" s="48" t="s">
        <v>430</v>
      </c>
      <c r="AF239" s="47" t="e">
        <f>+'Ark1'!#REF!</f>
        <v>#REF!</v>
      </c>
      <c r="AG239" s="64" t="e">
        <f>+'Ark1'!#REF!</f>
        <v>#REF!</v>
      </c>
      <c r="AH239" s="49" t="e">
        <f>+'Ark1'!#REF!</f>
        <v>#REF!</v>
      </c>
      <c r="AI239" s="64" t="e">
        <f>+'Ark1'!#REF!</f>
        <v>#REF!</v>
      </c>
      <c r="AJ239" s="99" t="e">
        <f t="shared" si="3"/>
        <v>#REF!</v>
      </c>
      <c r="AK239"/>
      <c r="AL239"/>
      <c r="AM239"/>
      <c r="AN239"/>
      <c r="AO239"/>
      <c r="AP239"/>
      <c r="AQ239"/>
      <c r="AR239"/>
      <c r="AS239"/>
    </row>
    <row r="240" spans="28:45">
      <c r="AB240" s="39"/>
      <c r="AC240" s="47" t="e">
        <f>+'Ark1'!#REF!</f>
        <v>#REF!</v>
      </c>
      <c r="AD240" s="47" t="e">
        <f>+'Ark1'!#REF!</f>
        <v>#REF!</v>
      </c>
      <c r="AE240" s="48" t="s">
        <v>431</v>
      </c>
      <c r="AF240" s="47" t="e">
        <f>+'Ark1'!#REF!</f>
        <v>#REF!</v>
      </c>
      <c r="AG240" s="64" t="e">
        <f>+'Ark1'!#REF!</f>
        <v>#REF!</v>
      </c>
      <c r="AH240" s="49" t="e">
        <f>+'Ark1'!#REF!</f>
        <v>#REF!</v>
      </c>
      <c r="AI240" s="64" t="e">
        <f>+'Ark1'!#REF!</f>
        <v>#REF!</v>
      </c>
      <c r="AJ240" s="99" t="e">
        <f t="shared" si="3"/>
        <v>#REF!</v>
      </c>
      <c r="AK240"/>
      <c r="AL240"/>
      <c r="AM240"/>
      <c r="AN240"/>
      <c r="AO240"/>
      <c r="AP240"/>
      <c r="AQ240"/>
      <c r="AR240"/>
      <c r="AS240"/>
    </row>
    <row r="241" spans="28:45">
      <c r="AB241" s="39"/>
      <c r="AC241" s="47" t="e">
        <f>+'Ark1'!#REF!</f>
        <v>#REF!</v>
      </c>
      <c r="AD241" s="47" t="e">
        <f>+'Ark1'!#REF!</f>
        <v>#REF!</v>
      </c>
      <c r="AE241" s="48" t="s">
        <v>432</v>
      </c>
      <c r="AF241" s="47" t="e">
        <f>+'Ark1'!#REF!</f>
        <v>#REF!</v>
      </c>
      <c r="AG241" s="64" t="e">
        <f>+'Ark1'!#REF!</f>
        <v>#REF!</v>
      </c>
      <c r="AH241" s="49" t="e">
        <f>+'Ark1'!#REF!</f>
        <v>#REF!</v>
      </c>
      <c r="AI241" s="64" t="e">
        <f>+'Ark1'!#REF!</f>
        <v>#REF!</v>
      </c>
      <c r="AJ241" s="99" t="e">
        <f t="shared" si="3"/>
        <v>#REF!</v>
      </c>
      <c r="AK241"/>
      <c r="AL241"/>
      <c r="AM241"/>
      <c r="AN241"/>
      <c r="AO241"/>
      <c r="AP241"/>
      <c r="AQ241"/>
      <c r="AR241"/>
      <c r="AS241"/>
    </row>
    <row r="242" spans="28:45">
      <c r="AB242" s="39"/>
      <c r="AC242" s="47" t="e">
        <f>+'Ark1'!#REF!</f>
        <v>#REF!</v>
      </c>
      <c r="AD242" s="47" t="e">
        <f>+'Ark1'!#REF!</f>
        <v>#REF!</v>
      </c>
      <c r="AE242" s="48" t="s">
        <v>433</v>
      </c>
      <c r="AF242" s="47" t="e">
        <f>+'Ark1'!#REF!</f>
        <v>#REF!</v>
      </c>
      <c r="AG242" s="64" t="e">
        <f>+'Ark1'!#REF!</f>
        <v>#REF!</v>
      </c>
      <c r="AH242" s="49" t="e">
        <f>+'Ark1'!#REF!</f>
        <v>#REF!</v>
      </c>
      <c r="AI242" s="64" t="e">
        <f>+'Ark1'!#REF!</f>
        <v>#REF!</v>
      </c>
      <c r="AJ242" s="99" t="e">
        <f t="shared" si="3"/>
        <v>#REF!</v>
      </c>
      <c r="AK242"/>
      <c r="AL242"/>
      <c r="AM242"/>
      <c r="AN242"/>
      <c r="AO242"/>
      <c r="AP242"/>
      <c r="AQ242"/>
      <c r="AR242"/>
      <c r="AS242"/>
    </row>
    <row r="243" spans="28:45">
      <c r="AB243" s="39"/>
      <c r="AC243" s="47" t="e">
        <f>+'Ark1'!#REF!</f>
        <v>#REF!</v>
      </c>
      <c r="AD243" s="47" t="e">
        <f>+'Ark1'!#REF!</f>
        <v>#REF!</v>
      </c>
      <c r="AE243" s="48" t="s">
        <v>434</v>
      </c>
      <c r="AF243" s="47" t="e">
        <f>+'Ark1'!#REF!</f>
        <v>#REF!</v>
      </c>
      <c r="AG243" s="64" t="e">
        <f>+'Ark1'!#REF!</f>
        <v>#REF!</v>
      </c>
      <c r="AH243" s="49" t="e">
        <f>+'Ark1'!#REF!</f>
        <v>#REF!</v>
      </c>
      <c r="AI243" s="64" t="e">
        <f>+'Ark1'!#REF!</f>
        <v>#REF!</v>
      </c>
      <c r="AJ243" s="99" t="e">
        <f t="shared" si="3"/>
        <v>#REF!</v>
      </c>
      <c r="AK243"/>
      <c r="AL243"/>
      <c r="AM243"/>
      <c r="AN243"/>
      <c r="AO243"/>
      <c r="AP243"/>
      <c r="AQ243"/>
      <c r="AR243"/>
      <c r="AS243"/>
    </row>
    <row r="244" spans="28:45">
      <c r="AB244" s="39"/>
      <c r="AC244" s="47" t="e">
        <f>+'Ark1'!#REF!</f>
        <v>#REF!</v>
      </c>
      <c r="AD244" s="47" t="e">
        <f>+'Ark1'!#REF!</f>
        <v>#REF!</v>
      </c>
      <c r="AE244" s="48" t="s">
        <v>435</v>
      </c>
      <c r="AF244" s="47" t="e">
        <f>+'Ark1'!#REF!</f>
        <v>#REF!</v>
      </c>
      <c r="AG244" s="64" t="e">
        <f>+'Ark1'!#REF!</f>
        <v>#REF!</v>
      </c>
      <c r="AH244" s="49" t="e">
        <f>+'Ark1'!#REF!</f>
        <v>#REF!</v>
      </c>
      <c r="AI244" s="64" t="e">
        <f>+'Ark1'!#REF!</f>
        <v>#REF!</v>
      </c>
      <c r="AJ244" s="99" t="e">
        <f t="shared" si="3"/>
        <v>#REF!</v>
      </c>
      <c r="AK244"/>
      <c r="AL244"/>
      <c r="AM244"/>
      <c r="AN244"/>
      <c r="AO244"/>
      <c r="AP244"/>
      <c r="AQ244"/>
      <c r="AR244"/>
      <c r="AS244"/>
    </row>
    <row r="245" spans="28:45">
      <c r="AB245" s="39"/>
      <c r="AC245" s="47" t="e">
        <f>+'Ark1'!#REF!</f>
        <v>#REF!</v>
      </c>
      <c r="AD245" s="47" t="e">
        <f>+'Ark1'!#REF!</f>
        <v>#REF!</v>
      </c>
      <c r="AE245" s="48" t="s">
        <v>436</v>
      </c>
      <c r="AF245" s="47" t="e">
        <f>+'Ark1'!#REF!</f>
        <v>#REF!</v>
      </c>
      <c r="AG245" s="64" t="e">
        <f>+'Ark1'!#REF!</f>
        <v>#REF!</v>
      </c>
      <c r="AH245" s="49" t="e">
        <f>+'Ark1'!#REF!</f>
        <v>#REF!</v>
      </c>
      <c r="AI245" s="64" t="e">
        <f>+'Ark1'!#REF!</f>
        <v>#REF!</v>
      </c>
      <c r="AJ245" s="99" t="e">
        <f t="shared" si="3"/>
        <v>#REF!</v>
      </c>
      <c r="AK245"/>
      <c r="AL245"/>
      <c r="AM245"/>
      <c r="AN245"/>
      <c r="AO245"/>
      <c r="AP245"/>
      <c r="AQ245"/>
      <c r="AR245"/>
      <c r="AS245"/>
    </row>
    <row r="246" spans="28:45">
      <c r="AB246" s="39"/>
      <c r="AC246" t="e">
        <f>+'Ark1'!#REF!</f>
        <v>#REF!</v>
      </c>
      <c r="AD246" t="e">
        <f>+'Ark1'!#REF!</f>
        <v>#REF!</v>
      </c>
      <c r="AE246" s="3" t="s">
        <v>420</v>
      </c>
      <c r="AF246" t="e">
        <f>+'Ark1'!#REF!</f>
        <v>#REF!</v>
      </c>
      <c r="AG246" s="9" t="e">
        <f>+'Ark1'!#REF!</f>
        <v>#REF!</v>
      </c>
      <c r="AH246" s="1" t="e">
        <f>+'Ark1'!#REF!</f>
        <v>#REF!</v>
      </c>
      <c r="AI246" s="9" t="e">
        <f>+'Ark1'!#REF!</f>
        <v>#REF!</v>
      </c>
      <c r="AJ246" s="94" t="e">
        <f t="shared" si="3"/>
        <v>#REF!</v>
      </c>
      <c r="AK246"/>
      <c r="AL246"/>
      <c r="AM246"/>
      <c r="AN246"/>
      <c r="AO246"/>
      <c r="AP246"/>
      <c r="AQ246"/>
      <c r="AR246"/>
      <c r="AS246"/>
    </row>
    <row r="247" spans="28:45">
      <c r="AB247" s="39"/>
      <c r="AC247" t="e">
        <f>+'Ark1'!#REF!</f>
        <v>#REF!</v>
      </c>
      <c r="AD247" t="e">
        <f>+'Ark1'!#REF!</f>
        <v>#REF!</v>
      </c>
      <c r="AE247" s="3" t="s">
        <v>421</v>
      </c>
      <c r="AF247" t="e">
        <f>+'Ark1'!#REF!</f>
        <v>#REF!</v>
      </c>
      <c r="AG247" s="9" t="e">
        <f>+'Ark1'!#REF!</f>
        <v>#REF!</v>
      </c>
      <c r="AH247" s="1" t="e">
        <f>+'Ark1'!#REF!</f>
        <v>#REF!</v>
      </c>
      <c r="AI247" s="9" t="e">
        <f>+'Ark1'!#REF!</f>
        <v>#REF!</v>
      </c>
      <c r="AJ247" s="94" t="e">
        <f t="shared" si="3"/>
        <v>#REF!</v>
      </c>
      <c r="AK247"/>
      <c r="AL247"/>
      <c r="AM247"/>
      <c r="AN247"/>
      <c r="AO247"/>
      <c r="AP247"/>
      <c r="AQ247"/>
      <c r="AR247"/>
      <c r="AS247"/>
    </row>
    <row r="248" spans="28:45">
      <c r="AB248" s="39"/>
      <c r="AC248" t="e">
        <f>+'Ark1'!#REF!</f>
        <v>#REF!</v>
      </c>
      <c r="AD248" t="e">
        <f>+'Ark1'!#REF!</f>
        <v>#REF!</v>
      </c>
      <c r="AE248" s="3" t="s">
        <v>422</v>
      </c>
      <c r="AF248" t="e">
        <f>+'Ark1'!#REF!</f>
        <v>#REF!</v>
      </c>
      <c r="AG248" s="9" t="e">
        <f>+'Ark1'!#REF!</f>
        <v>#REF!</v>
      </c>
      <c r="AH248" s="1" t="e">
        <f>+'Ark1'!#REF!</f>
        <v>#REF!</v>
      </c>
      <c r="AI248" s="9" t="e">
        <f>+'Ark1'!#REF!</f>
        <v>#REF!</v>
      </c>
      <c r="AJ248" s="94" t="e">
        <f t="shared" si="3"/>
        <v>#REF!</v>
      </c>
      <c r="AK248"/>
      <c r="AL248"/>
      <c r="AM248"/>
      <c r="AN248"/>
      <c r="AO248"/>
      <c r="AP248"/>
      <c r="AQ248"/>
      <c r="AR248"/>
      <c r="AS248"/>
    </row>
    <row r="249" spans="28:45">
      <c r="AB249" s="39"/>
      <c r="AC249" t="e">
        <f>+'Ark1'!#REF!</f>
        <v>#REF!</v>
      </c>
      <c r="AD249" t="e">
        <f>+'Ark1'!#REF!</f>
        <v>#REF!</v>
      </c>
      <c r="AE249" s="3" t="s">
        <v>402</v>
      </c>
      <c r="AF249" t="e">
        <f>+'Ark1'!#REF!</f>
        <v>#REF!</v>
      </c>
      <c r="AG249" s="9" t="e">
        <f>+'Ark1'!#REF!</f>
        <v>#REF!</v>
      </c>
      <c r="AH249" s="1" t="e">
        <f>+'Ark1'!#REF!</f>
        <v>#REF!</v>
      </c>
      <c r="AI249" s="9" t="e">
        <f>+'Ark1'!#REF!</f>
        <v>#REF!</v>
      </c>
      <c r="AJ249" s="94" t="e">
        <f t="shared" si="3"/>
        <v>#REF!</v>
      </c>
      <c r="AK249"/>
      <c r="AL249"/>
      <c r="AM249"/>
      <c r="AN249"/>
      <c r="AO249"/>
      <c r="AP249"/>
      <c r="AQ249"/>
      <c r="AR249"/>
      <c r="AS249"/>
    </row>
    <row r="250" spans="28:45">
      <c r="AB250" s="39"/>
      <c r="AC250" t="e">
        <f>+'Ark1'!#REF!</f>
        <v>#REF!</v>
      </c>
      <c r="AD250" t="e">
        <f>+'Ark1'!#REF!</f>
        <v>#REF!</v>
      </c>
      <c r="AE250" s="3" t="s">
        <v>423</v>
      </c>
      <c r="AF250" t="e">
        <f>+'Ark1'!#REF!</f>
        <v>#REF!</v>
      </c>
      <c r="AG250" s="9" t="e">
        <f>+'Ark1'!#REF!</f>
        <v>#REF!</v>
      </c>
      <c r="AH250" s="1" t="e">
        <f>+'Ark1'!#REF!</f>
        <v>#REF!</v>
      </c>
      <c r="AI250" s="9" t="e">
        <f>+'Ark1'!#REF!</f>
        <v>#REF!</v>
      </c>
      <c r="AJ250" s="94" t="e">
        <f t="shared" si="3"/>
        <v>#REF!</v>
      </c>
      <c r="AK250"/>
      <c r="AL250"/>
      <c r="AM250"/>
      <c r="AN250"/>
      <c r="AO250"/>
      <c r="AP250"/>
      <c r="AQ250"/>
      <c r="AR250"/>
      <c r="AS250"/>
    </row>
    <row r="251" spans="28:45">
      <c r="AB251" s="39"/>
      <c r="AC251" t="e">
        <f>+'Ark1'!#REF!</f>
        <v>#REF!</v>
      </c>
      <c r="AD251" t="e">
        <f>+'Ark1'!#REF!</f>
        <v>#REF!</v>
      </c>
      <c r="AE251" s="3" t="s">
        <v>424</v>
      </c>
      <c r="AF251" t="e">
        <f>+'Ark1'!#REF!</f>
        <v>#REF!</v>
      </c>
      <c r="AG251" s="9" t="e">
        <f>+'Ark1'!#REF!</f>
        <v>#REF!</v>
      </c>
      <c r="AH251" s="1" t="e">
        <f>+'Ark1'!#REF!</f>
        <v>#REF!</v>
      </c>
      <c r="AI251" s="9" t="e">
        <f>+'Ark1'!#REF!</f>
        <v>#REF!</v>
      </c>
      <c r="AJ251" s="94" t="e">
        <f t="shared" si="3"/>
        <v>#REF!</v>
      </c>
      <c r="AK251"/>
      <c r="AL251"/>
      <c r="AM251"/>
      <c r="AN251"/>
      <c r="AO251"/>
      <c r="AP251"/>
      <c r="AQ251"/>
      <c r="AR251"/>
      <c r="AS251"/>
    </row>
    <row r="252" spans="28:45">
      <c r="AB252" s="39"/>
      <c r="AC252" t="e">
        <f>+'Ark1'!#REF!</f>
        <v>#REF!</v>
      </c>
      <c r="AD252" t="e">
        <f>+'Ark1'!#REF!</f>
        <v>#REF!</v>
      </c>
      <c r="AE252" s="3" t="s">
        <v>425</v>
      </c>
      <c r="AF252" t="e">
        <f>+'Ark1'!#REF!</f>
        <v>#REF!</v>
      </c>
      <c r="AG252" s="9" t="e">
        <f>+'Ark1'!#REF!</f>
        <v>#REF!</v>
      </c>
      <c r="AH252" s="1" t="e">
        <f>+'Ark1'!#REF!</f>
        <v>#REF!</v>
      </c>
      <c r="AI252" s="9" t="e">
        <f>+'Ark1'!#REF!</f>
        <v>#REF!</v>
      </c>
      <c r="AJ252" s="94" t="e">
        <f t="shared" si="3"/>
        <v>#REF!</v>
      </c>
      <c r="AK252"/>
      <c r="AL252"/>
      <c r="AM252"/>
      <c r="AN252"/>
      <c r="AO252"/>
      <c r="AP252"/>
      <c r="AQ252"/>
      <c r="AR252"/>
      <c r="AS252"/>
    </row>
    <row r="253" spans="28:45">
      <c r="AB253" s="39"/>
      <c r="AC253" t="e">
        <f>+'Ark1'!#REF!</f>
        <v>#REF!</v>
      </c>
      <c r="AD253" t="e">
        <f>+'Ark1'!#REF!</f>
        <v>#REF!</v>
      </c>
      <c r="AE253" s="3" t="s">
        <v>426</v>
      </c>
      <c r="AF253" t="e">
        <f>+'Ark1'!#REF!</f>
        <v>#REF!</v>
      </c>
      <c r="AG253" s="9" t="e">
        <f>+'Ark1'!#REF!</f>
        <v>#REF!</v>
      </c>
      <c r="AH253" s="1" t="e">
        <f>+'Ark1'!#REF!</f>
        <v>#REF!</v>
      </c>
      <c r="AI253" s="9" t="e">
        <f>+'Ark1'!#REF!</f>
        <v>#REF!</v>
      </c>
      <c r="AJ253" s="94" t="e">
        <f t="shared" si="3"/>
        <v>#REF!</v>
      </c>
      <c r="AK253"/>
      <c r="AL253"/>
      <c r="AM253"/>
      <c r="AN253"/>
      <c r="AO253"/>
      <c r="AP253"/>
      <c r="AQ253"/>
      <c r="AR253"/>
      <c r="AS253"/>
    </row>
    <row r="254" spans="28:45">
      <c r="AB254" s="39"/>
      <c r="AC254" t="e">
        <f>+'Ark1'!#REF!</f>
        <v>#REF!</v>
      </c>
      <c r="AD254" t="e">
        <f>+'Ark1'!#REF!</f>
        <v>#REF!</v>
      </c>
      <c r="AE254" s="3" t="s">
        <v>427</v>
      </c>
      <c r="AF254" t="e">
        <f>+'Ark1'!#REF!</f>
        <v>#REF!</v>
      </c>
      <c r="AG254" s="9" t="e">
        <f>+'Ark1'!#REF!</f>
        <v>#REF!</v>
      </c>
      <c r="AH254" s="1" t="e">
        <f>+'Ark1'!#REF!</f>
        <v>#REF!</v>
      </c>
      <c r="AI254" s="9" t="e">
        <f>+'Ark1'!#REF!</f>
        <v>#REF!</v>
      </c>
      <c r="AJ254" s="94" t="e">
        <f t="shared" si="3"/>
        <v>#REF!</v>
      </c>
      <c r="AK254"/>
      <c r="AL254"/>
      <c r="AM254"/>
      <c r="AN254"/>
      <c r="AO254"/>
      <c r="AP254"/>
      <c r="AQ254"/>
      <c r="AR254"/>
      <c r="AS254"/>
    </row>
    <row r="255" spans="28:45">
      <c r="AB255" s="39"/>
      <c r="AC255" t="e">
        <f>+'Ark1'!#REF!</f>
        <v>#REF!</v>
      </c>
      <c r="AD255" t="e">
        <f>+'Ark1'!#REF!</f>
        <v>#REF!</v>
      </c>
      <c r="AE255" s="3" t="s">
        <v>428</v>
      </c>
      <c r="AF255" t="e">
        <f>+'Ark1'!#REF!</f>
        <v>#REF!</v>
      </c>
      <c r="AG255" s="9" t="e">
        <f>+'Ark1'!#REF!</f>
        <v>#REF!</v>
      </c>
      <c r="AH255" s="1" t="e">
        <f>+'Ark1'!#REF!</f>
        <v>#REF!</v>
      </c>
      <c r="AI255" s="9" t="e">
        <f>+'Ark1'!#REF!</f>
        <v>#REF!</v>
      </c>
      <c r="AJ255" s="94" t="e">
        <f t="shared" si="3"/>
        <v>#REF!</v>
      </c>
      <c r="AK255"/>
      <c r="AL255"/>
      <c r="AM255"/>
      <c r="AN255"/>
      <c r="AO255"/>
      <c r="AP255"/>
      <c r="AQ255"/>
      <c r="AR255"/>
      <c r="AS255"/>
    </row>
    <row r="256" spans="28:45">
      <c r="AB256" s="39"/>
      <c r="AC256" t="e">
        <f>+'Ark1'!#REF!</f>
        <v>#REF!</v>
      </c>
      <c r="AD256" t="e">
        <f>+'Ark1'!#REF!</f>
        <v>#REF!</v>
      </c>
      <c r="AE256" s="3" t="s">
        <v>429</v>
      </c>
      <c r="AF256" t="e">
        <f>+'Ark1'!#REF!</f>
        <v>#REF!</v>
      </c>
      <c r="AG256" s="9" t="e">
        <f>+'Ark1'!#REF!</f>
        <v>#REF!</v>
      </c>
      <c r="AH256" s="1" t="e">
        <f>+'Ark1'!#REF!</f>
        <v>#REF!</v>
      </c>
      <c r="AI256" s="9" t="e">
        <f>+'Ark1'!#REF!</f>
        <v>#REF!</v>
      </c>
      <c r="AJ256" s="94" t="e">
        <f t="shared" si="3"/>
        <v>#REF!</v>
      </c>
      <c r="AK256"/>
      <c r="AL256"/>
      <c r="AM256"/>
      <c r="AN256"/>
      <c r="AO256"/>
      <c r="AP256"/>
      <c r="AQ256"/>
      <c r="AR256"/>
      <c r="AS256"/>
    </row>
    <row r="257" spans="28:45">
      <c r="AB257" s="39"/>
      <c r="AC257" t="e">
        <f>+'Ark1'!#REF!</f>
        <v>#REF!</v>
      </c>
      <c r="AD257" t="e">
        <f>+'Ark1'!#REF!</f>
        <v>#REF!</v>
      </c>
      <c r="AE257" s="3" t="s">
        <v>430</v>
      </c>
      <c r="AF257" t="e">
        <f>+'Ark1'!#REF!</f>
        <v>#REF!</v>
      </c>
      <c r="AG257" s="9" t="e">
        <f>+'Ark1'!#REF!</f>
        <v>#REF!</v>
      </c>
      <c r="AH257" s="1" t="e">
        <f>+'Ark1'!#REF!</f>
        <v>#REF!</v>
      </c>
      <c r="AI257" s="9" t="e">
        <f>+'Ark1'!#REF!</f>
        <v>#REF!</v>
      </c>
      <c r="AJ257" s="94" t="e">
        <f t="shared" si="3"/>
        <v>#REF!</v>
      </c>
      <c r="AK257"/>
      <c r="AL257"/>
      <c r="AM257"/>
      <c r="AN257"/>
      <c r="AO257"/>
      <c r="AP257"/>
      <c r="AQ257"/>
      <c r="AR257"/>
      <c r="AS257"/>
    </row>
    <row r="258" spans="28:45">
      <c r="AB258" s="39"/>
      <c r="AC258" t="e">
        <f>+'Ark1'!#REF!</f>
        <v>#REF!</v>
      </c>
      <c r="AD258" t="e">
        <f>+'Ark1'!#REF!</f>
        <v>#REF!</v>
      </c>
      <c r="AE258" s="3" t="s">
        <v>431</v>
      </c>
      <c r="AF258" t="e">
        <f>+'Ark1'!#REF!</f>
        <v>#REF!</v>
      </c>
      <c r="AG258" s="9" t="e">
        <f>+'Ark1'!#REF!</f>
        <v>#REF!</v>
      </c>
      <c r="AH258" s="1" t="e">
        <f>+'Ark1'!#REF!</f>
        <v>#REF!</v>
      </c>
      <c r="AI258" s="9" t="e">
        <f>+'Ark1'!#REF!</f>
        <v>#REF!</v>
      </c>
      <c r="AJ258" s="94" t="e">
        <f t="shared" si="3"/>
        <v>#REF!</v>
      </c>
      <c r="AK258"/>
      <c r="AL258"/>
      <c r="AM258"/>
      <c r="AN258"/>
      <c r="AO258"/>
      <c r="AP258"/>
      <c r="AQ258"/>
      <c r="AR258"/>
      <c r="AS258"/>
    </row>
    <row r="259" spans="28:45">
      <c r="AB259" s="39"/>
      <c r="AC259" t="e">
        <f>+'Ark1'!#REF!</f>
        <v>#REF!</v>
      </c>
      <c r="AD259" t="e">
        <f>+'Ark1'!#REF!</f>
        <v>#REF!</v>
      </c>
      <c r="AE259" s="3" t="s">
        <v>432</v>
      </c>
      <c r="AF259" t="e">
        <f>+'Ark1'!#REF!</f>
        <v>#REF!</v>
      </c>
      <c r="AG259" s="9" t="e">
        <f>+'Ark1'!#REF!</f>
        <v>#REF!</v>
      </c>
      <c r="AH259" s="1" t="e">
        <f>+'Ark1'!#REF!</f>
        <v>#REF!</v>
      </c>
      <c r="AI259" s="9" t="e">
        <f>+'Ark1'!#REF!</f>
        <v>#REF!</v>
      </c>
      <c r="AJ259" s="94" t="e">
        <f t="shared" si="3"/>
        <v>#REF!</v>
      </c>
      <c r="AK259"/>
      <c r="AL259"/>
      <c r="AM259"/>
      <c r="AN259"/>
      <c r="AO259"/>
      <c r="AP259"/>
      <c r="AQ259"/>
      <c r="AR259"/>
      <c r="AS259"/>
    </row>
    <row r="260" spans="28:45">
      <c r="AB260" s="39"/>
      <c r="AC260" t="e">
        <f>+'Ark1'!#REF!</f>
        <v>#REF!</v>
      </c>
      <c r="AD260" t="e">
        <f>+'Ark1'!#REF!</f>
        <v>#REF!</v>
      </c>
      <c r="AE260" s="3" t="s">
        <v>433</v>
      </c>
      <c r="AF260" t="e">
        <f>+'Ark1'!#REF!</f>
        <v>#REF!</v>
      </c>
      <c r="AG260" s="9" t="e">
        <f>+'Ark1'!#REF!</f>
        <v>#REF!</v>
      </c>
      <c r="AH260" s="1" t="e">
        <f>+'Ark1'!#REF!</f>
        <v>#REF!</v>
      </c>
      <c r="AI260" s="9" t="e">
        <f>+'Ark1'!#REF!</f>
        <v>#REF!</v>
      </c>
      <c r="AJ260" s="94" t="e">
        <f t="shared" si="3"/>
        <v>#REF!</v>
      </c>
      <c r="AK260"/>
      <c r="AL260"/>
      <c r="AM260"/>
      <c r="AN260"/>
      <c r="AO260"/>
      <c r="AP260"/>
      <c r="AQ260"/>
      <c r="AR260"/>
      <c r="AS260"/>
    </row>
    <row r="261" spans="28:45">
      <c r="AB261" s="39"/>
      <c r="AC261" t="e">
        <f>+'Ark1'!#REF!</f>
        <v>#REF!</v>
      </c>
      <c r="AD261" t="e">
        <f>+'Ark1'!#REF!</f>
        <v>#REF!</v>
      </c>
      <c r="AE261" s="3" t="s">
        <v>434</v>
      </c>
      <c r="AF261" t="e">
        <f>+'Ark1'!#REF!</f>
        <v>#REF!</v>
      </c>
      <c r="AG261" s="9" t="e">
        <f>+'Ark1'!#REF!</f>
        <v>#REF!</v>
      </c>
      <c r="AH261" s="1" t="e">
        <f>+'Ark1'!#REF!</f>
        <v>#REF!</v>
      </c>
      <c r="AI261" s="9" t="e">
        <f>+'Ark1'!#REF!</f>
        <v>#REF!</v>
      </c>
      <c r="AJ261" s="94" t="e">
        <f t="shared" si="3"/>
        <v>#REF!</v>
      </c>
      <c r="AK261"/>
      <c r="AL261"/>
      <c r="AM261"/>
      <c r="AN261"/>
      <c r="AO261"/>
      <c r="AP261"/>
      <c r="AQ261"/>
      <c r="AR261"/>
      <c r="AS261"/>
    </row>
    <row r="262" spans="28:45">
      <c r="AB262" s="39"/>
      <c r="AC262" t="e">
        <f>+'Ark1'!#REF!</f>
        <v>#REF!</v>
      </c>
      <c r="AD262" t="e">
        <f>+'Ark1'!#REF!</f>
        <v>#REF!</v>
      </c>
      <c r="AE262" s="3" t="s">
        <v>435</v>
      </c>
      <c r="AF262" t="e">
        <f>+'Ark1'!#REF!</f>
        <v>#REF!</v>
      </c>
      <c r="AG262" s="9" t="e">
        <f>+'Ark1'!#REF!</f>
        <v>#REF!</v>
      </c>
      <c r="AH262" s="1" t="e">
        <f>+'Ark1'!#REF!</f>
        <v>#REF!</v>
      </c>
      <c r="AI262" s="9" t="e">
        <f>+'Ark1'!#REF!</f>
        <v>#REF!</v>
      </c>
      <c r="AJ262" s="94" t="e">
        <f t="shared" si="3"/>
        <v>#REF!</v>
      </c>
      <c r="AK262"/>
      <c r="AL262"/>
      <c r="AM262"/>
      <c r="AN262"/>
      <c r="AO262"/>
      <c r="AP262"/>
      <c r="AQ262"/>
      <c r="AR262"/>
      <c r="AS262"/>
    </row>
    <row r="263" spans="28:45">
      <c r="AB263" s="39"/>
      <c r="AC263" t="e">
        <f>+'Ark1'!#REF!</f>
        <v>#REF!</v>
      </c>
      <c r="AD263" t="e">
        <f>+'Ark1'!#REF!</f>
        <v>#REF!</v>
      </c>
      <c r="AE263" s="3" t="s">
        <v>436</v>
      </c>
      <c r="AF263" t="e">
        <f>+'Ark1'!#REF!</f>
        <v>#REF!</v>
      </c>
      <c r="AG263" s="9" t="e">
        <f>+'Ark1'!#REF!</f>
        <v>#REF!</v>
      </c>
      <c r="AH263" s="1" t="e">
        <f>+'Ark1'!#REF!</f>
        <v>#REF!</v>
      </c>
      <c r="AI263" s="9" t="e">
        <f>+'Ark1'!#REF!</f>
        <v>#REF!</v>
      </c>
      <c r="AJ263" s="94" t="e">
        <f t="shared" si="3"/>
        <v>#REF!</v>
      </c>
      <c r="AK263"/>
      <c r="AL263"/>
      <c r="AM263"/>
      <c r="AN263"/>
      <c r="AO263"/>
      <c r="AP263"/>
      <c r="AQ263"/>
      <c r="AR263"/>
      <c r="AS263"/>
    </row>
    <row r="264" spans="28:45">
      <c r="AB264" s="39"/>
      <c r="AC264" s="47" t="e">
        <f>+'Ark1'!#REF!</f>
        <v>#REF!</v>
      </c>
      <c r="AD264" s="47" t="e">
        <f>+'Ark1'!#REF!</f>
        <v>#REF!</v>
      </c>
      <c r="AE264" s="48" t="s">
        <v>420</v>
      </c>
      <c r="AF264" s="47" t="e">
        <f>+'Ark1'!#REF!</f>
        <v>#REF!</v>
      </c>
      <c r="AG264" s="64" t="e">
        <f>+'Ark1'!#REF!</f>
        <v>#REF!</v>
      </c>
      <c r="AH264" s="49" t="e">
        <f>+'Ark1'!#REF!</f>
        <v>#REF!</v>
      </c>
      <c r="AI264" s="64" t="e">
        <f>+'Ark1'!#REF!</f>
        <v>#REF!</v>
      </c>
      <c r="AJ264" s="99" t="e">
        <f t="shared" si="3"/>
        <v>#REF!</v>
      </c>
      <c r="AK264"/>
      <c r="AL264"/>
      <c r="AM264"/>
      <c r="AN264"/>
      <c r="AO264"/>
      <c r="AP264"/>
      <c r="AQ264"/>
      <c r="AR264"/>
      <c r="AS264"/>
    </row>
    <row r="265" spans="28:45">
      <c r="AB265" s="39"/>
      <c r="AC265" s="47" t="e">
        <f>+'Ark1'!#REF!</f>
        <v>#REF!</v>
      </c>
      <c r="AD265" s="47" t="e">
        <f>+'Ark1'!#REF!</f>
        <v>#REF!</v>
      </c>
      <c r="AE265" s="48" t="s">
        <v>421</v>
      </c>
      <c r="AF265" s="47" t="e">
        <f>+'Ark1'!#REF!</f>
        <v>#REF!</v>
      </c>
      <c r="AG265" s="64" t="e">
        <f>+'Ark1'!#REF!</f>
        <v>#REF!</v>
      </c>
      <c r="AH265" s="49" t="e">
        <f>+'Ark1'!#REF!</f>
        <v>#REF!</v>
      </c>
      <c r="AI265" s="64" t="e">
        <f>+'Ark1'!#REF!</f>
        <v>#REF!</v>
      </c>
      <c r="AJ265" s="99" t="e">
        <f t="shared" si="3"/>
        <v>#REF!</v>
      </c>
      <c r="AK265"/>
      <c r="AL265"/>
      <c r="AM265"/>
      <c r="AN265"/>
      <c r="AO265"/>
      <c r="AP265"/>
      <c r="AQ265"/>
      <c r="AR265"/>
      <c r="AS265"/>
    </row>
    <row r="266" spans="28:45">
      <c r="AB266" s="39"/>
      <c r="AC266" s="47" t="e">
        <f>+'Ark1'!#REF!</f>
        <v>#REF!</v>
      </c>
      <c r="AD266" s="47" t="e">
        <f>+'Ark1'!#REF!</f>
        <v>#REF!</v>
      </c>
      <c r="AE266" s="48" t="s">
        <v>422</v>
      </c>
      <c r="AF266" s="47" t="e">
        <f>+'Ark1'!#REF!</f>
        <v>#REF!</v>
      </c>
      <c r="AG266" s="64" t="e">
        <f>+'Ark1'!#REF!</f>
        <v>#REF!</v>
      </c>
      <c r="AH266" s="49" t="e">
        <f>+'Ark1'!#REF!</f>
        <v>#REF!</v>
      </c>
      <c r="AI266" s="64" t="e">
        <f>+'Ark1'!#REF!</f>
        <v>#REF!</v>
      </c>
      <c r="AJ266" s="99" t="e">
        <f t="shared" si="3"/>
        <v>#REF!</v>
      </c>
      <c r="AK266"/>
      <c r="AL266"/>
      <c r="AM266"/>
      <c r="AN266"/>
      <c r="AO266"/>
      <c r="AP266"/>
      <c r="AQ266"/>
      <c r="AR266"/>
      <c r="AS266"/>
    </row>
    <row r="267" spans="28:45">
      <c r="AB267" s="39"/>
      <c r="AC267" s="47" t="e">
        <f>+'Ark1'!#REF!</f>
        <v>#REF!</v>
      </c>
      <c r="AD267" s="47" t="e">
        <f>+'Ark1'!#REF!</f>
        <v>#REF!</v>
      </c>
      <c r="AE267" s="48" t="s">
        <v>402</v>
      </c>
      <c r="AF267" s="47" t="e">
        <f>+'Ark1'!#REF!</f>
        <v>#REF!</v>
      </c>
      <c r="AG267" s="64" t="e">
        <f>+'Ark1'!#REF!</f>
        <v>#REF!</v>
      </c>
      <c r="AH267" s="49" t="e">
        <f>+'Ark1'!#REF!</f>
        <v>#REF!</v>
      </c>
      <c r="AI267" s="64" t="e">
        <f>+'Ark1'!#REF!</f>
        <v>#REF!</v>
      </c>
      <c r="AJ267" s="99" t="e">
        <f t="shared" si="3"/>
        <v>#REF!</v>
      </c>
      <c r="AK267"/>
      <c r="AL267"/>
      <c r="AM267"/>
      <c r="AN267"/>
      <c r="AO267"/>
      <c r="AP267"/>
      <c r="AQ267"/>
      <c r="AR267"/>
      <c r="AS267"/>
    </row>
    <row r="268" spans="28:45">
      <c r="AB268" s="39"/>
      <c r="AC268" s="47" t="e">
        <f>+'Ark1'!#REF!</f>
        <v>#REF!</v>
      </c>
      <c r="AD268" s="47" t="e">
        <f>+'Ark1'!#REF!</f>
        <v>#REF!</v>
      </c>
      <c r="AE268" s="48" t="s">
        <v>423</v>
      </c>
      <c r="AF268" s="47" t="e">
        <f>+'Ark1'!#REF!</f>
        <v>#REF!</v>
      </c>
      <c r="AG268" s="64" t="e">
        <f>+'Ark1'!#REF!</f>
        <v>#REF!</v>
      </c>
      <c r="AH268" s="49" t="e">
        <f>+'Ark1'!#REF!</f>
        <v>#REF!</v>
      </c>
      <c r="AI268" s="64" t="e">
        <f>+'Ark1'!#REF!</f>
        <v>#REF!</v>
      </c>
      <c r="AJ268" s="99" t="e">
        <f t="shared" ref="AJ268:AJ331" si="4">+AG268/AF268</f>
        <v>#REF!</v>
      </c>
      <c r="AK268"/>
      <c r="AL268"/>
      <c r="AM268"/>
      <c r="AN268"/>
      <c r="AO268"/>
      <c r="AP268"/>
      <c r="AQ268"/>
      <c r="AR268"/>
      <c r="AS268"/>
    </row>
    <row r="269" spans="28:45">
      <c r="AB269" s="39"/>
      <c r="AC269" s="47" t="e">
        <f>+'Ark1'!#REF!</f>
        <v>#REF!</v>
      </c>
      <c r="AD269" s="47" t="e">
        <f>+'Ark1'!#REF!</f>
        <v>#REF!</v>
      </c>
      <c r="AE269" s="48" t="s">
        <v>424</v>
      </c>
      <c r="AF269" s="47" t="e">
        <f>+'Ark1'!#REF!</f>
        <v>#REF!</v>
      </c>
      <c r="AG269" s="64" t="e">
        <f>+'Ark1'!#REF!</f>
        <v>#REF!</v>
      </c>
      <c r="AH269" s="49" t="e">
        <f>+'Ark1'!#REF!</f>
        <v>#REF!</v>
      </c>
      <c r="AI269" s="64" t="e">
        <f>+'Ark1'!#REF!</f>
        <v>#REF!</v>
      </c>
      <c r="AJ269" s="99" t="e">
        <f t="shared" si="4"/>
        <v>#REF!</v>
      </c>
      <c r="AK269"/>
      <c r="AL269"/>
      <c r="AM269"/>
      <c r="AN269"/>
      <c r="AO269"/>
      <c r="AP269"/>
      <c r="AQ269"/>
      <c r="AR269"/>
      <c r="AS269"/>
    </row>
    <row r="270" spans="28:45">
      <c r="AB270" s="39"/>
      <c r="AC270" s="47" t="e">
        <f>+'Ark1'!#REF!</f>
        <v>#REF!</v>
      </c>
      <c r="AD270" s="47" t="e">
        <f>+'Ark1'!#REF!</f>
        <v>#REF!</v>
      </c>
      <c r="AE270" s="48" t="s">
        <v>425</v>
      </c>
      <c r="AF270" s="47" t="e">
        <f>+'Ark1'!#REF!</f>
        <v>#REF!</v>
      </c>
      <c r="AG270" s="64" t="e">
        <f>+'Ark1'!#REF!</f>
        <v>#REF!</v>
      </c>
      <c r="AH270" s="49" t="e">
        <f>+'Ark1'!#REF!</f>
        <v>#REF!</v>
      </c>
      <c r="AI270" s="64" t="e">
        <f>+'Ark1'!#REF!</f>
        <v>#REF!</v>
      </c>
      <c r="AJ270" s="99" t="e">
        <f t="shared" si="4"/>
        <v>#REF!</v>
      </c>
      <c r="AK270"/>
      <c r="AL270"/>
      <c r="AM270"/>
      <c r="AN270"/>
      <c r="AO270"/>
      <c r="AP270"/>
      <c r="AQ270"/>
      <c r="AR270"/>
      <c r="AS270"/>
    </row>
    <row r="271" spans="28:45">
      <c r="AB271" s="39"/>
      <c r="AC271" s="47" t="e">
        <f>+'Ark1'!#REF!</f>
        <v>#REF!</v>
      </c>
      <c r="AD271" s="47" t="e">
        <f>+'Ark1'!#REF!</f>
        <v>#REF!</v>
      </c>
      <c r="AE271" s="48" t="s">
        <v>426</v>
      </c>
      <c r="AF271" s="47" t="e">
        <f>+'Ark1'!#REF!</f>
        <v>#REF!</v>
      </c>
      <c r="AG271" s="64" t="e">
        <f>+'Ark1'!#REF!</f>
        <v>#REF!</v>
      </c>
      <c r="AH271" s="49" t="e">
        <f>+'Ark1'!#REF!</f>
        <v>#REF!</v>
      </c>
      <c r="AI271" s="64" t="e">
        <f>+'Ark1'!#REF!</f>
        <v>#REF!</v>
      </c>
      <c r="AJ271" s="99" t="e">
        <f t="shared" si="4"/>
        <v>#REF!</v>
      </c>
      <c r="AK271"/>
      <c r="AL271"/>
      <c r="AM271"/>
      <c r="AN271"/>
      <c r="AO271"/>
      <c r="AP271"/>
      <c r="AQ271"/>
      <c r="AR271"/>
      <c r="AS271"/>
    </row>
    <row r="272" spans="28:45">
      <c r="AB272" s="39"/>
      <c r="AC272" s="47" t="e">
        <f>+'Ark1'!#REF!</f>
        <v>#REF!</v>
      </c>
      <c r="AD272" s="47" t="e">
        <f>+'Ark1'!#REF!</f>
        <v>#REF!</v>
      </c>
      <c r="AE272" s="48" t="s">
        <v>427</v>
      </c>
      <c r="AF272" s="47" t="e">
        <f>+'Ark1'!#REF!</f>
        <v>#REF!</v>
      </c>
      <c r="AG272" s="64" t="e">
        <f>+'Ark1'!#REF!</f>
        <v>#REF!</v>
      </c>
      <c r="AH272" s="49" t="e">
        <f>+'Ark1'!#REF!</f>
        <v>#REF!</v>
      </c>
      <c r="AI272" s="64" t="e">
        <f>+'Ark1'!#REF!</f>
        <v>#REF!</v>
      </c>
      <c r="AJ272" s="99" t="e">
        <f t="shared" si="4"/>
        <v>#REF!</v>
      </c>
      <c r="AK272"/>
      <c r="AL272"/>
      <c r="AM272"/>
      <c r="AN272"/>
      <c r="AO272"/>
      <c r="AP272"/>
      <c r="AQ272"/>
      <c r="AR272"/>
      <c r="AS272"/>
    </row>
    <row r="273" spans="28:45">
      <c r="AB273" s="39"/>
      <c r="AC273" s="47" t="e">
        <f>+'Ark1'!#REF!</f>
        <v>#REF!</v>
      </c>
      <c r="AD273" s="47" t="e">
        <f>+'Ark1'!#REF!</f>
        <v>#REF!</v>
      </c>
      <c r="AE273" s="48" t="s">
        <v>428</v>
      </c>
      <c r="AF273" s="47" t="e">
        <f>+'Ark1'!#REF!</f>
        <v>#REF!</v>
      </c>
      <c r="AG273" s="64" t="e">
        <f>+'Ark1'!#REF!</f>
        <v>#REF!</v>
      </c>
      <c r="AH273" s="49" t="e">
        <f>+'Ark1'!#REF!</f>
        <v>#REF!</v>
      </c>
      <c r="AI273" s="64" t="e">
        <f>+'Ark1'!#REF!</f>
        <v>#REF!</v>
      </c>
      <c r="AJ273" s="99" t="e">
        <f t="shared" si="4"/>
        <v>#REF!</v>
      </c>
      <c r="AK273"/>
      <c r="AL273"/>
      <c r="AM273"/>
      <c r="AN273"/>
      <c r="AO273"/>
      <c r="AP273"/>
      <c r="AQ273"/>
      <c r="AR273"/>
      <c r="AS273"/>
    </row>
    <row r="274" spans="28:45">
      <c r="AB274" s="39"/>
      <c r="AC274" s="47" t="e">
        <f>+'Ark1'!#REF!</f>
        <v>#REF!</v>
      </c>
      <c r="AD274" s="47" t="e">
        <f>+'Ark1'!#REF!</f>
        <v>#REF!</v>
      </c>
      <c r="AE274" s="48" t="s">
        <v>429</v>
      </c>
      <c r="AF274" s="47" t="e">
        <f>+'Ark1'!#REF!</f>
        <v>#REF!</v>
      </c>
      <c r="AG274" s="64" t="e">
        <f>+'Ark1'!#REF!</f>
        <v>#REF!</v>
      </c>
      <c r="AH274" s="49" t="e">
        <f>+'Ark1'!#REF!</f>
        <v>#REF!</v>
      </c>
      <c r="AI274" s="64" t="e">
        <f>+'Ark1'!#REF!</f>
        <v>#REF!</v>
      </c>
      <c r="AJ274" s="99" t="e">
        <f t="shared" si="4"/>
        <v>#REF!</v>
      </c>
      <c r="AK274"/>
      <c r="AL274"/>
      <c r="AM274"/>
      <c r="AN274"/>
      <c r="AO274"/>
      <c r="AP274"/>
      <c r="AQ274"/>
      <c r="AR274"/>
      <c r="AS274"/>
    </row>
    <row r="275" spans="28:45">
      <c r="AB275" s="39"/>
      <c r="AC275" s="47" t="e">
        <f>+'Ark1'!#REF!</f>
        <v>#REF!</v>
      </c>
      <c r="AD275" s="47" t="e">
        <f>+'Ark1'!#REF!</f>
        <v>#REF!</v>
      </c>
      <c r="AE275" s="48" t="s">
        <v>430</v>
      </c>
      <c r="AF275" s="47" t="e">
        <f>+'Ark1'!#REF!</f>
        <v>#REF!</v>
      </c>
      <c r="AG275" s="64" t="e">
        <f>+'Ark1'!#REF!</f>
        <v>#REF!</v>
      </c>
      <c r="AH275" s="49" t="e">
        <f>+'Ark1'!#REF!</f>
        <v>#REF!</v>
      </c>
      <c r="AI275" s="64" t="e">
        <f>+'Ark1'!#REF!</f>
        <v>#REF!</v>
      </c>
      <c r="AJ275" s="99" t="e">
        <f t="shared" si="4"/>
        <v>#REF!</v>
      </c>
      <c r="AK275"/>
      <c r="AL275"/>
      <c r="AM275"/>
      <c r="AN275"/>
      <c r="AO275"/>
      <c r="AP275"/>
      <c r="AQ275"/>
      <c r="AR275"/>
      <c r="AS275"/>
    </row>
    <row r="276" spans="28:45">
      <c r="AB276" s="39"/>
      <c r="AC276" s="47" t="e">
        <f>+'Ark1'!#REF!</f>
        <v>#REF!</v>
      </c>
      <c r="AD276" s="47" t="e">
        <f>+'Ark1'!#REF!</f>
        <v>#REF!</v>
      </c>
      <c r="AE276" s="48" t="s">
        <v>431</v>
      </c>
      <c r="AF276" s="47" t="e">
        <f>+'Ark1'!#REF!</f>
        <v>#REF!</v>
      </c>
      <c r="AG276" s="64" t="e">
        <f>+'Ark1'!#REF!</f>
        <v>#REF!</v>
      </c>
      <c r="AH276" s="49" t="e">
        <f>+'Ark1'!#REF!</f>
        <v>#REF!</v>
      </c>
      <c r="AI276" s="64" t="e">
        <f>+'Ark1'!#REF!</f>
        <v>#REF!</v>
      </c>
      <c r="AJ276" s="99" t="e">
        <f t="shared" si="4"/>
        <v>#REF!</v>
      </c>
      <c r="AK276"/>
      <c r="AL276"/>
      <c r="AM276"/>
      <c r="AN276"/>
      <c r="AO276"/>
      <c r="AP276"/>
      <c r="AQ276"/>
      <c r="AR276"/>
      <c r="AS276"/>
    </row>
    <row r="277" spans="28:45">
      <c r="AB277" s="39"/>
      <c r="AC277" s="47" t="e">
        <f>+'Ark1'!#REF!</f>
        <v>#REF!</v>
      </c>
      <c r="AD277" s="47" t="e">
        <f>+'Ark1'!#REF!</f>
        <v>#REF!</v>
      </c>
      <c r="AE277" s="48" t="s">
        <v>432</v>
      </c>
      <c r="AF277" s="47" t="e">
        <f>+'Ark1'!#REF!</f>
        <v>#REF!</v>
      </c>
      <c r="AG277" s="64" t="e">
        <f>+'Ark1'!#REF!</f>
        <v>#REF!</v>
      </c>
      <c r="AH277" s="49" t="e">
        <f>+'Ark1'!#REF!</f>
        <v>#REF!</v>
      </c>
      <c r="AI277" s="64" t="e">
        <f>+'Ark1'!#REF!</f>
        <v>#REF!</v>
      </c>
      <c r="AJ277" s="99" t="e">
        <f t="shared" si="4"/>
        <v>#REF!</v>
      </c>
      <c r="AK277"/>
      <c r="AL277"/>
      <c r="AM277"/>
      <c r="AN277"/>
      <c r="AO277"/>
      <c r="AP277"/>
      <c r="AQ277"/>
      <c r="AR277"/>
      <c r="AS277"/>
    </row>
    <row r="278" spans="28:45">
      <c r="AB278" s="39"/>
      <c r="AC278" s="47" t="e">
        <f>+'Ark1'!#REF!</f>
        <v>#REF!</v>
      </c>
      <c r="AD278" s="47" t="e">
        <f>+'Ark1'!#REF!</f>
        <v>#REF!</v>
      </c>
      <c r="AE278" s="48" t="s">
        <v>433</v>
      </c>
      <c r="AF278" s="47" t="e">
        <f>+'Ark1'!#REF!</f>
        <v>#REF!</v>
      </c>
      <c r="AG278" s="64" t="e">
        <f>+'Ark1'!#REF!</f>
        <v>#REF!</v>
      </c>
      <c r="AH278" s="49" t="e">
        <f>+'Ark1'!#REF!</f>
        <v>#REF!</v>
      </c>
      <c r="AI278" s="64" t="e">
        <f>+'Ark1'!#REF!</f>
        <v>#REF!</v>
      </c>
      <c r="AJ278" s="99" t="e">
        <f t="shared" si="4"/>
        <v>#REF!</v>
      </c>
      <c r="AK278"/>
      <c r="AL278"/>
      <c r="AM278"/>
      <c r="AN278"/>
      <c r="AO278"/>
      <c r="AP278"/>
      <c r="AQ278"/>
      <c r="AR278"/>
      <c r="AS278"/>
    </row>
    <row r="279" spans="28:45">
      <c r="AB279" s="39"/>
      <c r="AC279" s="47" t="e">
        <f>+'Ark1'!#REF!</f>
        <v>#REF!</v>
      </c>
      <c r="AD279" s="47" t="e">
        <f>+'Ark1'!#REF!</f>
        <v>#REF!</v>
      </c>
      <c r="AE279" s="48" t="s">
        <v>434</v>
      </c>
      <c r="AF279" s="47" t="e">
        <f>+'Ark1'!#REF!</f>
        <v>#REF!</v>
      </c>
      <c r="AG279" s="64" t="e">
        <f>+'Ark1'!#REF!</f>
        <v>#REF!</v>
      </c>
      <c r="AH279" s="49" t="e">
        <f>+'Ark1'!#REF!</f>
        <v>#REF!</v>
      </c>
      <c r="AI279" s="64" t="e">
        <f>+'Ark1'!#REF!</f>
        <v>#REF!</v>
      </c>
      <c r="AJ279" s="99" t="e">
        <f t="shared" si="4"/>
        <v>#REF!</v>
      </c>
      <c r="AK279"/>
      <c r="AL279"/>
      <c r="AM279"/>
      <c r="AN279"/>
      <c r="AO279"/>
      <c r="AP279"/>
      <c r="AQ279"/>
      <c r="AR279"/>
      <c r="AS279"/>
    </row>
    <row r="280" spans="28:45">
      <c r="AB280" s="39"/>
      <c r="AC280" s="47" t="e">
        <f>+'Ark1'!#REF!</f>
        <v>#REF!</v>
      </c>
      <c r="AD280" s="47" t="e">
        <f>+'Ark1'!#REF!</f>
        <v>#REF!</v>
      </c>
      <c r="AE280" s="48" t="s">
        <v>435</v>
      </c>
      <c r="AF280" s="47" t="e">
        <f>+'Ark1'!#REF!</f>
        <v>#REF!</v>
      </c>
      <c r="AG280" s="64" t="e">
        <f>+'Ark1'!#REF!</f>
        <v>#REF!</v>
      </c>
      <c r="AH280" s="49" t="e">
        <f>+'Ark1'!#REF!</f>
        <v>#REF!</v>
      </c>
      <c r="AI280" s="64" t="e">
        <f>+'Ark1'!#REF!</f>
        <v>#REF!</v>
      </c>
      <c r="AJ280" s="99" t="e">
        <f t="shared" si="4"/>
        <v>#REF!</v>
      </c>
      <c r="AK280"/>
      <c r="AL280"/>
      <c r="AM280"/>
      <c r="AN280"/>
      <c r="AO280"/>
      <c r="AP280"/>
      <c r="AQ280"/>
      <c r="AR280"/>
      <c r="AS280"/>
    </row>
    <row r="281" spans="28:45">
      <c r="AB281" s="39"/>
      <c r="AC281" s="47" t="e">
        <f>+'Ark1'!#REF!</f>
        <v>#REF!</v>
      </c>
      <c r="AD281" s="47" t="e">
        <f>+'Ark1'!#REF!</f>
        <v>#REF!</v>
      </c>
      <c r="AE281" s="48" t="s">
        <v>436</v>
      </c>
      <c r="AF281" s="47" t="e">
        <f>+'Ark1'!#REF!</f>
        <v>#REF!</v>
      </c>
      <c r="AG281" s="64" t="e">
        <f>+'Ark1'!#REF!</f>
        <v>#REF!</v>
      </c>
      <c r="AH281" s="49" t="e">
        <f>+'Ark1'!#REF!</f>
        <v>#REF!</v>
      </c>
      <c r="AI281" s="64" t="e">
        <f>+'Ark1'!#REF!</f>
        <v>#REF!</v>
      </c>
      <c r="AJ281" s="99" t="e">
        <f t="shared" si="4"/>
        <v>#REF!</v>
      </c>
      <c r="AK281"/>
      <c r="AL281"/>
      <c r="AM281"/>
      <c r="AN281"/>
      <c r="AO281"/>
      <c r="AP281"/>
      <c r="AQ281"/>
      <c r="AR281"/>
      <c r="AS281"/>
    </row>
    <row r="282" spans="28:45">
      <c r="AB282" s="39"/>
      <c r="AC282" t="e">
        <f>+'Ark1'!#REF!</f>
        <v>#REF!</v>
      </c>
      <c r="AD282" t="e">
        <f>+'Ark1'!#REF!</f>
        <v>#REF!</v>
      </c>
      <c r="AE282" s="3" t="s">
        <v>420</v>
      </c>
      <c r="AF282" t="e">
        <f>+'Ark1'!#REF!</f>
        <v>#REF!</v>
      </c>
      <c r="AG282" s="9" t="e">
        <f>+'Ark1'!#REF!</f>
        <v>#REF!</v>
      </c>
      <c r="AH282" s="1" t="e">
        <f>+'Ark1'!#REF!</f>
        <v>#REF!</v>
      </c>
      <c r="AI282" s="9" t="e">
        <f>+'Ark1'!#REF!</f>
        <v>#REF!</v>
      </c>
      <c r="AJ282" s="94" t="e">
        <f t="shared" si="4"/>
        <v>#REF!</v>
      </c>
      <c r="AK282"/>
      <c r="AL282"/>
      <c r="AM282"/>
      <c r="AN282"/>
      <c r="AO282"/>
      <c r="AP282"/>
      <c r="AQ282"/>
      <c r="AR282"/>
      <c r="AS282"/>
    </row>
    <row r="283" spans="28:45">
      <c r="AB283" s="39"/>
      <c r="AC283" t="e">
        <f>+'Ark1'!#REF!</f>
        <v>#REF!</v>
      </c>
      <c r="AD283" t="e">
        <f>+'Ark1'!#REF!</f>
        <v>#REF!</v>
      </c>
      <c r="AE283" s="3" t="s">
        <v>421</v>
      </c>
      <c r="AF283" t="e">
        <f>+'Ark1'!#REF!</f>
        <v>#REF!</v>
      </c>
      <c r="AG283" s="9" t="e">
        <f>+'Ark1'!#REF!</f>
        <v>#REF!</v>
      </c>
      <c r="AH283" s="1" t="e">
        <f>+'Ark1'!#REF!</f>
        <v>#REF!</v>
      </c>
      <c r="AI283" s="9" t="e">
        <f>+'Ark1'!#REF!</f>
        <v>#REF!</v>
      </c>
      <c r="AJ283" s="94" t="e">
        <f t="shared" si="4"/>
        <v>#REF!</v>
      </c>
      <c r="AK283"/>
      <c r="AL283"/>
      <c r="AM283"/>
      <c r="AN283"/>
      <c r="AO283"/>
      <c r="AP283"/>
      <c r="AQ283"/>
      <c r="AR283"/>
      <c r="AS283"/>
    </row>
    <row r="284" spans="28:45">
      <c r="AB284" s="39"/>
      <c r="AC284" t="e">
        <f>+'Ark1'!#REF!</f>
        <v>#REF!</v>
      </c>
      <c r="AD284" t="e">
        <f>+'Ark1'!#REF!</f>
        <v>#REF!</v>
      </c>
      <c r="AE284" s="3" t="s">
        <v>422</v>
      </c>
      <c r="AF284" t="e">
        <f>+'Ark1'!#REF!</f>
        <v>#REF!</v>
      </c>
      <c r="AG284" s="9" t="e">
        <f>+'Ark1'!#REF!</f>
        <v>#REF!</v>
      </c>
      <c r="AH284" s="1" t="e">
        <f>+'Ark1'!#REF!</f>
        <v>#REF!</v>
      </c>
      <c r="AI284" s="9" t="e">
        <f>+'Ark1'!#REF!</f>
        <v>#REF!</v>
      </c>
      <c r="AJ284" s="94" t="e">
        <f t="shared" si="4"/>
        <v>#REF!</v>
      </c>
      <c r="AK284"/>
      <c r="AL284"/>
      <c r="AM284"/>
      <c r="AN284"/>
      <c r="AO284"/>
      <c r="AP284"/>
      <c r="AQ284"/>
      <c r="AR284"/>
      <c r="AS284"/>
    </row>
    <row r="285" spans="28:45">
      <c r="AB285" s="39"/>
      <c r="AC285" t="e">
        <f>+'Ark1'!#REF!</f>
        <v>#REF!</v>
      </c>
      <c r="AD285" t="e">
        <f>+'Ark1'!#REF!</f>
        <v>#REF!</v>
      </c>
      <c r="AE285" s="3" t="s">
        <v>402</v>
      </c>
      <c r="AF285" t="e">
        <f>+'Ark1'!#REF!</f>
        <v>#REF!</v>
      </c>
      <c r="AG285" s="9" t="e">
        <f>+'Ark1'!#REF!</f>
        <v>#REF!</v>
      </c>
      <c r="AH285" s="1" t="e">
        <f>+'Ark1'!#REF!</f>
        <v>#REF!</v>
      </c>
      <c r="AI285" s="9" t="e">
        <f>+'Ark1'!#REF!</f>
        <v>#REF!</v>
      </c>
      <c r="AJ285" s="94" t="e">
        <f t="shared" si="4"/>
        <v>#REF!</v>
      </c>
      <c r="AK285"/>
      <c r="AL285"/>
      <c r="AM285"/>
      <c r="AN285"/>
      <c r="AO285"/>
      <c r="AP285"/>
      <c r="AQ285"/>
      <c r="AR285"/>
      <c r="AS285"/>
    </row>
    <row r="286" spans="28:45">
      <c r="AB286" s="39"/>
      <c r="AC286" t="e">
        <f>+'Ark1'!#REF!</f>
        <v>#REF!</v>
      </c>
      <c r="AD286" t="e">
        <f>+'Ark1'!#REF!</f>
        <v>#REF!</v>
      </c>
      <c r="AE286" s="3" t="s">
        <v>423</v>
      </c>
      <c r="AF286" t="e">
        <f>+'Ark1'!#REF!</f>
        <v>#REF!</v>
      </c>
      <c r="AG286" s="9" t="e">
        <f>+'Ark1'!#REF!</f>
        <v>#REF!</v>
      </c>
      <c r="AH286" s="1" t="e">
        <f>+'Ark1'!#REF!</f>
        <v>#REF!</v>
      </c>
      <c r="AI286" s="9" t="e">
        <f>+'Ark1'!#REF!</f>
        <v>#REF!</v>
      </c>
      <c r="AJ286" s="94" t="e">
        <f t="shared" si="4"/>
        <v>#REF!</v>
      </c>
      <c r="AK286"/>
      <c r="AL286"/>
      <c r="AM286"/>
      <c r="AN286"/>
      <c r="AO286"/>
      <c r="AP286"/>
      <c r="AQ286"/>
      <c r="AR286"/>
      <c r="AS286"/>
    </row>
    <row r="287" spans="28:45">
      <c r="AB287" s="39"/>
      <c r="AC287" t="e">
        <f>+'Ark1'!#REF!</f>
        <v>#REF!</v>
      </c>
      <c r="AD287" t="e">
        <f>+'Ark1'!#REF!</f>
        <v>#REF!</v>
      </c>
      <c r="AE287" s="3" t="s">
        <v>424</v>
      </c>
      <c r="AF287" t="e">
        <f>+'Ark1'!#REF!</f>
        <v>#REF!</v>
      </c>
      <c r="AG287" s="9" t="e">
        <f>+'Ark1'!#REF!</f>
        <v>#REF!</v>
      </c>
      <c r="AH287" s="1" t="e">
        <f>+'Ark1'!#REF!</f>
        <v>#REF!</v>
      </c>
      <c r="AI287" s="9" t="e">
        <f>+'Ark1'!#REF!</f>
        <v>#REF!</v>
      </c>
      <c r="AJ287" s="94" t="e">
        <f t="shared" si="4"/>
        <v>#REF!</v>
      </c>
      <c r="AK287"/>
      <c r="AL287"/>
      <c r="AM287"/>
      <c r="AN287"/>
      <c r="AO287"/>
      <c r="AP287"/>
      <c r="AQ287"/>
      <c r="AR287"/>
      <c r="AS287"/>
    </row>
    <row r="288" spans="28:45">
      <c r="AB288" s="39"/>
      <c r="AC288" t="e">
        <f>+'Ark1'!#REF!</f>
        <v>#REF!</v>
      </c>
      <c r="AD288" t="e">
        <f>+'Ark1'!#REF!</f>
        <v>#REF!</v>
      </c>
      <c r="AE288" s="3" t="s">
        <v>425</v>
      </c>
      <c r="AF288" t="e">
        <f>+'Ark1'!#REF!</f>
        <v>#REF!</v>
      </c>
      <c r="AG288" s="9" t="e">
        <f>+'Ark1'!#REF!</f>
        <v>#REF!</v>
      </c>
      <c r="AH288" s="1" t="e">
        <f>+'Ark1'!#REF!</f>
        <v>#REF!</v>
      </c>
      <c r="AI288" s="9" t="e">
        <f>+'Ark1'!#REF!</f>
        <v>#REF!</v>
      </c>
      <c r="AJ288" s="94" t="e">
        <f t="shared" si="4"/>
        <v>#REF!</v>
      </c>
      <c r="AK288"/>
      <c r="AL288"/>
      <c r="AM288"/>
      <c r="AN288"/>
      <c r="AO288"/>
      <c r="AP288"/>
      <c r="AQ288"/>
      <c r="AR288"/>
      <c r="AS288"/>
    </row>
    <row r="289" spans="28:45">
      <c r="AB289" s="39"/>
      <c r="AC289" t="e">
        <f>+'Ark1'!#REF!</f>
        <v>#REF!</v>
      </c>
      <c r="AD289" t="e">
        <f>+'Ark1'!#REF!</f>
        <v>#REF!</v>
      </c>
      <c r="AE289" s="3" t="s">
        <v>426</v>
      </c>
      <c r="AF289" t="e">
        <f>+'Ark1'!#REF!</f>
        <v>#REF!</v>
      </c>
      <c r="AG289" s="9" t="e">
        <f>+'Ark1'!#REF!</f>
        <v>#REF!</v>
      </c>
      <c r="AH289" s="1" t="e">
        <f>+'Ark1'!#REF!</f>
        <v>#REF!</v>
      </c>
      <c r="AI289" s="9" t="e">
        <f>+'Ark1'!#REF!</f>
        <v>#REF!</v>
      </c>
      <c r="AJ289" s="94" t="e">
        <f t="shared" si="4"/>
        <v>#REF!</v>
      </c>
      <c r="AK289"/>
      <c r="AL289"/>
      <c r="AM289"/>
      <c r="AN289"/>
      <c r="AO289"/>
      <c r="AP289"/>
      <c r="AQ289"/>
      <c r="AR289"/>
      <c r="AS289"/>
    </row>
    <row r="290" spans="28:45">
      <c r="AB290" s="39"/>
      <c r="AC290" t="e">
        <f>+'Ark1'!#REF!</f>
        <v>#REF!</v>
      </c>
      <c r="AD290" t="e">
        <f>+'Ark1'!#REF!</f>
        <v>#REF!</v>
      </c>
      <c r="AE290" s="3" t="s">
        <v>427</v>
      </c>
      <c r="AF290" t="e">
        <f>+'Ark1'!#REF!</f>
        <v>#REF!</v>
      </c>
      <c r="AG290" s="9" t="e">
        <f>+'Ark1'!#REF!</f>
        <v>#REF!</v>
      </c>
      <c r="AH290" s="1" t="e">
        <f>+'Ark1'!#REF!</f>
        <v>#REF!</v>
      </c>
      <c r="AI290" s="9" t="e">
        <f>+'Ark1'!#REF!</f>
        <v>#REF!</v>
      </c>
      <c r="AJ290" s="94" t="e">
        <f t="shared" si="4"/>
        <v>#REF!</v>
      </c>
      <c r="AK290"/>
      <c r="AL290"/>
      <c r="AM290"/>
      <c r="AN290"/>
      <c r="AO290"/>
      <c r="AP290"/>
      <c r="AQ290"/>
      <c r="AR290"/>
      <c r="AS290"/>
    </row>
    <row r="291" spans="28:45">
      <c r="AB291" s="39"/>
      <c r="AC291" t="e">
        <f>+'Ark1'!#REF!</f>
        <v>#REF!</v>
      </c>
      <c r="AD291" t="e">
        <f>+'Ark1'!#REF!</f>
        <v>#REF!</v>
      </c>
      <c r="AE291" s="3" t="s">
        <v>428</v>
      </c>
      <c r="AF291" t="e">
        <f>+'Ark1'!#REF!</f>
        <v>#REF!</v>
      </c>
      <c r="AG291" s="9" t="e">
        <f>+'Ark1'!#REF!</f>
        <v>#REF!</v>
      </c>
      <c r="AH291" s="1" t="e">
        <f>+'Ark1'!#REF!</f>
        <v>#REF!</v>
      </c>
      <c r="AI291" s="9" t="e">
        <f>+'Ark1'!#REF!</f>
        <v>#REF!</v>
      </c>
      <c r="AJ291" s="94" t="e">
        <f t="shared" si="4"/>
        <v>#REF!</v>
      </c>
      <c r="AK291"/>
      <c r="AL291"/>
      <c r="AM291"/>
      <c r="AN291"/>
      <c r="AO291"/>
      <c r="AP291"/>
      <c r="AQ291"/>
      <c r="AR291"/>
      <c r="AS291"/>
    </row>
    <row r="292" spans="28:45">
      <c r="AB292" s="39"/>
      <c r="AC292" t="e">
        <f>+'Ark1'!#REF!</f>
        <v>#REF!</v>
      </c>
      <c r="AD292" t="e">
        <f>+'Ark1'!#REF!</f>
        <v>#REF!</v>
      </c>
      <c r="AE292" s="3" t="s">
        <v>429</v>
      </c>
      <c r="AF292" t="e">
        <f>+'Ark1'!#REF!</f>
        <v>#REF!</v>
      </c>
      <c r="AG292" s="9" t="e">
        <f>+'Ark1'!#REF!</f>
        <v>#REF!</v>
      </c>
      <c r="AH292" s="1" t="e">
        <f>+'Ark1'!#REF!</f>
        <v>#REF!</v>
      </c>
      <c r="AI292" s="9" t="e">
        <f>+'Ark1'!#REF!</f>
        <v>#REF!</v>
      </c>
      <c r="AJ292" s="94" t="e">
        <f t="shared" si="4"/>
        <v>#REF!</v>
      </c>
      <c r="AK292"/>
      <c r="AL292"/>
      <c r="AM292"/>
      <c r="AN292"/>
      <c r="AO292"/>
      <c r="AP292"/>
      <c r="AQ292"/>
      <c r="AR292"/>
      <c r="AS292"/>
    </row>
    <row r="293" spans="28:45">
      <c r="AB293" s="39"/>
      <c r="AC293" t="e">
        <f>+'Ark1'!#REF!</f>
        <v>#REF!</v>
      </c>
      <c r="AD293" t="e">
        <f>+'Ark1'!#REF!</f>
        <v>#REF!</v>
      </c>
      <c r="AE293" s="3" t="s">
        <v>430</v>
      </c>
      <c r="AF293" t="e">
        <f>+'Ark1'!#REF!</f>
        <v>#REF!</v>
      </c>
      <c r="AG293" s="9" t="e">
        <f>+'Ark1'!#REF!</f>
        <v>#REF!</v>
      </c>
      <c r="AH293" s="1" t="e">
        <f>+'Ark1'!#REF!</f>
        <v>#REF!</v>
      </c>
      <c r="AI293" s="9" t="e">
        <f>+'Ark1'!#REF!</f>
        <v>#REF!</v>
      </c>
      <c r="AJ293" s="94" t="e">
        <f t="shared" si="4"/>
        <v>#REF!</v>
      </c>
      <c r="AK293"/>
      <c r="AL293"/>
      <c r="AM293"/>
      <c r="AN293"/>
      <c r="AO293"/>
      <c r="AP293"/>
      <c r="AQ293"/>
      <c r="AR293"/>
      <c r="AS293"/>
    </row>
    <row r="294" spans="28:45">
      <c r="AB294" s="39"/>
      <c r="AC294" t="e">
        <f>+'Ark1'!#REF!</f>
        <v>#REF!</v>
      </c>
      <c r="AD294" t="e">
        <f>+'Ark1'!#REF!</f>
        <v>#REF!</v>
      </c>
      <c r="AE294" s="3" t="s">
        <v>431</v>
      </c>
      <c r="AF294" t="e">
        <f>+'Ark1'!#REF!</f>
        <v>#REF!</v>
      </c>
      <c r="AG294" s="9" t="e">
        <f>+'Ark1'!#REF!</f>
        <v>#REF!</v>
      </c>
      <c r="AH294" s="1" t="e">
        <f>+'Ark1'!#REF!</f>
        <v>#REF!</v>
      </c>
      <c r="AI294" s="9" t="e">
        <f>+'Ark1'!#REF!</f>
        <v>#REF!</v>
      </c>
      <c r="AJ294" s="94" t="e">
        <f t="shared" si="4"/>
        <v>#REF!</v>
      </c>
      <c r="AK294"/>
      <c r="AL294"/>
      <c r="AM294"/>
      <c r="AN294"/>
      <c r="AO294"/>
      <c r="AP294"/>
      <c r="AQ294"/>
      <c r="AR294"/>
      <c r="AS294"/>
    </row>
    <row r="295" spans="28:45">
      <c r="AB295" s="39"/>
      <c r="AC295" t="e">
        <f>+'Ark1'!#REF!</f>
        <v>#REF!</v>
      </c>
      <c r="AD295" t="e">
        <f>+'Ark1'!#REF!</f>
        <v>#REF!</v>
      </c>
      <c r="AE295" s="3" t="s">
        <v>432</v>
      </c>
      <c r="AF295" t="e">
        <f>+'Ark1'!#REF!</f>
        <v>#REF!</v>
      </c>
      <c r="AG295" s="9" t="e">
        <f>+'Ark1'!#REF!</f>
        <v>#REF!</v>
      </c>
      <c r="AH295" s="1" t="e">
        <f>+'Ark1'!#REF!</f>
        <v>#REF!</v>
      </c>
      <c r="AI295" s="9" t="e">
        <f>+'Ark1'!#REF!</f>
        <v>#REF!</v>
      </c>
      <c r="AJ295" s="94" t="e">
        <f t="shared" si="4"/>
        <v>#REF!</v>
      </c>
      <c r="AK295"/>
      <c r="AL295"/>
      <c r="AM295"/>
      <c r="AN295"/>
      <c r="AO295"/>
      <c r="AP295"/>
      <c r="AQ295"/>
      <c r="AR295"/>
      <c r="AS295"/>
    </row>
    <row r="296" spans="28:45">
      <c r="AB296" s="39"/>
      <c r="AC296" t="e">
        <f>+'Ark1'!#REF!</f>
        <v>#REF!</v>
      </c>
      <c r="AD296" t="e">
        <f>+'Ark1'!#REF!</f>
        <v>#REF!</v>
      </c>
      <c r="AE296" s="3" t="s">
        <v>433</v>
      </c>
      <c r="AF296" t="e">
        <f>+'Ark1'!#REF!</f>
        <v>#REF!</v>
      </c>
      <c r="AG296" s="9" t="e">
        <f>+'Ark1'!#REF!</f>
        <v>#REF!</v>
      </c>
      <c r="AH296" s="1" t="e">
        <f>+'Ark1'!#REF!</f>
        <v>#REF!</v>
      </c>
      <c r="AI296" s="9" t="e">
        <f>+'Ark1'!#REF!</f>
        <v>#REF!</v>
      </c>
      <c r="AJ296" s="94" t="e">
        <f t="shared" si="4"/>
        <v>#REF!</v>
      </c>
      <c r="AK296"/>
      <c r="AL296"/>
      <c r="AM296"/>
      <c r="AN296"/>
      <c r="AO296"/>
      <c r="AP296"/>
      <c r="AQ296"/>
      <c r="AR296"/>
      <c r="AS296"/>
    </row>
    <row r="297" spans="28:45">
      <c r="AB297" s="39"/>
      <c r="AC297" t="e">
        <f>+'Ark1'!#REF!</f>
        <v>#REF!</v>
      </c>
      <c r="AD297" t="e">
        <f>+'Ark1'!#REF!</f>
        <v>#REF!</v>
      </c>
      <c r="AE297" s="3" t="s">
        <v>434</v>
      </c>
      <c r="AF297" t="e">
        <f>+'Ark1'!#REF!</f>
        <v>#REF!</v>
      </c>
      <c r="AG297" s="9" t="e">
        <f>+'Ark1'!#REF!</f>
        <v>#REF!</v>
      </c>
      <c r="AH297" s="1" t="e">
        <f>+'Ark1'!#REF!</f>
        <v>#REF!</v>
      </c>
      <c r="AI297" s="9" t="e">
        <f>+'Ark1'!#REF!</f>
        <v>#REF!</v>
      </c>
      <c r="AJ297" s="94" t="e">
        <f t="shared" si="4"/>
        <v>#REF!</v>
      </c>
      <c r="AK297"/>
      <c r="AL297"/>
      <c r="AM297"/>
      <c r="AN297"/>
      <c r="AO297"/>
      <c r="AP297"/>
      <c r="AQ297"/>
      <c r="AR297"/>
      <c r="AS297"/>
    </row>
    <row r="298" spans="28:45">
      <c r="AB298" s="39"/>
      <c r="AC298" t="e">
        <f>+'Ark1'!#REF!</f>
        <v>#REF!</v>
      </c>
      <c r="AD298" t="e">
        <f>+'Ark1'!#REF!</f>
        <v>#REF!</v>
      </c>
      <c r="AE298" s="3" t="s">
        <v>435</v>
      </c>
      <c r="AF298" t="e">
        <f>+'Ark1'!#REF!</f>
        <v>#REF!</v>
      </c>
      <c r="AG298" s="9" t="e">
        <f>+'Ark1'!#REF!</f>
        <v>#REF!</v>
      </c>
      <c r="AH298" s="1" t="e">
        <f>+'Ark1'!#REF!</f>
        <v>#REF!</v>
      </c>
      <c r="AI298" s="9" t="e">
        <f>+'Ark1'!#REF!</f>
        <v>#REF!</v>
      </c>
      <c r="AJ298" s="94" t="e">
        <f t="shared" si="4"/>
        <v>#REF!</v>
      </c>
      <c r="AK298"/>
      <c r="AL298"/>
      <c r="AM298"/>
      <c r="AN298"/>
      <c r="AO298"/>
      <c r="AP298"/>
      <c r="AQ298"/>
      <c r="AR298"/>
      <c r="AS298"/>
    </row>
    <row r="299" spans="28:45">
      <c r="AB299" s="39"/>
      <c r="AC299" t="e">
        <f>+'Ark1'!#REF!</f>
        <v>#REF!</v>
      </c>
      <c r="AD299" t="e">
        <f>+'Ark1'!#REF!</f>
        <v>#REF!</v>
      </c>
      <c r="AE299" s="3" t="s">
        <v>436</v>
      </c>
      <c r="AF299" t="e">
        <f>+'Ark1'!#REF!</f>
        <v>#REF!</v>
      </c>
      <c r="AG299" s="9" t="e">
        <f>+'Ark1'!#REF!</f>
        <v>#REF!</v>
      </c>
      <c r="AH299" s="1" t="e">
        <f>+'Ark1'!#REF!</f>
        <v>#REF!</v>
      </c>
      <c r="AI299" s="9" t="e">
        <f>+'Ark1'!#REF!</f>
        <v>#REF!</v>
      </c>
      <c r="AJ299" s="94" t="e">
        <f t="shared" si="4"/>
        <v>#REF!</v>
      </c>
      <c r="AK299"/>
      <c r="AL299"/>
      <c r="AM299"/>
      <c r="AN299"/>
      <c r="AO299"/>
      <c r="AP299"/>
      <c r="AQ299"/>
      <c r="AR299"/>
      <c r="AS299"/>
    </row>
    <row r="300" spans="28:45">
      <c r="AB300" s="39"/>
      <c r="AC300" s="47" t="e">
        <f>+'Ark1'!#REF!</f>
        <v>#REF!</v>
      </c>
      <c r="AD300" s="47" t="e">
        <f>+'Ark1'!#REF!</f>
        <v>#REF!</v>
      </c>
      <c r="AE300" s="48" t="s">
        <v>420</v>
      </c>
      <c r="AF300" s="47" t="e">
        <f>+'Ark1'!#REF!</f>
        <v>#REF!</v>
      </c>
      <c r="AG300" s="64" t="e">
        <f>+'Ark1'!#REF!</f>
        <v>#REF!</v>
      </c>
      <c r="AH300" s="49" t="e">
        <f>+'Ark1'!#REF!</f>
        <v>#REF!</v>
      </c>
      <c r="AI300" s="64" t="e">
        <f>+'Ark1'!#REF!</f>
        <v>#REF!</v>
      </c>
      <c r="AJ300" s="99" t="e">
        <f t="shared" si="4"/>
        <v>#REF!</v>
      </c>
      <c r="AK300"/>
      <c r="AL300"/>
      <c r="AM300"/>
      <c r="AN300"/>
      <c r="AO300"/>
      <c r="AP300"/>
      <c r="AQ300"/>
      <c r="AR300"/>
      <c r="AS300"/>
    </row>
    <row r="301" spans="28:45">
      <c r="AB301" s="39"/>
      <c r="AC301" s="47" t="e">
        <f>+'Ark1'!#REF!</f>
        <v>#REF!</v>
      </c>
      <c r="AD301" s="47" t="e">
        <f>+'Ark1'!#REF!</f>
        <v>#REF!</v>
      </c>
      <c r="AE301" s="48" t="s">
        <v>421</v>
      </c>
      <c r="AF301" s="47" t="e">
        <f>+'Ark1'!#REF!</f>
        <v>#REF!</v>
      </c>
      <c r="AG301" s="64" t="e">
        <f>+'Ark1'!#REF!</f>
        <v>#REF!</v>
      </c>
      <c r="AH301" s="49" t="e">
        <f>+'Ark1'!#REF!</f>
        <v>#REF!</v>
      </c>
      <c r="AI301" s="64" t="e">
        <f>+'Ark1'!#REF!</f>
        <v>#REF!</v>
      </c>
      <c r="AJ301" s="99" t="e">
        <f t="shared" si="4"/>
        <v>#REF!</v>
      </c>
      <c r="AK301"/>
      <c r="AL301"/>
      <c r="AM301"/>
      <c r="AN301"/>
      <c r="AO301"/>
      <c r="AP301"/>
      <c r="AQ301"/>
      <c r="AR301"/>
      <c r="AS301"/>
    </row>
    <row r="302" spans="28:45">
      <c r="AB302" s="39"/>
      <c r="AC302" s="47" t="e">
        <f>+'Ark1'!#REF!</f>
        <v>#REF!</v>
      </c>
      <c r="AD302" s="47" t="e">
        <f>+'Ark1'!#REF!</f>
        <v>#REF!</v>
      </c>
      <c r="AE302" s="48" t="s">
        <v>422</v>
      </c>
      <c r="AF302" s="47" t="e">
        <f>+'Ark1'!#REF!</f>
        <v>#REF!</v>
      </c>
      <c r="AG302" s="64" t="e">
        <f>+'Ark1'!#REF!</f>
        <v>#REF!</v>
      </c>
      <c r="AH302" s="49" t="e">
        <f>+'Ark1'!#REF!</f>
        <v>#REF!</v>
      </c>
      <c r="AI302" s="64" t="e">
        <f>+'Ark1'!#REF!</f>
        <v>#REF!</v>
      </c>
      <c r="AJ302" s="99" t="e">
        <f t="shared" si="4"/>
        <v>#REF!</v>
      </c>
      <c r="AK302"/>
      <c r="AL302"/>
      <c r="AM302"/>
      <c r="AN302"/>
      <c r="AO302"/>
      <c r="AP302"/>
      <c r="AQ302"/>
      <c r="AR302"/>
      <c r="AS302"/>
    </row>
    <row r="303" spans="28:45">
      <c r="AB303" s="39"/>
      <c r="AC303" s="47" t="e">
        <f>+'Ark1'!#REF!</f>
        <v>#REF!</v>
      </c>
      <c r="AD303" s="47" t="e">
        <f>+'Ark1'!#REF!</f>
        <v>#REF!</v>
      </c>
      <c r="AE303" s="48" t="s">
        <v>402</v>
      </c>
      <c r="AF303" s="47" t="e">
        <f>+'Ark1'!#REF!</f>
        <v>#REF!</v>
      </c>
      <c r="AG303" s="64" t="e">
        <f>+'Ark1'!#REF!</f>
        <v>#REF!</v>
      </c>
      <c r="AH303" s="49" t="e">
        <f>+'Ark1'!#REF!</f>
        <v>#REF!</v>
      </c>
      <c r="AI303" s="64" t="e">
        <f>+'Ark1'!#REF!</f>
        <v>#REF!</v>
      </c>
      <c r="AJ303" s="99" t="e">
        <f t="shared" si="4"/>
        <v>#REF!</v>
      </c>
      <c r="AK303"/>
      <c r="AL303"/>
      <c r="AM303"/>
      <c r="AN303"/>
      <c r="AO303"/>
      <c r="AP303"/>
      <c r="AQ303"/>
      <c r="AR303"/>
      <c r="AS303"/>
    </row>
    <row r="304" spans="28:45">
      <c r="AB304" s="39"/>
      <c r="AC304" s="47" t="e">
        <f>+'Ark1'!#REF!</f>
        <v>#REF!</v>
      </c>
      <c r="AD304" s="47" t="e">
        <f>+'Ark1'!#REF!</f>
        <v>#REF!</v>
      </c>
      <c r="AE304" s="48" t="s">
        <v>423</v>
      </c>
      <c r="AF304" s="47" t="e">
        <f>+'Ark1'!#REF!</f>
        <v>#REF!</v>
      </c>
      <c r="AG304" s="64" t="e">
        <f>+'Ark1'!#REF!</f>
        <v>#REF!</v>
      </c>
      <c r="AH304" s="49" t="e">
        <f>+'Ark1'!#REF!</f>
        <v>#REF!</v>
      </c>
      <c r="AI304" s="64" t="e">
        <f>+'Ark1'!#REF!</f>
        <v>#REF!</v>
      </c>
      <c r="AJ304" s="99" t="e">
        <f t="shared" si="4"/>
        <v>#REF!</v>
      </c>
      <c r="AK304"/>
      <c r="AL304"/>
      <c r="AM304"/>
      <c r="AN304"/>
      <c r="AO304"/>
      <c r="AP304"/>
      <c r="AQ304"/>
      <c r="AR304"/>
      <c r="AS304"/>
    </row>
    <row r="305" spans="28:45">
      <c r="AB305" s="39"/>
      <c r="AC305" s="47" t="e">
        <f>+'Ark1'!#REF!</f>
        <v>#REF!</v>
      </c>
      <c r="AD305" s="47" t="e">
        <f>+'Ark1'!#REF!</f>
        <v>#REF!</v>
      </c>
      <c r="AE305" s="48" t="s">
        <v>424</v>
      </c>
      <c r="AF305" s="47" t="e">
        <f>+'Ark1'!#REF!</f>
        <v>#REF!</v>
      </c>
      <c r="AG305" s="64" t="e">
        <f>+'Ark1'!#REF!</f>
        <v>#REF!</v>
      </c>
      <c r="AH305" s="49" t="e">
        <f>+'Ark1'!#REF!</f>
        <v>#REF!</v>
      </c>
      <c r="AI305" s="64" t="e">
        <f>+'Ark1'!#REF!</f>
        <v>#REF!</v>
      </c>
      <c r="AJ305" s="99" t="e">
        <f t="shared" si="4"/>
        <v>#REF!</v>
      </c>
      <c r="AK305"/>
      <c r="AL305"/>
      <c r="AM305"/>
      <c r="AN305"/>
      <c r="AO305"/>
      <c r="AP305"/>
      <c r="AQ305"/>
      <c r="AR305"/>
      <c r="AS305"/>
    </row>
    <row r="306" spans="28:45">
      <c r="AB306" s="39"/>
      <c r="AC306" s="47" t="e">
        <f>+'Ark1'!#REF!</f>
        <v>#REF!</v>
      </c>
      <c r="AD306" s="47" t="e">
        <f>+'Ark1'!#REF!</f>
        <v>#REF!</v>
      </c>
      <c r="AE306" s="48" t="s">
        <v>425</v>
      </c>
      <c r="AF306" s="47" t="e">
        <f>+'Ark1'!#REF!</f>
        <v>#REF!</v>
      </c>
      <c r="AG306" s="64" t="e">
        <f>+'Ark1'!#REF!</f>
        <v>#REF!</v>
      </c>
      <c r="AH306" s="49" t="e">
        <f>+'Ark1'!#REF!</f>
        <v>#REF!</v>
      </c>
      <c r="AI306" s="64" t="e">
        <f>+'Ark1'!#REF!</f>
        <v>#REF!</v>
      </c>
      <c r="AJ306" s="99" t="e">
        <f t="shared" si="4"/>
        <v>#REF!</v>
      </c>
      <c r="AK306"/>
      <c r="AL306"/>
      <c r="AM306"/>
      <c r="AN306"/>
      <c r="AO306"/>
      <c r="AP306"/>
      <c r="AQ306"/>
      <c r="AR306"/>
      <c r="AS306"/>
    </row>
    <row r="307" spans="28:45">
      <c r="AB307" s="39"/>
      <c r="AC307" s="47" t="e">
        <f>+'Ark1'!#REF!</f>
        <v>#REF!</v>
      </c>
      <c r="AD307" s="47" t="e">
        <f>+'Ark1'!#REF!</f>
        <v>#REF!</v>
      </c>
      <c r="AE307" s="48" t="s">
        <v>426</v>
      </c>
      <c r="AF307" s="47" t="e">
        <f>+'Ark1'!#REF!</f>
        <v>#REF!</v>
      </c>
      <c r="AG307" s="64" t="e">
        <f>+'Ark1'!#REF!</f>
        <v>#REF!</v>
      </c>
      <c r="AH307" s="49" t="e">
        <f>+'Ark1'!#REF!</f>
        <v>#REF!</v>
      </c>
      <c r="AI307" s="64" t="e">
        <f>+'Ark1'!#REF!</f>
        <v>#REF!</v>
      </c>
      <c r="AJ307" s="99" t="e">
        <f t="shared" si="4"/>
        <v>#REF!</v>
      </c>
      <c r="AK307"/>
      <c r="AL307"/>
      <c r="AM307"/>
      <c r="AN307"/>
      <c r="AO307"/>
      <c r="AP307"/>
      <c r="AQ307"/>
      <c r="AR307"/>
      <c r="AS307"/>
    </row>
    <row r="308" spans="28:45">
      <c r="AB308" s="39"/>
      <c r="AC308" s="47" t="e">
        <f>+'Ark1'!#REF!</f>
        <v>#REF!</v>
      </c>
      <c r="AD308" s="47" t="e">
        <f>+'Ark1'!#REF!</f>
        <v>#REF!</v>
      </c>
      <c r="AE308" s="48" t="s">
        <v>427</v>
      </c>
      <c r="AF308" s="47" t="e">
        <f>+'Ark1'!#REF!</f>
        <v>#REF!</v>
      </c>
      <c r="AG308" s="64" t="e">
        <f>+'Ark1'!#REF!</f>
        <v>#REF!</v>
      </c>
      <c r="AH308" s="49" t="e">
        <f>+'Ark1'!#REF!</f>
        <v>#REF!</v>
      </c>
      <c r="AI308" s="64" t="e">
        <f>+'Ark1'!#REF!</f>
        <v>#REF!</v>
      </c>
      <c r="AJ308" s="99" t="e">
        <f t="shared" si="4"/>
        <v>#REF!</v>
      </c>
      <c r="AK308"/>
      <c r="AL308"/>
      <c r="AM308"/>
      <c r="AN308"/>
      <c r="AO308"/>
      <c r="AP308"/>
      <c r="AQ308"/>
      <c r="AR308"/>
      <c r="AS308"/>
    </row>
    <row r="309" spans="28:45">
      <c r="AB309" s="39"/>
      <c r="AC309" s="47" t="e">
        <f>+'Ark1'!#REF!</f>
        <v>#REF!</v>
      </c>
      <c r="AD309" s="47" t="e">
        <f>+'Ark1'!#REF!</f>
        <v>#REF!</v>
      </c>
      <c r="AE309" s="48" t="s">
        <v>428</v>
      </c>
      <c r="AF309" s="47" t="e">
        <f>+'Ark1'!#REF!</f>
        <v>#REF!</v>
      </c>
      <c r="AG309" s="64" t="e">
        <f>+'Ark1'!#REF!</f>
        <v>#REF!</v>
      </c>
      <c r="AH309" s="49" t="e">
        <f>+'Ark1'!#REF!</f>
        <v>#REF!</v>
      </c>
      <c r="AI309" s="64" t="e">
        <f>+'Ark1'!#REF!</f>
        <v>#REF!</v>
      </c>
      <c r="AJ309" s="99" t="e">
        <f t="shared" si="4"/>
        <v>#REF!</v>
      </c>
      <c r="AK309"/>
      <c r="AL309"/>
      <c r="AM309"/>
      <c r="AN309"/>
      <c r="AO309"/>
      <c r="AP309"/>
      <c r="AQ309"/>
      <c r="AR309"/>
      <c r="AS309"/>
    </row>
    <row r="310" spans="28:45">
      <c r="AB310" s="39"/>
      <c r="AC310" s="47" t="e">
        <f>+'Ark1'!#REF!</f>
        <v>#REF!</v>
      </c>
      <c r="AD310" s="47" t="e">
        <f>+'Ark1'!#REF!</f>
        <v>#REF!</v>
      </c>
      <c r="AE310" s="48" t="s">
        <v>429</v>
      </c>
      <c r="AF310" s="47" t="e">
        <f>+'Ark1'!#REF!</f>
        <v>#REF!</v>
      </c>
      <c r="AG310" s="64" t="e">
        <f>+'Ark1'!#REF!</f>
        <v>#REF!</v>
      </c>
      <c r="AH310" s="49" t="e">
        <f>+'Ark1'!#REF!</f>
        <v>#REF!</v>
      </c>
      <c r="AI310" s="64" t="e">
        <f>+'Ark1'!#REF!</f>
        <v>#REF!</v>
      </c>
      <c r="AJ310" s="99" t="e">
        <f t="shared" si="4"/>
        <v>#REF!</v>
      </c>
      <c r="AK310"/>
      <c r="AL310"/>
      <c r="AM310"/>
      <c r="AN310"/>
      <c r="AO310"/>
      <c r="AP310"/>
      <c r="AQ310"/>
      <c r="AR310"/>
      <c r="AS310"/>
    </row>
    <row r="311" spans="28:45">
      <c r="AB311" s="39"/>
      <c r="AC311" s="47" t="e">
        <f>+'Ark1'!#REF!</f>
        <v>#REF!</v>
      </c>
      <c r="AD311" s="47" t="e">
        <f>+'Ark1'!#REF!</f>
        <v>#REF!</v>
      </c>
      <c r="AE311" s="48" t="s">
        <v>430</v>
      </c>
      <c r="AF311" s="47" t="e">
        <f>+'Ark1'!#REF!</f>
        <v>#REF!</v>
      </c>
      <c r="AG311" s="64" t="e">
        <f>+'Ark1'!#REF!</f>
        <v>#REF!</v>
      </c>
      <c r="AH311" s="49" t="e">
        <f>+'Ark1'!#REF!</f>
        <v>#REF!</v>
      </c>
      <c r="AI311" s="64" t="e">
        <f>+'Ark1'!#REF!</f>
        <v>#REF!</v>
      </c>
      <c r="AJ311" s="99" t="e">
        <f t="shared" si="4"/>
        <v>#REF!</v>
      </c>
      <c r="AK311"/>
      <c r="AL311"/>
      <c r="AM311"/>
      <c r="AN311"/>
      <c r="AO311"/>
      <c r="AP311"/>
      <c r="AQ311"/>
      <c r="AR311"/>
      <c r="AS311"/>
    </row>
    <row r="312" spans="28:45">
      <c r="AB312" s="39"/>
      <c r="AC312" s="47" t="e">
        <f>+'Ark1'!#REF!</f>
        <v>#REF!</v>
      </c>
      <c r="AD312" s="47" t="e">
        <f>+'Ark1'!#REF!</f>
        <v>#REF!</v>
      </c>
      <c r="AE312" s="48" t="s">
        <v>431</v>
      </c>
      <c r="AF312" s="47" t="e">
        <f>+'Ark1'!#REF!</f>
        <v>#REF!</v>
      </c>
      <c r="AG312" s="64" t="e">
        <f>+'Ark1'!#REF!</f>
        <v>#REF!</v>
      </c>
      <c r="AH312" s="49" t="e">
        <f>+'Ark1'!#REF!</f>
        <v>#REF!</v>
      </c>
      <c r="AI312" s="64" t="e">
        <f>+'Ark1'!#REF!</f>
        <v>#REF!</v>
      </c>
      <c r="AJ312" s="99" t="e">
        <f t="shared" si="4"/>
        <v>#REF!</v>
      </c>
      <c r="AK312"/>
      <c r="AL312"/>
      <c r="AM312"/>
      <c r="AN312"/>
      <c r="AO312"/>
      <c r="AP312"/>
      <c r="AQ312"/>
      <c r="AR312"/>
      <c r="AS312"/>
    </row>
    <row r="313" spans="28:45">
      <c r="AB313" s="39"/>
      <c r="AC313" s="47" t="e">
        <f>+'Ark1'!#REF!</f>
        <v>#REF!</v>
      </c>
      <c r="AD313" s="47" t="e">
        <f>+'Ark1'!#REF!</f>
        <v>#REF!</v>
      </c>
      <c r="AE313" s="48" t="s">
        <v>432</v>
      </c>
      <c r="AF313" s="47" t="e">
        <f>+'Ark1'!#REF!</f>
        <v>#REF!</v>
      </c>
      <c r="AG313" s="64" t="e">
        <f>+'Ark1'!#REF!</f>
        <v>#REF!</v>
      </c>
      <c r="AH313" s="49" t="e">
        <f>+'Ark1'!#REF!</f>
        <v>#REF!</v>
      </c>
      <c r="AI313" s="64" t="e">
        <f>+'Ark1'!#REF!</f>
        <v>#REF!</v>
      </c>
      <c r="AJ313" s="99" t="e">
        <f t="shared" si="4"/>
        <v>#REF!</v>
      </c>
      <c r="AK313"/>
      <c r="AL313"/>
      <c r="AM313"/>
      <c r="AN313"/>
      <c r="AO313"/>
      <c r="AP313"/>
      <c r="AQ313"/>
      <c r="AR313"/>
      <c r="AS313"/>
    </row>
    <row r="314" spans="28:45">
      <c r="AB314" s="39"/>
      <c r="AC314" s="47" t="e">
        <f>+'Ark1'!#REF!</f>
        <v>#REF!</v>
      </c>
      <c r="AD314" s="47" t="e">
        <f>+'Ark1'!#REF!</f>
        <v>#REF!</v>
      </c>
      <c r="AE314" s="48" t="s">
        <v>433</v>
      </c>
      <c r="AF314" s="47" t="e">
        <f>+'Ark1'!#REF!</f>
        <v>#REF!</v>
      </c>
      <c r="AG314" s="64" t="e">
        <f>+'Ark1'!#REF!</f>
        <v>#REF!</v>
      </c>
      <c r="AH314" s="49" t="e">
        <f>+'Ark1'!#REF!</f>
        <v>#REF!</v>
      </c>
      <c r="AI314" s="64" t="e">
        <f>+'Ark1'!#REF!</f>
        <v>#REF!</v>
      </c>
      <c r="AJ314" s="99" t="e">
        <f t="shared" si="4"/>
        <v>#REF!</v>
      </c>
      <c r="AK314"/>
      <c r="AL314"/>
      <c r="AM314"/>
      <c r="AN314"/>
      <c r="AO314"/>
      <c r="AP314"/>
      <c r="AQ314"/>
      <c r="AR314"/>
      <c r="AS314"/>
    </row>
    <row r="315" spans="28:45">
      <c r="AB315" s="39"/>
      <c r="AC315" s="47" t="e">
        <f>+'Ark1'!#REF!</f>
        <v>#REF!</v>
      </c>
      <c r="AD315" s="47" t="e">
        <f>+'Ark1'!#REF!</f>
        <v>#REF!</v>
      </c>
      <c r="AE315" s="48" t="s">
        <v>434</v>
      </c>
      <c r="AF315" s="47" t="e">
        <f>+'Ark1'!#REF!</f>
        <v>#REF!</v>
      </c>
      <c r="AG315" s="64" t="e">
        <f>+'Ark1'!#REF!</f>
        <v>#REF!</v>
      </c>
      <c r="AH315" s="49" t="e">
        <f>+'Ark1'!#REF!</f>
        <v>#REF!</v>
      </c>
      <c r="AI315" s="64" t="e">
        <f>+'Ark1'!#REF!</f>
        <v>#REF!</v>
      </c>
      <c r="AJ315" s="99" t="e">
        <f t="shared" si="4"/>
        <v>#REF!</v>
      </c>
      <c r="AK315"/>
      <c r="AL315"/>
      <c r="AM315"/>
      <c r="AN315"/>
      <c r="AO315"/>
      <c r="AP315"/>
      <c r="AQ315"/>
      <c r="AR315"/>
      <c r="AS315"/>
    </row>
    <row r="316" spans="28:45">
      <c r="AB316" s="39"/>
      <c r="AC316" s="47" t="e">
        <f>+'Ark1'!#REF!</f>
        <v>#REF!</v>
      </c>
      <c r="AD316" s="47" t="e">
        <f>+'Ark1'!#REF!</f>
        <v>#REF!</v>
      </c>
      <c r="AE316" s="48" t="s">
        <v>435</v>
      </c>
      <c r="AF316" s="47" t="e">
        <f>+'Ark1'!#REF!</f>
        <v>#REF!</v>
      </c>
      <c r="AG316" s="64" t="e">
        <f>+'Ark1'!#REF!</f>
        <v>#REF!</v>
      </c>
      <c r="AH316" s="49" t="e">
        <f>+'Ark1'!#REF!</f>
        <v>#REF!</v>
      </c>
      <c r="AI316" s="64" t="e">
        <f>+'Ark1'!#REF!</f>
        <v>#REF!</v>
      </c>
      <c r="AJ316" s="99" t="e">
        <f t="shared" si="4"/>
        <v>#REF!</v>
      </c>
      <c r="AK316"/>
      <c r="AL316"/>
      <c r="AM316"/>
      <c r="AN316"/>
      <c r="AO316"/>
      <c r="AP316"/>
      <c r="AQ316"/>
      <c r="AR316"/>
      <c r="AS316"/>
    </row>
    <row r="317" spans="28:45">
      <c r="AB317" s="39"/>
      <c r="AC317" s="47" t="e">
        <f>+'Ark1'!#REF!</f>
        <v>#REF!</v>
      </c>
      <c r="AD317" s="47" t="e">
        <f>+'Ark1'!#REF!</f>
        <v>#REF!</v>
      </c>
      <c r="AE317" s="48" t="s">
        <v>436</v>
      </c>
      <c r="AF317" s="47" t="e">
        <f>+'Ark1'!#REF!</f>
        <v>#REF!</v>
      </c>
      <c r="AG317" s="64" t="e">
        <f>+'Ark1'!#REF!</f>
        <v>#REF!</v>
      </c>
      <c r="AH317" s="49" t="e">
        <f>+'Ark1'!#REF!</f>
        <v>#REF!</v>
      </c>
      <c r="AI317" s="64" t="e">
        <f>+'Ark1'!#REF!</f>
        <v>#REF!</v>
      </c>
      <c r="AJ317" s="99" t="e">
        <f t="shared" si="4"/>
        <v>#REF!</v>
      </c>
      <c r="AK317"/>
      <c r="AL317"/>
      <c r="AM317"/>
      <c r="AN317"/>
      <c r="AO317"/>
      <c r="AP317"/>
      <c r="AQ317"/>
      <c r="AR317"/>
      <c r="AS317"/>
    </row>
    <row r="318" spans="28:45">
      <c r="AB318" s="39"/>
      <c r="AC318" t="e">
        <f>+'Ark1'!#REF!</f>
        <v>#REF!</v>
      </c>
      <c r="AD318" t="e">
        <f>+'Ark1'!#REF!</f>
        <v>#REF!</v>
      </c>
      <c r="AE318" s="3" t="s">
        <v>420</v>
      </c>
      <c r="AF318" t="e">
        <f>+'Ark1'!#REF!</f>
        <v>#REF!</v>
      </c>
      <c r="AG318" s="9" t="e">
        <f>+'Ark1'!#REF!</f>
        <v>#REF!</v>
      </c>
      <c r="AH318" s="1" t="e">
        <f>+'Ark1'!#REF!</f>
        <v>#REF!</v>
      </c>
      <c r="AI318" s="9" t="e">
        <f>+'Ark1'!#REF!</f>
        <v>#REF!</v>
      </c>
      <c r="AJ318" s="94" t="e">
        <f t="shared" si="4"/>
        <v>#REF!</v>
      </c>
      <c r="AK318"/>
      <c r="AL318"/>
      <c r="AM318"/>
      <c r="AN318"/>
      <c r="AO318"/>
      <c r="AP318"/>
      <c r="AQ318"/>
      <c r="AR318"/>
      <c r="AS318"/>
    </row>
    <row r="319" spans="28:45">
      <c r="AB319" s="39"/>
      <c r="AC319" t="e">
        <f>+'Ark1'!#REF!</f>
        <v>#REF!</v>
      </c>
      <c r="AD319" t="e">
        <f>+'Ark1'!#REF!</f>
        <v>#REF!</v>
      </c>
      <c r="AE319" s="3" t="s">
        <v>421</v>
      </c>
      <c r="AF319" t="e">
        <f>+'Ark1'!#REF!</f>
        <v>#REF!</v>
      </c>
      <c r="AG319" s="9" t="e">
        <f>+'Ark1'!#REF!</f>
        <v>#REF!</v>
      </c>
      <c r="AH319" s="1" t="e">
        <f>+'Ark1'!#REF!</f>
        <v>#REF!</v>
      </c>
      <c r="AI319" s="9" t="e">
        <f>+'Ark1'!#REF!</f>
        <v>#REF!</v>
      </c>
      <c r="AJ319" s="94" t="e">
        <f t="shared" si="4"/>
        <v>#REF!</v>
      </c>
      <c r="AK319"/>
      <c r="AL319"/>
      <c r="AM319"/>
      <c r="AN319"/>
      <c r="AO319"/>
      <c r="AP319"/>
      <c r="AQ319"/>
      <c r="AR319"/>
      <c r="AS319"/>
    </row>
    <row r="320" spans="28:45">
      <c r="AB320" s="39"/>
      <c r="AC320" t="e">
        <f>+'Ark1'!#REF!</f>
        <v>#REF!</v>
      </c>
      <c r="AD320" t="e">
        <f>+'Ark1'!#REF!</f>
        <v>#REF!</v>
      </c>
      <c r="AE320" s="3" t="s">
        <v>422</v>
      </c>
      <c r="AF320" t="e">
        <f>+'Ark1'!#REF!</f>
        <v>#REF!</v>
      </c>
      <c r="AG320" s="9" t="e">
        <f>+'Ark1'!#REF!</f>
        <v>#REF!</v>
      </c>
      <c r="AH320" s="1" t="e">
        <f>+'Ark1'!#REF!</f>
        <v>#REF!</v>
      </c>
      <c r="AI320" s="9" t="e">
        <f>+'Ark1'!#REF!</f>
        <v>#REF!</v>
      </c>
      <c r="AJ320" s="94" t="e">
        <f t="shared" si="4"/>
        <v>#REF!</v>
      </c>
      <c r="AK320"/>
      <c r="AL320"/>
      <c r="AM320"/>
      <c r="AN320"/>
      <c r="AO320"/>
      <c r="AP320"/>
      <c r="AQ320"/>
      <c r="AR320"/>
      <c r="AS320"/>
    </row>
    <row r="321" spans="28:45">
      <c r="AB321" s="39"/>
      <c r="AC321" t="e">
        <f>+'Ark1'!#REF!</f>
        <v>#REF!</v>
      </c>
      <c r="AD321" t="e">
        <f>+'Ark1'!#REF!</f>
        <v>#REF!</v>
      </c>
      <c r="AE321" s="3" t="s">
        <v>402</v>
      </c>
      <c r="AF321" t="e">
        <f>+'Ark1'!#REF!</f>
        <v>#REF!</v>
      </c>
      <c r="AG321" s="9" t="e">
        <f>+'Ark1'!#REF!</f>
        <v>#REF!</v>
      </c>
      <c r="AH321" s="1" t="e">
        <f>+'Ark1'!#REF!</f>
        <v>#REF!</v>
      </c>
      <c r="AI321" s="9" t="e">
        <f>+'Ark1'!#REF!</f>
        <v>#REF!</v>
      </c>
      <c r="AJ321" s="94" t="e">
        <f t="shared" si="4"/>
        <v>#REF!</v>
      </c>
      <c r="AK321"/>
      <c r="AL321"/>
      <c r="AM321"/>
      <c r="AN321"/>
      <c r="AO321"/>
      <c r="AP321"/>
      <c r="AQ321"/>
      <c r="AR321"/>
      <c r="AS321"/>
    </row>
    <row r="322" spans="28:45">
      <c r="AB322" s="39"/>
      <c r="AC322" t="e">
        <f>+'Ark1'!#REF!</f>
        <v>#REF!</v>
      </c>
      <c r="AD322" t="e">
        <f>+'Ark1'!#REF!</f>
        <v>#REF!</v>
      </c>
      <c r="AE322" s="3" t="s">
        <v>423</v>
      </c>
      <c r="AF322" t="e">
        <f>+'Ark1'!#REF!</f>
        <v>#REF!</v>
      </c>
      <c r="AG322" s="9" t="e">
        <f>+'Ark1'!#REF!</f>
        <v>#REF!</v>
      </c>
      <c r="AH322" s="1" t="e">
        <f>+'Ark1'!#REF!</f>
        <v>#REF!</v>
      </c>
      <c r="AI322" s="9" t="e">
        <f>+'Ark1'!#REF!</f>
        <v>#REF!</v>
      </c>
      <c r="AJ322" s="94" t="e">
        <f t="shared" si="4"/>
        <v>#REF!</v>
      </c>
      <c r="AK322"/>
      <c r="AL322"/>
      <c r="AM322"/>
      <c r="AN322"/>
      <c r="AO322"/>
      <c r="AP322"/>
      <c r="AQ322"/>
      <c r="AR322"/>
      <c r="AS322"/>
    </row>
    <row r="323" spans="28:45">
      <c r="AB323" s="39"/>
      <c r="AC323" t="e">
        <f>+'Ark1'!#REF!</f>
        <v>#REF!</v>
      </c>
      <c r="AD323" t="e">
        <f>+'Ark1'!#REF!</f>
        <v>#REF!</v>
      </c>
      <c r="AE323" s="3" t="s">
        <v>424</v>
      </c>
      <c r="AF323" t="e">
        <f>+'Ark1'!#REF!</f>
        <v>#REF!</v>
      </c>
      <c r="AG323" s="9" t="e">
        <f>+'Ark1'!#REF!</f>
        <v>#REF!</v>
      </c>
      <c r="AH323" s="1" t="e">
        <f>+'Ark1'!#REF!</f>
        <v>#REF!</v>
      </c>
      <c r="AI323" s="9" t="e">
        <f>+'Ark1'!#REF!</f>
        <v>#REF!</v>
      </c>
      <c r="AJ323" s="94" t="e">
        <f t="shared" si="4"/>
        <v>#REF!</v>
      </c>
      <c r="AK323"/>
      <c r="AL323"/>
      <c r="AM323"/>
      <c r="AN323"/>
      <c r="AO323"/>
      <c r="AP323"/>
      <c r="AQ323"/>
      <c r="AR323"/>
      <c r="AS323"/>
    </row>
    <row r="324" spans="28:45">
      <c r="AB324" s="39"/>
      <c r="AC324" t="e">
        <f>+'Ark1'!#REF!</f>
        <v>#REF!</v>
      </c>
      <c r="AD324" t="e">
        <f>+'Ark1'!#REF!</f>
        <v>#REF!</v>
      </c>
      <c r="AE324" s="3" t="s">
        <v>425</v>
      </c>
      <c r="AF324" t="e">
        <f>+'Ark1'!#REF!</f>
        <v>#REF!</v>
      </c>
      <c r="AG324" s="9" t="e">
        <f>+'Ark1'!#REF!</f>
        <v>#REF!</v>
      </c>
      <c r="AH324" s="1" t="e">
        <f>+'Ark1'!#REF!</f>
        <v>#REF!</v>
      </c>
      <c r="AI324" s="9" t="e">
        <f>+'Ark1'!#REF!</f>
        <v>#REF!</v>
      </c>
      <c r="AJ324" s="94" t="e">
        <f t="shared" si="4"/>
        <v>#REF!</v>
      </c>
      <c r="AK324"/>
      <c r="AL324"/>
      <c r="AM324"/>
      <c r="AN324"/>
      <c r="AO324"/>
      <c r="AP324"/>
      <c r="AQ324"/>
      <c r="AR324"/>
      <c r="AS324"/>
    </row>
    <row r="325" spans="28:45">
      <c r="AB325" s="39"/>
      <c r="AC325" t="e">
        <f>+'Ark1'!#REF!</f>
        <v>#REF!</v>
      </c>
      <c r="AD325" t="e">
        <f>+'Ark1'!#REF!</f>
        <v>#REF!</v>
      </c>
      <c r="AE325" s="3" t="s">
        <v>426</v>
      </c>
      <c r="AF325" t="e">
        <f>+'Ark1'!#REF!</f>
        <v>#REF!</v>
      </c>
      <c r="AG325" s="9" t="e">
        <f>+'Ark1'!#REF!</f>
        <v>#REF!</v>
      </c>
      <c r="AH325" s="1" t="e">
        <f>+'Ark1'!#REF!</f>
        <v>#REF!</v>
      </c>
      <c r="AI325" s="9" t="e">
        <f>+'Ark1'!#REF!</f>
        <v>#REF!</v>
      </c>
      <c r="AJ325" s="94" t="e">
        <f t="shared" si="4"/>
        <v>#REF!</v>
      </c>
      <c r="AK325"/>
      <c r="AL325"/>
      <c r="AM325"/>
      <c r="AN325"/>
      <c r="AO325"/>
      <c r="AP325"/>
      <c r="AQ325"/>
      <c r="AR325"/>
      <c r="AS325"/>
    </row>
    <row r="326" spans="28:45">
      <c r="AB326" s="39"/>
      <c r="AC326" t="e">
        <f>+'Ark1'!#REF!</f>
        <v>#REF!</v>
      </c>
      <c r="AD326" t="e">
        <f>+'Ark1'!#REF!</f>
        <v>#REF!</v>
      </c>
      <c r="AE326" s="3" t="s">
        <v>427</v>
      </c>
      <c r="AF326" t="e">
        <f>+'Ark1'!#REF!</f>
        <v>#REF!</v>
      </c>
      <c r="AG326" s="9" t="e">
        <f>+'Ark1'!#REF!</f>
        <v>#REF!</v>
      </c>
      <c r="AH326" s="1" t="e">
        <f>+'Ark1'!#REF!</f>
        <v>#REF!</v>
      </c>
      <c r="AI326" s="9" t="e">
        <f>+'Ark1'!#REF!</f>
        <v>#REF!</v>
      </c>
      <c r="AJ326" s="94" t="e">
        <f t="shared" si="4"/>
        <v>#REF!</v>
      </c>
      <c r="AK326"/>
      <c r="AL326"/>
      <c r="AM326"/>
      <c r="AN326"/>
      <c r="AO326"/>
      <c r="AP326"/>
      <c r="AQ326"/>
      <c r="AR326"/>
      <c r="AS326"/>
    </row>
    <row r="327" spans="28:45">
      <c r="AB327" s="39"/>
      <c r="AC327" t="e">
        <f>+'Ark1'!#REF!</f>
        <v>#REF!</v>
      </c>
      <c r="AD327" t="e">
        <f>+'Ark1'!#REF!</f>
        <v>#REF!</v>
      </c>
      <c r="AE327" s="3" t="s">
        <v>428</v>
      </c>
      <c r="AF327" t="e">
        <f>+'Ark1'!#REF!</f>
        <v>#REF!</v>
      </c>
      <c r="AG327" s="9" t="e">
        <f>+'Ark1'!#REF!</f>
        <v>#REF!</v>
      </c>
      <c r="AH327" s="1" t="e">
        <f>+'Ark1'!#REF!</f>
        <v>#REF!</v>
      </c>
      <c r="AI327" s="9" t="e">
        <f>+'Ark1'!#REF!</f>
        <v>#REF!</v>
      </c>
      <c r="AJ327" s="94" t="e">
        <f t="shared" si="4"/>
        <v>#REF!</v>
      </c>
      <c r="AK327"/>
      <c r="AL327"/>
      <c r="AM327"/>
      <c r="AN327"/>
      <c r="AO327"/>
      <c r="AP327"/>
      <c r="AQ327"/>
      <c r="AR327"/>
      <c r="AS327"/>
    </row>
    <row r="328" spans="28:45">
      <c r="AB328" s="39"/>
      <c r="AC328" t="e">
        <f>+'Ark1'!#REF!</f>
        <v>#REF!</v>
      </c>
      <c r="AD328" t="e">
        <f>+'Ark1'!#REF!</f>
        <v>#REF!</v>
      </c>
      <c r="AE328" s="3" t="s">
        <v>429</v>
      </c>
      <c r="AF328" t="e">
        <f>+'Ark1'!#REF!</f>
        <v>#REF!</v>
      </c>
      <c r="AG328" s="9" t="e">
        <f>+'Ark1'!#REF!</f>
        <v>#REF!</v>
      </c>
      <c r="AH328" s="1" t="e">
        <f>+'Ark1'!#REF!</f>
        <v>#REF!</v>
      </c>
      <c r="AI328" s="9" t="e">
        <f>+'Ark1'!#REF!</f>
        <v>#REF!</v>
      </c>
      <c r="AJ328" s="94" t="e">
        <f t="shared" si="4"/>
        <v>#REF!</v>
      </c>
      <c r="AK328"/>
      <c r="AL328"/>
      <c r="AM328"/>
      <c r="AN328"/>
      <c r="AO328"/>
      <c r="AP328"/>
      <c r="AQ328"/>
      <c r="AR328"/>
      <c r="AS328"/>
    </row>
    <row r="329" spans="28:45">
      <c r="AB329" s="39"/>
      <c r="AC329" t="e">
        <f>+'Ark1'!#REF!</f>
        <v>#REF!</v>
      </c>
      <c r="AD329" t="e">
        <f>+'Ark1'!#REF!</f>
        <v>#REF!</v>
      </c>
      <c r="AE329" s="3" t="s">
        <v>430</v>
      </c>
      <c r="AF329" t="e">
        <f>+'Ark1'!#REF!</f>
        <v>#REF!</v>
      </c>
      <c r="AG329" s="9" t="e">
        <f>+'Ark1'!#REF!</f>
        <v>#REF!</v>
      </c>
      <c r="AH329" s="1" t="e">
        <f>+'Ark1'!#REF!</f>
        <v>#REF!</v>
      </c>
      <c r="AI329" s="9" t="e">
        <f>+'Ark1'!#REF!</f>
        <v>#REF!</v>
      </c>
      <c r="AJ329" s="94" t="e">
        <f t="shared" si="4"/>
        <v>#REF!</v>
      </c>
      <c r="AK329"/>
      <c r="AL329"/>
      <c r="AM329"/>
      <c r="AN329"/>
      <c r="AO329"/>
      <c r="AP329"/>
      <c r="AQ329"/>
      <c r="AR329"/>
      <c r="AS329"/>
    </row>
    <row r="330" spans="28:45">
      <c r="AB330" s="39"/>
      <c r="AC330" t="e">
        <f>+'Ark1'!#REF!</f>
        <v>#REF!</v>
      </c>
      <c r="AD330" t="e">
        <f>+'Ark1'!#REF!</f>
        <v>#REF!</v>
      </c>
      <c r="AE330" s="3" t="s">
        <v>431</v>
      </c>
      <c r="AF330" t="e">
        <f>+'Ark1'!#REF!</f>
        <v>#REF!</v>
      </c>
      <c r="AG330" s="9" t="e">
        <f>+'Ark1'!#REF!</f>
        <v>#REF!</v>
      </c>
      <c r="AH330" s="1" t="e">
        <f>+'Ark1'!#REF!</f>
        <v>#REF!</v>
      </c>
      <c r="AI330" s="9" t="e">
        <f>+'Ark1'!#REF!</f>
        <v>#REF!</v>
      </c>
      <c r="AJ330" s="94" t="e">
        <f t="shared" si="4"/>
        <v>#REF!</v>
      </c>
      <c r="AK330"/>
      <c r="AL330"/>
      <c r="AM330"/>
      <c r="AN330"/>
      <c r="AO330"/>
      <c r="AP330"/>
      <c r="AQ330"/>
      <c r="AR330"/>
      <c r="AS330"/>
    </row>
    <row r="331" spans="28:45">
      <c r="AB331" s="39"/>
      <c r="AC331" t="e">
        <f>+'Ark1'!#REF!</f>
        <v>#REF!</v>
      </c>
      <c r="AD331" t="e">
        <f>+'Ark1'!#REF!</f>
        <v>#REF!</v>
      </c>
      <c r="AE331" s="3" t="s">
        <v>432</v>
      </c>
      <c r="AF331" t="e">
        <f>+'Ark1'!#REF!</f>
        <v>#REF!</v>
      </c>
      <c r="AG331" s="9" t="e">
        <f>+'Ark1'!#REF!</f>
        <v>#REF!</v>
      </c>
      <c r="AH331" s="1" t="e">
        <f>+'Ark1'!#REF!</f>
        <v>#REF!</v>
      </c>
      <c r="AI331" s="9" t="e">
        <f>+'Ark1'!#REF!</f>
        <v>#REF!</v>
      </c>
      <c r="AJ331" s="94" t="e">
        <f t="shared" si="4"/>
        <v>#REF!</v>
      </c>
      <c r="AK331"/>
      <c r="AL331"/>
      <c r="AM331"/>
      <c r="AN331"/>
      <c r="AO331"/>
      <c r="AP331"/>
      <c r="AQ331"/>
      <c r="AR331"/>
      <c r="AS331"/>
    </row>
    <row r="332" spans="28:45">
      <c r="AB332" s="39"/>
      <c r="AC332" t="e">
        <f>+'Ark1'!#REF!</f>
        <v>#REF!</v>
      </c>
      <c r="AD332" t="e">
        <f>+'Ark1'!#REF!</f>
        <v>#REF!</v>
      </c>
      <c r="AE332" s="3" t="s">
        <v>433</v>
      </c>
      <c r="AF332" t="e">
        <f>+'Ark1'!#REF!</f>
        <v>#REF!</v>
      </c>
      <c r="AG332" s="9" t="e">
        <f>+'Ark1'!#REF!</f>
        <v>#REF!</v>
      </c>
      <c r="AH332" s="1" t="e">
        <f>+'Ark1'!#REF!</f>
        <v>#REF!</v>
      </c>
      <c r="AI332" s="9" t="e">
        <f>+'Ark1'!#REF!</f>
        <v>#REF!</v>
      </c>
      <c r="AJ332" s="94" t="e">
        <f t="shared" ref="AJ332:AJ389" si="5">+AG332/AF332</f>
        <v>#REF!</v>
      </c>
      <c r="AK332"/>
      <c r="AL332"/>
      <c r="AM332"/>
      <c r="AN332"/>
      <c r="AO332"/>
      <c r="AP332"/>
      <c r="AQ332"/>
      <c r="AR332"/>
      <c r="AS332"/>
    </row>
    <row r="333" spans="28:45">
      <c r="AB333" s="39"/>
      <c r="AC333" t="e">
        <f>+'Ark1'!#REF!</f>
        <v>#REF!</v>
      </c>
      <c r="AD333" t="e">
        <f>+'Ark1'!#REF!</f>
        <v>#REF!</v>
      </c>
      <c r="AE333" s="3" t="s">
        <v>434</v>
      </c>
      <c r="AF333" t="e">
        <f>+'Ark1'!#REF!</f>
        <v>#REF!</v>
      </c>
      <c r="AG333" s="9" t="e">
        <f>+'Ark1'!#REF!</f>
        <v>#REF!</v>
      </c>
      <c r="AH333" s="1" t="e">
        <f>+'Ark1'!#REF!</f>
        <v>#REF!</v>
      </c>
      <c r="AI333" s="9" t="e">
        <f>+'Ark1'!#REF!</f>
        <v>#REF!</v>
      </c>
      <c r="AJ333" s="94" t="e">
        <f t="shared" si="5"/>
        <v>#REF!</v>
      </c>
      <c r="AK333"/>
      <c r="AL333"/>
      <c r="AM333"/>
      <c r="AN333"/>
      <c r="AO333"/>
      <c r="AP333"/>
      <c r="AQ333"/>
      <c r="AR333"/>
      <c r="AS333"/>
    </row>
    <row r="334" spans="28:45">
      <c r="AB334" s="39"/>
      <c r="AC334" t="e">
        <f>+'Ark1'!#REF!</f>
        <v>#REF!</v>
      </c>
      <c r="AD334" t="e">
        <f>+'Ark1'!#REF!</f>
        <v>#REF!</v>
      </c>
      <c r="AE334" s="3" t="s">
        <v>435</v>
      </c>
      <c r="AF334" t="e">
        <f>+'Ark1'!#REF!</f>
        <v>#REF!</v>
      </c>
      <c r="AG334" s="9" t="e">
        <f>+'Ark1'!#REF!</f>
        <v>#REF!</v>
      </c>
      <c r="AH334" s="1" t="e">
        <f>+'Ark1'!#REF!</f>
        <v>#REF!</v>
      </c>
      <c r="AI334" s="9" t="e">
        <f>+'Ark1'!#REF!</f>
        <v>#REF!</v>
      </c>
      <c r="AJ334" s="94" t="e">
        <f t="shared" si="5"/>
        <v>#REF!</v>
      </c>
      <c r="AK334"/>
      <c r="AL334"/>
      <c r="AM334"/>
      <c r="AN334"/>
      <c r="AO334"/>
      <c r="AP334"/>
      <c r="AQ334"/>
      <c r="AR334"/>
      <c r="AS334"/>
    </row>
    <row r="335" spans="28:45">
      <c r="AB335" s="39"/>
      <c r="AC335" t="e">
        <f>+'Ark1'!#REF!</f>
        <v>#REF!</v>
      </c>
      <c r="AD335" t="e">
        <f>+'Ark1'!#REF!</f>
        <v>#REF!</v>
      </c>
      <c r="AE335" s="3" t="s">
        <v>436</v>
      </c>
      <c r="AF335" t="e">
        <f>+'Ark1'!#REF!</f>
        <v>#REF!</v>
      </c>
      <c r="AG335" s="9" t="e">
        <f>+'Ark1'!#REF!</f>
        <v>#REF!</v>
      </c>
      <c r="AH335" s="1" t="e">
        <f>+'Ark1'!#REF!</f>
        <v>#REF!</v>
      </c>
      <c r="AI335" s="9" t="e">
        <f>+'Ark1'!#REF!</f>
        <v>#REF!</v>
      </c>
      <c r="AJ335" s="94" t="e">
        <f t="shared" si="5"/>
        <v>#REF!</v>
      </c>
      <c r="AK335"/>
      <c r="AL335"/>
      <c r="AM335"/>
      <c r="AN335"/>
      <c r="AO335"/>
      <c r="AP335"/>
      <c r="AQ335"/>
      <c r="AR335"/>
      <c r="AS335"/>
    </row>
    <row r="336" spans="28:45">
      <c r="AB336" s="39"/>
      <c r="AC336" s="47" t="e">
        <f>+'Ark1'!#REF!</f>
        <v>#REF!</v>
      </c>
      <c r="AD336" s="47" t="e">
        <f>+'Ark1'!#REF!</f>
        <v>#REF!</v>
      </c>
      <c r="AE336" s="48" t="s">
        <v>420</v>
      </c>
      <c r="AF336" s="47" t="e">
        <f>+'Ark1'!#REF!</f>
        <v>#REF!</v>
      </c>
      <c r="AG336" s="64" t="e">
        <f>+'Ark1'!#REF!</f>
        <v>#REF!</v>
      </c>
      <c r="AH336" s="49" t="e">
        <f>+'Ark1'!#REF!</f>
        <v>#REF!</v>
      </c>
      <c r="AI336" s="64" t="e">
        <f>+'Ark1'!#REF!</f>
        <v>#REF!</v>
      </c>
      <c r="AJ336" s="99" t="e">
        <f t="shared" si="5"/>
        <v>#REF!</v>
      </c>
      <c r="AK336"/>
      <c r="AL336"/>
      <c r="AM336"/>
      <c r="AN336"/>
      <c r="AO336"/>
      <c r="AP336"/>
      <c r="AQ336"/>
      <c r="AR336"/>
      <c r="AS336"/>
    </row>
    <row r="337" spans="28:45">
      <c r="AB337" s="39"/>
      <c r="AC337" s="47" t="e">
        <f>+'Ark1'!#REF!</f>
        <v>#REF!</v>
      </c>
      <c r="AD337" s="47" t="e">
        <f>+'Ark1'!#REF!</f>
        <v>#REF!</v>
      </c>
      <c r="AE337" s="48" t="s">
        <v>421</v>
      </c>
      <c r="AF337" s="47" t="e">
        <f>+'Ark1'!#REF!</f>
        <v>#REF!</v>
      </c>
      <c r="AG337" s="64" t="e">
        <f>+'Ark1'!#REF!</f>
        <v>#REF!</v>
      </c>
      <c r="AH337" s="49" t="e">
        <f>+'Ark1'!#REF!</f>
        <v>#REF!</v>
      </c>
      <c r="AI337" s="64" t="e">
        <f>+'Ark1'!#REF!</f>
        <v>#REF!</v>
      </c>
      <c r="AJ337" s="99" t="e">
        <f t="shared" si="5"/>
        <v>#REF!</v>
      </c>
      <c r="AK337"/>
      <c r="AL337"/>
      <c r="AM337"/>
      <c r="AN337"/>
      <c r="AO337"/>
      <c r="AP337"/>
      <c r="AQ337"/>
      <c r="AR337"/>
      <c r="AS337"/>
    </row>
    <row r="338" spans="28:45">
      <c r="AB338" s="39"/>
      <c r="AC338" s="47" t="e">
        <f>+'Ark1'!#REF!</f>
        <v>#REF!</v>
      </c>
      <c r="AD338" s="47" t="e">
        <f>+'Ark1'!#REF!</f>
        <v>#REF!</v>
      </c>
      <c r="AE338" s="48" t="s">
        <v>422</v>
      </c>
      <c r="AF338" s="47" t="e">
        <f>+'Ark1'!#REF!</f>
        <v>#REF!</v>
      </c>
      <c r="AG338" s="64" t="e">
        <f>+'Ark1'!#REF!</f>
        <v>#REF!</v>
      </c>
      <c r="AH338" s="49" t="e">
        <f>+'Ark1'!#REF!</f>
        <v>#REF!</v>
      </c>
      <c r="AI338" s="64" t="e">
        <f>+'Ark1'!#REF!</f>
        <v>#REF!</v>
      </c>
      <c r="AJ338" s="99" t="e">
        <f t="shared" si="5"/>
        <v>#REF!</v>
      </c>
      <c r="AK338"/>
      <c r="AL338"/>
      <c r="AM338"/>
      <c r="AN338"/>
      <c r="AO338"/>
      <c r="AP338"/>
      <c r="AQ338"/>
      <c r="AR338"/>
      <c r="AS338"/>
    </row>
    <row r="339" spans="28:45">
      <c r="AB339" s="39"/>
      <c r="AC339" s="47" t="e">
        <f>+'Ark1'!#REF!</f>
        <v>#REF!</v>
      </c>
      <c r="AD339" s="47" t="e">
        <f>+'Ark1'!#REF!</f>
        <v>#REF!</v>
      </c>
      <c r="AE339" s="48" t="s">
        <v>402</v>
      </c>
      <c r="AF339" s="47" t="e">
        <f>+'Ark1'!#REF!</f>
        <v>#REF!</v>
      </c>
      <c r="AG339" s="64" t="e">
        <f>+'Ark1'!#REF!</f>
        <v>#REF!</v>
      </c>
      <c r="AH339" s="49" t="e">
        <f>+'Ark1'!#REF!</f>
        <v>#REF!</v>
      </c>
      <c r="AI339" s="64" t="e">
        <f>+'Ark1'!#REF!</f>
        <v>#REF!</v>
      </c>
      <c r="AJ339" s="99" t="e">
        <f t="shared" si="5"/>
        <v>#REF!</v>
      </c>
      <c r="AK339"/>
      <c r="AL339"/>
      <c r="AM339"/>
      <c r="AN339"/>
      <c r="AO339"/>
      <c r="AP339"/>
      <c r="AQ339"/>
      <c r="AR339"/>
      <c r="AS339"/>
    </row>
    <row r="340" spans="28:45">
      <c r="AB340" s="39"/>
      <c r="AC340" s="47" t="e">
        <f>+'Ark1'!#REF!</f>
        <v>#REF!</v>
      </c>
      <c r="AD340" s="47" t="e">
        <f>+'Ark1'!#REF!</f>
        <v>#REF!</v>
      </c>
      <c r="AE340" s="48" t="s">
        <v>423</v>
      </c>
      <c r="AF340" s="47" t="e">
        <f>+'Ark1'!#REF!</f>
        <v>#REF!</v>
      </c>
      <c r="AG340" s="64" t="e">
        <f>+'Ark1'!#REF!</f>
        <v>#REF!</v>
      </c>
      <c r="AH340" s="49" t="e">
        <f>+'Ark1'!#REF!</f>
        <v>#REF!</v>
      </c>
      <c r="AI340" s="64" t="e">
        <f>+'Ark1'!#REF!</f>
        <v>#REF!</v>
      </c>
      <c r="AJ340" s="99" t="e">
        <f t="shared" si="5"/>
        <v>#REF!</v>
      </c>
      <c r="AK340"/>
      <c r="AL340"/>
      <c r="AM340"/>
      <c r="AN340"/>
      <c r="AO340"/>
      <c r="AP340"/>
      <c r="AQ340"/>
      <c r="AR340"/>
      <c r="AS340"/>
    </row>
    <row r="341" spans="28:45">
      <c r="AB341" s="39"/>
      <c r="AC341" s="47" t="e">
        <f>+'Ark1'!#REF!</f>
        <v>#REF!</v>
      </c>
      <c r="AD341" s="47" t="e">
        <f>+'Ark1'!#REF!</f>
        <v>#REF!</v>
      </c>
      <c r="AE341" s="48" t="s">
        <v>424</v>
      </c>
      <c r="AF341" s="47" t="e">
        <f>+'Ark1'!#REF!</f>
        <v>#REF!</v>
      </c>
      <c r="AG341" s="64" t="e">
        <f>+'Ark1'!#REF!</f>
        <v>#REF!</v>
      </c>
      <c r="AH341" s="49" t="e">
        <f>+'Ark1'!#REF!</f>
        <v>#REF!</v>
      </c>
      <c r="AI341" s="64" t="e">
        <f>+'Ark1'!#REF!</f>
        <v>#REF!</v>
      </c>
      <c r="AJ341" s="99" t="e">
        <f t="shared" si="5"/>
        <v>#REF!</v>
      </c>
      <c r="AK341"/>
      <c r="AL341"/>
      <c r="AM341"/>
      <c r="AN341"/>
      <c r="AO341"/>
      <c r="AP341"/>
      <c r="AQ341"/>
      <c r="AR341"/>
      <c r="AS341"/>
    </row>
    <row r="342" spans="28:45">
      <c r="AB342" s="39"/>
      <c r="AC342" s="47" t="e">
        <f>+'Ark1'!#REF!</f>
        <v>#REF!</v>
      </c>
      <c r="AD342" s="47" t="e">
        <f>+'Ark1'!#REF!</f>
        <v>#REF!</v>
      </c>
      <c r="AE342" s="48" t="s">
        <v>425</v>
      </c>
      <c r="AF342" s="47" t="e">
        <f>+'Ark1'!#REF!</f>
        <v>#REF!</v>
      </c>
      <c r="AG342" s="64" t="e">
        <f>+'Ark1'!#REF!</f>
        <v>#REF!</v>
      </c>
      <c r="AH342" s="49" t="e">
        <f>+'Ark1'!#REF!</f>
        <v>#REF!</v>
      </c>
      <c r="AI342" s="64" t="e">
        <f>+'Ark1'!#REF!</f>
        <v>#REF!</v>
      </c>
      <c r="AJ342" s="99" t="e">
        <f t="shared" si="5"/>
        <v>#REF!</v>
      </c>
      <c r="AK342"/>
      <c r="AL342"/>
      <c r="AM342"/>
      <c r="AN342"/>
      <c r="AO342"/>
      <c r="AP342"/>
      <c r="AQ342"/>
      <c r="AR342"/>
      <c r="AS342"/>
    </row>
    <row r="343" spans="28:45">
      <c r="AB343" s="39"/>
      <c r="AC343" s="47" t="e">
        <f>+'Ark1'!#REF!</f>
        <v>#REF!</v>
      </c>
      <c r="AD343" s="47" t="e">
        <f>+'Ark1'!#REF!</f>
        <v>#REF!</v>
      </c>
      <c r="AE343" s="48" t="s">
        <v>426</v>
      </c>
      <c r="AF343" s="47" t="e">
        <f>+'Ark1'!#REF!</f>
        <v>#REF!</v>
      </c>
      <c r="AG343" s="64" t="e">
        <f>+'Ark1'!#REF!</f>
        <v>#REF!</v>
      </c>
      <c r="AH343" s="49" t="e">
        <f>+'Ark1'!#REF!</f>
        <v>#REF!</v>
      </c>
      <c r="AI343" s="64" t="e">
        <f>+'Ark1'!#REF!</f>
        <v>#REF!</v>
      </c>
      <c r="AJ343" s="99" t="e">
        <f t="shared" si="5"/>
        <v>#REF!</v>
      </c>
      <c r="AK343"/>
      <c r="AL343"/>
      <c r="AM343"/>
      <c r="AN343"/>
      <c r="AO343"/>
      <c r="AP343"/>
      <c r="AQ343"/>
      <c r="AR343"/>
      <c r="AS343"/>
    </row>
    <row r="344" spans="28:45">
      <c r="AB344" s="39"/>
      <c r="AC344" s="47" t="e">
        <f>+'Ark1'!#REF!</f>
        <v>#REF!</v>
      </c>
      <c r="AD344" s="47" t="e">
        <f>+'Ark1'!#REF!</f>
        <v>#REF!</v>
      </c>
      <c r="AE344" s="48" t="s">
        <v>427</v>
      </c>
      <c r="AF344" s="47" t="e">
        <f>+'Ark1'!#REF!</f>
        <v>#REF!</v>
      </c>
      <c r="AG344" s="64" t="e">
        <f>+'Ark1'!#REF!</f>
        <v>#REF!</v>
      </c>
      <c r="AH344" s="49" t="e">
        <f>+'Ark1'!#REF!</f>
        <v>#REF!</v>
      </c>
      <c r="AI344" s="64" t="e">
        <f>+'Ark1'!#REF!</f>
        <v>#REF!</v>
      </c>
      <c r="AJ344" s="99" t="e">
        <f t="shared" si="5"/>
        <v>#REF!</v>
      </c>
      <c r="AK344"/>
      <c r="AL344"/>
      <c r="AM344"/>
      <c r="AN344"/>
      <c r="AO344"/>
      <c r="AP344"/>
      <c r="AQ344"/>
      <c r="AR344"/>
      <c r="AS344"/>
    </row>
    <row r="345" spans="28:45">
      <c r="AB345" s="39"/>
      <c r="AC345" s="47" t="e">
        <f>+'Ark1'!#REF!</f>
        <v>#REF!</v>
      </c>
      <c r="AD345" s="47" t="e">
        <f>+'Ark1'!#REF!</f>
        <v>#REF!</v>
      </c>
      <c r="AE345" s="48" t="s">
        <v>428</v>
      </c>
      <c r="AF345" s="47" t="e">
        <f>+'Ark1'!#REF!</f>
        <v>#REF!</v>
      </c>
      <c r="AG345" s="64" t="e">
        <f>+'Ark1'!#REF!</f>
        <v>#REF!</v>
      </c>
      <c r="AH345" s="49" t="e">
        <f>+'Ark1'!#REF!</f>
        <v>#REF!</v>
      </c>
      <c r="AI345" s="64" t="e">
        <f>+'Ark1'!#REF!</f>
        <v>#REF!</v>
      </c>
      <c r="AJ345" s="99" t="e">
        <f t="shared" si="5"/>
        <v>#REF!</v>
      </c>
      <c r="AK345"/>
      <c r="AL345"/>
      <c r="AM345"/>
      <c r="AN345"/>
      <c r="AO345"/>
      <c r="AP345"/>
      <c r="AQ345"/>
      <c r="AR345"/>
      <c r="AS345"/>
    </row>
    <row r="346" spans="28:45">
      <c r="AB346" s="39"/>
      <c r="AC346" s="47" t="e">
        <f>+'Ark1'!#REF!</f>
        <v>#REF!</v>
      </c>
      <c r="AD346" s="47" t="e">
        <f>+'Ark1'!#REF!</f>
        <v>#REF!</v>
      </c>
      <c r="AE346" s="48" t="s">
        <v>429</v>
      </c>
      <c r="AF346" s="47" t="e">
        <f>+'Ark1'!#REF!</f>
        <v>#REF!</v>
      </c>
      <c r="AG346" s="64" t="e">
        <f>+'Ark1'!#REF!</f>
        <v>#REF!</v>
      </c>
      <c r="AH346" s="49" t="e">
        <f>+'Ark1'!#REF!</f>
        <v>#REF!</v>
      </c>
      <c r="AI346" s="64" t="e">
        <f>+'Ark1'!#REF!</f>
        <v>#REF!</v>
      </c>
      <c r="AJ346" s="99" t="e">
        <f t="shared" si="5"/>
        <v>#REF!</v>
      </c>
      <c r="AK346"/>
      <c r="AL346"/>
      <c r="AM346"/>
      <c r="AN346"/>
      <c r="AO346"/>
      <c r="AP346"/>
      <c r="AQ346"/>
      <c r="AR346"/>
      <c r="AS346"/>
    </row>
    <row r="347" spans="28:45">
      <c r="AB347" s="39"/>
      <c r="AC347" s="47" t="e">
        <f>+'Ark1'!#REF!</f>
        <v>#REF!</v>
      </c>
      <c r="AD347" s="47" t="e">
        <f>+'Ark1'!#REF!</f>
        <v>#REF!</v>
      </c>
      <c r="AE347" s="48" t="s">
        <v>430</v>
      </c>
      <c r="AF347" s="47" t="e">
        <f>+'Ark1'!#REF!</f>
        <v>#REF!</v>
      </c>
      <c r="AG347" s="64" t="e">
        <f>+'Ark1'!#REF!</f>
        <v>#REF!</v>
      </c>
      <c r="AH347" s="49" t="e">
        <f>+'Ark1'!#REF!</f>
        <v>#REF!</v>
      </c>
      <c r="AI347" s="64" t="e">
        <f>+'Ark1'!#REF!</f>
        <v>#REF!</v>
      </c>
      <c r="AJ347" s="99" t="e">
        <f t="shared" si="5"/>
        <v>#REF!</v>
      </c>
      <c r="AK347"/>
      <c r="AL347"/>
      <c r="AM347"/>
      <c r="AN347"/>
      <c r="AO347"/>
      <c r="AP347"/>
      <c r="AQ347"/>
      <c r="AR347"/>
      <c r="AS347"/>
    </row>
    <row r="348" spans="28:45">
      <c r="AB348" s="39"/>
      <c r="AC348" s="47" t="e">
        <f>+'Ark1'!#REF!</f>
        <v>#REF!</v>
      </c>
      <c r="AD348" s="47" t="e">
        <f>+'Ark1'!#REF!</f>
        <v>#REF!</v>
      </c>
      <c r="AE348" s="48" t="s">
        <v>431</v>
      </c>
      <c r="AF348" s="47" t="e">
        <f>+'Ark1'!#REF!</f>
        <v>#REF!</v>
      </c>
      <c r="AG348" s="64" t="e">
        <f>+'Ark1'!#REF!</f>
        <v>#REF!</v>
      </c>
      <c r="AH348" s="49" t="e">
        <f>+'Ark1'!#REF!</f>
        <v>#REF!</v>
      </c>
      <c r="AI348" s="64" t="e">
        <f>+'Ark1'!#REF!</f>
        <v>#REF!</v>
      </c>
      <c r="AJ348" s="99" t="e">
        <f t="shared" si="5"/>
        <v>#REF!</v>
      </c>
      <c r="AK348"/>
      <c r="AL348"/>
      <c r="AM348"/>
      <c r="AN348"/>
      <c r="AO348"/>
      <c r="AP348"/>
      <c r="AQ348"/>
      <c r="AR348"/>
      <c r="AS348"/>
    </row>
    <row r="349" spans="28:45">
      <c r="AB349" s="39"/>
      <c r="AC349" s="47" t="e">
        <f>+'Ark1'!#REF!</f>
        <v>#REF!</v>
      </c>
      <c r="AD349" s="47" t="e">
        <f>+'Ark1'!#REF!</f>
        <v>#REF!</v>
      </c>
      <c r="AE349" s="48" t="s">
        <v>432</v>
      </c>
      <c r="AF349" s="47" t="e">
        <f>+'Ark1'!#REF!</f>
        <v>#REF!</v>
      </c>
      <c r="AG349" s="64" t="e">
        <f>+'Ark1'!#REF!</f>
        <v>#REF!</v>
      </c>
      <c r="AH349" s="49" t="e">
        <f>+'Ark1'!#REF!</f>
        <v>#REF!</v>
      </c>
      <c r="AI349" s="64" t="e">
        <f>+'Ark1'!#REF!</f>
        <v>#REF!</v>
      </c>
      <c r="AJ349" s="99" t="e">
        <f t="shared" si="5"/>
        <v>#REF!</v>
      </c>
      <c r="AK349"/>
      <c r="AL349"/>
      <c r="AM349"/>
      <c r="AN349"/>
      <c r="AO349"/>
      <c r="AP349"/>
      <c r="AQ349"/>
      <c r="AR349"/>
      <c r="AS349"/>
    </row>
    <row r="350" spans="28:45">
      <c r="AB350" s="39"/>
      <c r="AC350" s="47" t="e">
        <f>+'Ark1'!#REF!</f>
        <v>#REF!</v>
      </c>
      <c r="AD350" s="47" t="e">
        <f>+'Ark1'!#REF!</f>
        <v>#REF!</v>
      </c>
      <c r="AE350" s="48" t="s">
        <v>433</v>
      </c>
      <c r="AF350" s="47" t="e">
        <f>+'Ark1'!#REF!</f>
        <v>#REF!</v>
      </c>
      <c r="AG350" s="64" t="e">
        <f>+'Ark1'!#REF!</f>
        <v>#REF!</v>
      </c>
      <c r="AH350" s="49" t="e">
        <f>+'Ark1'!#REF!</f>
        <v>#REF!</v>
      </c>
      <c r="AI350" s="64" t="e">
        <f>+'Ark1'!#REF!</f>
        <v>#REF!</v>
      </c>
      <c r="AJ350" s="99" t="e">
        <f t="shared" si="5"/>
        <v>#REF!</v>
      </c>
      <c r="AK350"/>
      <c r="AL350"/>
      <c r="AM350"/>
      <c r="AN350"/>
      <c r="AO350"/>
      <c r="AP350"/>
      <c r="AQ350"/>
      <c r="AR350"/>
      <c r="AS350"/>
    </row>
    <row r="351" spans="28:45">
      <c r="AB351" s="39"/>
      <c r="AC351" s="47" t="e">
        <f>+'Ark1'!#REF!</f>
        <v>#REF!</v>
      </c>
      <c r="AD351" s="47" t="e">
        <f>+'Ark1'!#REF!</f>
        <v>#REF!</v>
      </c>
      <c r="AE351" s="48" t="s">
        <v>434</v>
      </c>
      <c r="AF351" s="47" t="e">
        <f>+'Ark1'!#REF!</f>
        <v>#REF!</v>
      </c>
      <c r="AG351" s="64" t="e">
        <f>+'Ark1'!#REF!</f>
        <v>#REF!</v>
      </c>
      <c r="AH351" s="49" t="e">
        <f>+'Ark1'!#REF!</f>
        <v>#REF!</v>
      </c>
      <c r="AI351" s="64" t="e">
        <f>+'Ark1'!#REF!</f>
        <v>#REF!</v>
      </c>
      <c r="AJ351" s="99" t="e">
        <f t="shared" si="5"/>
        <v>#REF!</v>
      </c>
      <c r="AK351"/>
      <c r="AL351"/>
      <c r="AM351"/>
      <c r="AN351"/>
      <c r="AO351"/>
      <c r="AP351"/>
      <c r="AQ351"/>
      <c r="AR351"/>
      <c r="AS351"/>
    </row>
    <row r="352" spans="28:45">
      <c r="AB352" s="39"/>
      <c r="AC352" s="47" t="e">
        <f>+'Ark1'!#REF!</f>
        <v>#REF!</v>
      </c>
      <c r="AD352" s="47" t="e">
        <f>+'Ark1'!#REF!</f>
        <v>#REF!</v>
      </c>
      <c r="AE352" s="48" t="s">
        <v>435</v>
      </c>
      <c r="AF352" s="47" t="e">
        <f>+'Ark1'!#REF!</f>
        <v>#REF!</v>
      </c>
      <c r="AG352" s="64" t="e">
        <f>+'Ark1'!#REF!</f>
        <v>#REF!</v>
      </c>
      <c r="AH352" s="49" t="e">
        <f>+'Ark1'!#REF!</f>
        <v>#REF!</v>
      </c>
      <c r="AI352" s="64" t="e">
        <f>+'Ark1'!#REF!</f>
        <v>#REF!</v>
      </c>
      <c r="AJ352" s="99" t="e">
        <f t="shared" si="5"/>
        <v>#REF!</v>
      </c>
      <c r="AK352"/>
      <c r="AL352"/>
      <c r="AM352"/>
      <c r="AN352"/>
      <c r="AO352"/>
      <c r="AP352"/>
      <c r="AQ352"/>
      <c r="AR352"/>
      <c r="AS352"/>
    </row>
    <row r="353" spans="28:45">
      <c r="AB353" s="39"/>
      <c r="AC353" s="47" t="e">
        <f>+'Ark1'!#REF!</f>
        <v>#REF!</v>
      </c>
      <c r="AD353" s="47" t="e">
        <f>+'Ark1'!#REF!</f>
        <v>#REF!</v>
      </c>
      <c r="AE353" s="48" t="s">
        <v>436</v>
      </c>
      <c r="AF353" s="47" t="e">
        <f>+'Ark1'!#REF!</f>
        <v>#REF!</v>
      </c>
      <c r="AG353" s="64" t="e">
        <f>+'Ark1'!#REF!</f>
        <v>#REF!</v>
      </c>
      <c r="AH353" s="49" t="e">
        <f>+'Ark1'!#REF!</f>
        <v>#REF!</v>
      </c>
      <c r="AI353" s="64" t="e">
        <f>+'Ark1'!#REF!</f>
        <v>#REF!</v>
      </c>
      <c r="AJ353" s="99" t="e">
        <f t="shared" si="5"/>
        <v>#REF!</v>
      </c>
      <c r="AK353"/>
      <c r="AL353"/>
      <c r="AM353"/>
      <c r="AN353"/>
      <c r="AO353"/>
      <c r="AP353"/>
      <c r="AQ353"/>
      <c r="AR353"/>
      <c r="AS353"/>
    </row>
    <row r="354" spans="28:45">
      <c r="AB354" s="39"/>
      <c r="AC354" t="e">
        <f>+'Ark1'!#REF!</f>
        <v>#REF!</v>
      </c>
      <c r="AD354" t="e">
        <f>+'Ark1'!#REF!</f>
        <v>#REF!</v>
      </c>
      <c r="AE354" s="3" t="s">
        <v>420</v>
      </c>
      <c r="AF354" t="e">
        <f>+'Ark1'!#REF!</f>
        <v>#REF!</v>
      </c>
      <c r="AG354" s="9" t="e">
        <f>+'Ark1'!#REF!</f>
        <v>#REF!</v>
      </c>
      <c r="AH354" s="1" t="e">
        <f>+'Ark1'!#REF!</f>
        <v>#REF!</v>
      </c>
      <c r="AI354" s="9" t="e">
        <f>+'Ark1'!#REF!</f>
        <v>#REF!</v>
      </c>
      <c r="AJ354" s="94" t="e">
        <f t="shared" si="5"/>
        <v>#REF!</v>
      </c>
      <c r="AK354"/>
      <c r="AL354"/>
      <c r="AM354"/>
      <c r="AN354"/>
      <c r="AO354"/>
      <c r="AP354"/>
      <c r="AQ354"/>
      <c r="AR354"/>
      <c r="AS354"/>
    </row>
    <row r="355" spans="28:45">
      <c r="AB355" s="39"/>
      <c r="AC355" t="e">
        <f>+'Ark1'!#REF!</f>
        <v>#REF!</v>
      </c>
      <c r="AD355" t="e">
        <f>+'Ark1'!#REF!</f>
        <v>#REF!</v>
      </c>
      <c r="AE355" s="3" t="s">
        <v>421</v>
      </c>
      <c r="AF355" t="e">
        <f>+'Ark1'!#REF!</f>
        <v>#REF!</v>
      </c>
      <c r="AG355" s="9" t="e">
        <f>+'Ark1'!#REF!</f>
        <v>#REF!</v>
      </c>
      <c r="AH355" s="1" t="e">
        <f>+'Ark1'!#REF!</f>
        <v>#REF!</v>
      </c>
      <c r="AI355" s="9" t="e">
        <f>+'Ark1'!#REF!</f>
        <v>#REF!</v>
      </c>
      <c r="AJ355" s="94" t="e">
        <f t="shared" si="5"/>
        <v>#REF!</v>
      </c>
      <c r="AK355"/>
      <c r="AL355"/>
      <c r="AM355"/>
      <c r="AN355"/>
      <c r="AO355"/>
      <c r="AP355"/>
      <c r="AQ355"/>
      <c r="AR355"/>
      <c r="AS355"/>
    </row>
    <row r="356" spans="28:45">
      <c r="AB356" s="39"/>
      <c r="AC356" t="e">
        <f>+'Ark1'!#REF!</f>
        <v>#REF!</v>
      </c>
      <c r="AD356" t="e">
        <f>+'Ark1'!#REF!</f>
        <v>#REF!</v>
      </c>
      <c r="AE356" s="3" t="s">
        <v>422</v>
      </c>
      <c r="AF356" t="e">
        <f>+'Ark1'!#REF!</f>
        <v>#REF!</v>
      </c>
      <c r="AG356" s="9" t="e">
        <f>+'Ark1'!#REF!</f>
        <v>#REF!</v>
      </c>
      <c r="AH356" s="1" t="e">
        <f>+'Ark1'!#REF!</f>
        <v>#REF!</v>
      </c>
      <c r="AI356" s="9" t="e">
        <f>+'Ark1'!#REF!</f>
        <v>#REF!</v>
      </c>
      <c r="AJ356" s="94" t="e">
        <f t="shared" si="5"/>
        <v>#REF!</v>
      </c>
      <c r="AK356"/>
      <c r="AL356"/>
      <c r="AM356"/>
      <c r="AN356"/>
      <c r="AO356"/>
      <c r="AP356"/>
      <c r="AQ356"/>
      <c r="AR356"/>
      <c r="AS356"/>
    </row>
    <row r="357" spans="28:45">
      <c r="AB357" s="39"/>
      <c r="AC357" t="e">
        <f>+'Ark1'!#REF!</f>
        <v>#REF!</v>
      </c>
      <c r="AD357" t="e">
        <f>+'Ark1'!#REF!</f>
        <v>#REF!</v>
      </c>
      <c r="AE357" s="3" t="s">
        <v>402</v>
      </c>
      <c r="AF357" t="e">
        <f>+'Ark1'!#REF!</f>
        <v>#REF!</v>
      </c>
      <c r="AG357" s="9" t="e">
        <f>+'Ark1'!#REF!</f>
        <v>#REF!</v>
      </c>
      <c r="AH357" s="1" t="e">
        <f>+'Ark1'!#REF!</f>
        <v>#REF!</v>
      </c>
      <c r="AI357" s="9" t="e">
        <f>+'Ark1'!#REF!</f>
        <v>#REF!</v>
      </c>
      <c r="AJ357" s="94" t="e">
        <f t="shared" si="5"/>
        <v>#REF!</v>
      </c>
      <c r="AK357"/>
      <c r="AL357"/>
      <c r="AM357"/>
      <c r="AN357"/>
      <c r="AO357"/>
      <c r="AP357"/>
      <c r="AQ357"/>
      <c r="AR357"/>
      <c r="AS357"/>
    </row>
    <row r="358" spans="28:45">
      <c r="AB358" s="39"/>
      <c r="AC358" t="e">
        <f>+'Ark1'!#REF!</f>
        <v>#REF!</v>
      </c>
      <c r="AD358" t="e">
        <f>+'Ark1'!#REF!</f>
        <v>#REF!</v>
      </c>
      <c r="AE358" s="3" t="s">
        <v>423</v>
      </c>
      <c r="AF358" t="e">
        <f>+'Ark1'!#REF!</f>
        <v>#REF!</v>
      </c>
      <c r="AG358" s="9" t="e">
        <f>+'Ark1'!#REF!</f>
        <v>#REF!</v>
      </c>
      <c r="AH358" s="1" t="e">
        <f>+'Ark1'!#REF!</f>
        <v>#REF!</v>
      </c>
      <c r="AI358" s="9" t="e">
        <f>+'Ark1'!#REF!</f>
        <v>#REF!</v>
      </c>
      <c r="AJ358" s="94" t="e">
        <f t="shared" si="5"/>
        <v>#REF!</v>
      </c>
      <c r="AK358"/>
      <c r="AL358"/>
      <c r="AM358"/>
      <c r="AN358"/>
      <c r="AO358"/>
      <c r="AP358"/>
      <c r="AQ358"/>
      <c r="AR358"/>
      <c r="AS358"/>
    </row>
    <row r="359" spans="28:45">
      <c r="AB359" s="39"/>
      <c r="AC359" t="e">
        <f>+'Ark1'!#REF!</f>
        <v>#REF!</v>
      </c>
      <c r="AD359" t="e">
        <f>+'Ark1'!#REF!</f>
        <v>#REF!</v>
      </c>
      <c r="AE359" s="3" t="s">
        <v>424</v>
      </c>
      <c r="AF359" t="e">
        <f>+'Ark1'!#REF!</f>
        <v>#REF!</v>
      </c>
      <c r="AG359" s="9" t="e">
        <f>+'Ark1'!#REF!</f>
        <v>#REF!</v>
      </c>
      <c r="AH359" s="1" t="e">
        <f>+'Ark1'!#REF!</f>
        <v>#REF!</v>
      </c>
      <c r="AI359" s="9" t="e">
        <f>+'Ark1'!#REF!</f>
        <v>#REF!</v>
      </c>
      <c r="AJ359" s="94" t="e">
        <f t="shared" si="5"/>
        <v>#REF!</v>
      </c>
      <c r="AK359"/>
      <c r="AL359"/>
      <c r="AM359"/>
      <c r="AN359"/>
      <c r="AO359"/>
      <c r="AP359"/>
      <c r="AQ359"/>
      <c r="AR359"/>
      <c r="AS359"/>
    </row>
    <row r="360" spans="28:45">
      <c r="AB360" s="39"/>
      <c r="AC360" t="e">
        <f>+'Ark1'!#REF!</f>
        <v>#REF!</v>
      </c>
      <c r="AD360" t="e">
        <f>+'Ark1'!#REF!</f>
        <v>#REF!</v>
      </c>
      <c r="AE360" s="3" t="s">
        <v>425</v>
      </c>
      <c r="AF360" t="e">
        <f>+'Ark1'!#REF!</f>
        <v>#REF!</v>
      </c>
      <c r="AG360" s="9" t="e">
        <f>+'Ark1'!#REF!</f>
        <v>#REF!</v>
      </c>
      <c r="AH360" s="1" t="e">
        <f>+'Ark1'!#REF!</f>
        <v>#REF!</v>
      </c>
      <c r="AI360" s="9" t="e">
        <f>+'Ark1'!#REF!</f>
        <v>#REF!</v>
      </c>
      <c r="AJ360" s="94" t="e">
        <f t="shared" si="5"/>
        <v>#REF!</v>
      </c>
      <c r="AK360"/>
      <c r="AL360"/>
      <c r="AM360"/>
      <c r="AN360"/>
      <c r="AO360"/>
      <c r="AP360"/>
      <c r="AQ360"/>
      <c r="AR360"/>
      <c r="AS360"/>
    </row>
    <row r="361" spans="28:45">
      <c r="AB361" s="39"/>
      <c r="AC361" t="e">
        <f>+'Ark1'!#REF!</f>
        <v>#REF!</v>
      </c>
      <c r="AD361" t="e">
        <f>+'Ark1'!#REF!</f>
        <v>#REF!</v>
      </c>
      <c r="AE361" s="3" t="s">
        <v>426</v>
      </c>
      <c r="AF361" t="e">
        <f>+'Ark1'!#REF!</f>
        <v>#REF!</v>
      </c>
      <c r="AG361" s="9" t="e">
        <f>+'Ark1'!#REF!</f>
        <v>#REF!</v>
      </c>
      <c r="AH361" s="1" t="e">
        <f>+'Ark1'!#REF!</f>
        <v>#REF!</v>
      </c>
      <c r="AI361" s="9" t="e">
        <f>+'Ark1'!#REF!</f>
        <v>#REF!</v>
      </c>
      <c r="AJ361" s="94" t="e">
        <f t="shared" si="5"/>
        <v>#REF!</v>
      </c>
      <c r="AK361"/>
      <c r="AL361"/>
      <c r="AM361"/>
      <c r="AN361"/>
      <c r="AO361"/>
      <c r="AP361"/>
      <c r="AQ361"/>
      <c r="AR361"/>
      <c r="AS361"/>
    </row>
    <row r="362" spans="28:45">
      <c r="AB362" s="39"/>
      <c r="AC362" t="e">
        <f>+'Ark1'!#REF!</f>
        <v>#REF!</v>
      </c>
      <c r="AD362" t="e">
        <f>+'Ark1'!#REF!</f>
        <v>#REF!</v>
      </c>
      <c r="AE362" s="3" t="s">
        <v>427</v>
      </c>
      <c r="AF362" t="e">
        <f>+'Ark1'!#REF!</f>
        <v>#REF!</v>
      </c>
      <c r="AG362" s="9" t="e">
        <f>+'Ark1'!#REF!</f>
        <v>#REF!</v>
      </c>
      <c r="AH362" s="1" t="e">
        <f>+'Ark1'!#REF!</f>
        <v>#REF!</v>
      </c>
      <c r="AI362" s="9" t="e">
        <f>+'Ark1'!#REF!</f>
        <v>#REF!</v>
      </c>
      <c r="AJ362" s="94" t="e">
        <f t="shared" si="5"/>
        <v>#REF!</v>
      </c>
      <c r="AK362"/>
      <c r="AL362"/>
      <c r="AM362"/>
      <c r="AN362"/>
      <c r="AO362"/>
      <c r="AP362"/>
      <c r="AQ362"/>
      <c r="AR362"/>
      <c r="AS362"/>
    </row>
    <row r="363" spans="28:45">
      <c r="AB363" s="39"/>
      <c r="AC363" t="e">
        <f>+'Ark1'!#REF!</f>
        <v>#REF!</v>
      </c>
      <c r="AD363" t="e">
        <f>+'Ark1'!#REF!</f>
        <v>#REF!</v>
      </c>
      <c r="AE363" s="3" t="s">
        <v>428</v>
      </c>
      <c r="AF363" t="e">
        <f>+'Ark1'!#REF!</f>
        <v>#REF!</v>
      </c>
      <c r="AG363" s="9" t="e">
        <f>+'Ark1'!#REF!</f>
        <v>#REF!</v>
      </c>
      <c r="AH363" s="1" t="e">
        <f>+'Ark1'!#REF!</f>
        <v>#REF!</v>
      </c>
      <c r="AI363" s="9" t="e">
        <f>+'Ark1'!#REF!</f>
        <v>#REF!</v>
      </c>
      <c r="AJ363" s="94" t="e">
        <f t="shared" si="5"/>
        <v>#REF!</v>
      </c>
      <c r="AK363"/>
      <c r="AL363"/>
      <c r="AM363"/>
      <c r="AN363"/>
      <c r="AO363"/>
      <c r="AP363"/>
      <c r="AQ363"/>
      <c r="AR363"/>
      <c r="AS363"/>
    </row>
    <row r="364" spans="28:45">
      <c r="AB364" s="39"/>
      <c r="AC364" t="e">
        <f>+'Ark1'!#REF!</f>
        <v>#REF!</v>
      </c>
      <c r="AD364" t="e">
        <f>+'Ark1'!#REF!</f>
        <v>#REF!</v>
      </c>
      <c r="AE364" s="3" t="s">
        <v>429</v>
      </c>
      <c r="AF364" t="e">
        <f>+'Ark1'!#REF!</f>
        <v>#REF!</v>
      </c>
      <c r="AG364" s="9" t="e">
        <f>+'Ark1'!#REF!</f>
        <v>#REF!</v>
      </c>
      <c r="AH364" s="1" t="e">
        <f>+'Ark1'!#REF!</f>
        <v>#REF!</v>
      </c>
      <c r="AI364" s="9" t="e">
        <f>+'Ark1'!#REF!</f>
        <v>#REF!</v>
      </c>
      <c r="AJ364" s="94" t="e">
        <f t="shared" si="5"/>
        <v>#REF!</v>
      </c>
      <c r="AK364"/>
      <c r="AL364"/>
      <c r="AM364"/>
      <c r="AN364"/>
      <c r="AO364"/>
      <c r="AP364"/>
      <c r="AQ364"/>
      <c r="AR364"/>
      <c r="AS364"/>
    </row>
    <row r="365" spans="28:45">
      <c r="AB365" s="39"/>
      <c r="AC365" t="e">
        <f>+'Ark1'!#REF!</f>
        <v>#REF!</v>
      </c>
      <c r="AD365" t="e">
        <f>+'Ark1'!#REF!</f>
        <v>#REF!</v>
      </c>
      <c r="AE365" s="3" t="s">
        <v>430</v>
      </c>
      <c r="AF365" t="e">
        <f>+'Ark1'!#REF!</f>
        <v>#REF!</v>
      </c>
      <c r="AG365" s="9" t="e">
        <f>+'Ark1'!#REF!</f>
        <v>#REF!</v>
      </c>
      <c r="AH365" s="1" t="e">
        <f>+'Ark1'!#REF!</f>
        <v>#REF!</v>
      </c>
      <c r="AI365" s="9" t="e">
        <f>+'Ark1'!#REF!</f>
        <v>#REF!</v>
      </c>
      <c r="AJ365" s="94" t="e">
        <f t="shared" si="5"/>
        <v>#REF!</v>
      </c>
      <c r="AK365"/>
      <c r="AL365"/>
      <c r="AM365"/>
      <c r="AN365"/>
      <c r="AO365"/>
      <c r="AP365"/>
      <c r="AQ365"/>
      <c r="AR365"/>
      <c r="AS365"/>
    </row>
    <row r="366" spans="28:45">
      <c r="AB366" s="39"/>
      <c r="AC366" t="e">
        <f>+'Ark1'!#REF!</f>
        <v>#REF!</v>
      </c>
      <c r="AD366" t="e">
        <f>+'Ark1'!#REF!</f>
        <v>#REF!</v>
      </c>
      <c r="AE366" s="3" t="s">
        <v>431</v>
      </c>
      <c r="AF366" t="e">
        <f>+'Ark1'!#REF!</f>
        <v>#REF!</v>
      </c>
      <c r="AG366" s="9" t="e">
        <f>+'Ark1'!#REF!</f>
        <v>#REF!</v>
      </c>
      <c r="AH366" s="1" t="e">
        <f>+'Ark1'!#REF!</f>
        <v>#REF!</v>
      </c>
      <c r="AI366" s="9" t="e">
        <f>+'Ark1'!#REF!</f>
        <v>#REF!</v>
      </c>
      <c r="AJ366" s="94" t="e">
        <f t="shared" si="5"/>
        <v>#REF!</v>
      </c>
      <c r="AK366"/>
      <c r="AL366"/>
      <c r="AM366"/>
      <c r="AN366"/>
      <c r="AO366"/>
      <c r="AP366"/>
      <c r="AQ366"/>
      <c r="AR366"/>
      <c r="AS366"/>
    </row>
    <row r="367" spans="28:45">
      <c r="AB367" s="39"/>
      <c r="AC367" t="e">
        <f>+'Ark1'!#REF!</f>
        <v>#REF!</v>
      </c>
      <c r="AD367" t="e">
        <f>+'Ark1'!#REF!</f>
        <v>#REF!</v>
      </c>
      <c r="AE367" s="3" t="s">
        <v>432</v>
      </c>
      <c r="AF367" t="e">
        <f>+'Ark1'!#REF!</f>
        <v>#REF!</v>
      </c>
      <c r="AG367" s="9" t="e">
        <f>+'Ark1'!#REF!</f>
        <v>#REF!</v>
      </c>
      <c r="AH367" s="1" t="e">
        <f>+'Ark1'!#REF!</f>
        <v>#REF!</v>
      </c>
      <c r="AI367" s="9" t="e">
        <f>+'Ark1'!#REF!</f>
        <v>#REF!</v>
      </c>
      <c r="AJ367" s="94" t="e">
        <f t="shared" si="5"/>
        <v>#REF!</v>
      </c>
      <c r="AK367"/>
      <c r="AL367"/>
      <c r="AM367"/>
      <c r="AN367"/>
      <c r="AO367"/>
      <c r="AP367"/>
      <c r="AQ367"/>
      <c r="AR367"/>
      <c r="AS367"/>
    </row>
    <row r="368" spans="28:45">
      <c r="AB368" s="39"/>
      <c r="AC368" t="e">
        <f>+'Ark1'!#REF!</f>
        <v>#REF!</v>
      </c>
      <c r="AD368" t="e">
        <f>+'Ark1'!#REF!</f>
        <v>#REF!</v>
      </c>
      <c r="AE368" s="3" t="s">
        <v>433</v>
      </c>
      <c r="AF368" t="e">
        <f>+'Ark1'!#REF!</f>
        <v>#REF!</v>
      </c>
      <c r="AG368" s="9" t="e">
        <f>+'Ark1'!#REF!</f>
        <v>#REF!</v>
      </c>
      <c r="AH368" s="1" t="e">
        <f>+'Ark1'!#REF!</f>
        <v>#REF!</v>
      </c>
      <c r="AI368" s="9" t="e">
        <f>+'Ark1'!#REF!</f>
        <v>#REF!</v>
      </c>
      <c r="AJ368" s="94" t="e">
        <f t="shared" si="5"/>
        <v>#REF!</v>
      </c>
      <c r="AK368"/>
      <c r="AL368"/>
      <c r="AM368"/>
      <c r="AN368"/>
      <c r="AO368"/>
      <c r="AP368"/>
      <c r="AQ368"/>
      <c r="AR368"/>
      <c r="AS368"/>
    </row>
    <row r="369" spans="28:45">
      <c r="AB369" s="39"/>
      <c r="AC369" t="e">
        <f>+'Ark1'!#REF!</f>
        <v>#REF!</v>
      </c>
      <c r="AD369" t="e">
        <f>+'Ark1'!#REF!</f>
        <v>#REF!</v>
      </c>
      <c r="AE369" s="3" t="s">
        <v>434</v>
      </c>
      <c r="AF369" t="e">
        <f>+'Ark1'!#REF!</f>
        <v>#REF!</v>
      </c>
      <c r="AG369" s="9" t="e">
        <f>+'Ark1'!#REF!</f>
        <v>#REF!</v>
      </c>
      <c r="AH369" s="1" t="e">
        <f>+'Ark1'!#REF!</f>
        <v>#REF!</v>
      </c>
      <c r="AI369" s="9" t="e">
        <f>+'Ark1'!#REF!</f>
        <v>#REF!</v>
      </c>
      <c r="AJ369" s="94" t="e">
        <f t="shared" si="5"/>
        <v>#REF!</v>
      </c>
      <c r="AK369"/>
      <c r="AL369"/>
      <c r="AM369"/>
      <c r="AN369"/>
      <c r="AO369"/>
      <c r="AP369"/>
      <c r="AQ369"/>
      <c r="AR369"/>
      <c r="AS369"/>
    </row>
    <row r="370" spans="28:45">
      <c r="AB370" s="39"/>
      <c r="AC370" t="e">
        <f>+'Ark1'!#REF!</f>
        <v>#REF!</v>
      </c>
      <c r="AD370" t="e">
        <f>+'Ark1'!#REF!</f>
        <v>#REF!</v>
      </c>
      <c r="AE370" s="3" t="s">
        <v>435</v>
      </c>
      <c r="AF370" t="e">
        <f>+'Ark1'!#REF!</f>
        <v>#REF!</v>
      </c>
      <c r="AG370" s="9" t="e">
        <f>+'Ark1'!#REF!</f>
        <v>#REF!</v>
      </c>
      <c r="AH370" s="1" t="e">
        <f>+'Ark1'!#REF!</f>
        <v>#REF!</v>
      </c>
      <c r="AI370" s="9" t="e">
        <f>+'Ark1'!#REF!</f>
        <v>#REF!</v>
      </c>
      <c r="AJ370" s="94" t="e">
        <f t="shared" si="5"/>
        <v>#REF!</v>
      </c>
      <c r="AK370"/>
      <c r="AL370"/>
      <c r="AM370"/>
      <c r="AN370"/>
      <c r="AO370"/>
      <c r="AP370"/>
      <c r="AQ370"/>
      <c r="AR370"/>
      <c r="AS370"/>
    </row>
    <row r="371" spans="28:45">
      <c r="AB371" s="39"/>
      <c r="AC371" t="e">
        <f>+'Ark1'!#REF!</f>
        <v>#REF!</v>
      </c>
      <c r="AD371" t="e">
        <f>+'Ark1'!#REF!</f>
        <v>#REF!</v>
      </c>
      <c r="AE371" s="3" t="s">
        <v>436</v>
      </c>
      <c r="AF371" t="e">
        <f>+'Ark1'!#REF!</f>
        <v>#REF!</v>
      </c>
      <c r="AG371" s="9" t="e">
        <f>+'Ark1'!#REF!</f>
        <v>#REF!</v>
      </c>
      <c r="AH371" s="1" t="e">
        <f>+'Ark1'!#REF!</f>
        <v>#REF!</v>
      </c>
      <c r="AI371" s="9" t="e">
        <f>+'Ark1'!#REF!</f>
        <v>#REF!</v>
      </c>
      <c r="AJ371" s="94" t="e">
        <f t="shared" si="5"/>
        <v>#REF!</v>
      </c>
      <c r="AK371"/>
      <c r="AL371"/>
      <c r="AM371"/>
      <c r="AN371"/>
      <c r="AO371"/>
      <c r="AP371"/>
      <c r="AQ371"/>
      <c r="AR371"/>
      <c r="AS371"/>
    </row>
    <row r="372" spans="28:45">
      <c r="AB372" s="39"/>
      <c r="AC372" s="47" t="e">
        <f>+'Ark1'!#REF!</f>
        <v>#REF!</v>
      </c>
      <c r="AD372" s="47" t="e">
        <f>+'Ark1'!#REF!</f>
        <v>#REF!</v>
      </c>
      <c r="AE372" s="47" t="s">
        <v>420</v>
      </c>
      <c r="AF372" s="47" t="e">
        <f>+'Ark1'!#REF!</f>
        <v>#REF!</v>
      </c>
      <c r="AG372" s="47" t="e">
        <f>+'Ark1'!#REF!</f>
        <v>#REF!</v>
      </c>
      <c r="AH372" s="47" t="e">
        <f>+'Ark1'!#REF!</f>
        <v>#REF!</v>
      </c>
      <c r="AI372" s="64" t="e">
        <f>+'Ark1'!#REF!</f>
        <v>#REF!</v>
      </c>
      <c r="AJ372" s="99" t="e">
        <f t="shared" si="5"/>
        <v>#REF!</v>
      </c>
      <c r="AK372"/>
      <c r="AL372"/>
      <c r="AM372"/>
      <c r="AN372"/>
      <c r="AO372"/>
      <c r="AP372"/>
      <c r="AQ372"/>
      <c r="AR372"/>
      <c r="AS372"/>
    </row>
    <row r="373" spans="28:45">
      <c r="AB373" s="39"/>
      <c r="AC373" s="47" t="e">
        <f>+'Ark1'!#REF!</f>
        <v>#REF!</v>
      </c>
      <c r="AD373" s="47" t="e">
        <f>+'Ark1'!#REF!</f>
        <v>#REF!</v>
      </c>
      <c r="AE373" s="47" t="s">
        <v>421</v>
      </c>
      <c r="AF373" s="47" t="e">
        <f>+'Ark1'!#REF!</f>
        <v>#REF!</v>
      </c>
      <c r="AG373" s="47" t="e">
        <f>+'Ark1'!#REF!</f>
        <v>#REF!</v>
      </c>
      <c r="AH373" s="47" t="e">
        <f>+'Ark1'!#REF!</f>
        <v>#REF!</v>
      </c>
      <c r="AI373" s="64" t="e">
        <f>+'Ark1'!#REF!</f>
        <v>#REF!</v>
      </c>
      <c r="AJ373" s="99" t="e">
        <f t="shared" si="5"/>
        <v>#REF!</v>
      </c>
      <c r="AK373"/>
      <c r="AL373"/>
      <c r="AM373"/>
      <c r="AN373"/>
      <c r="AO373"/>
      <c r="AP373"/>
      <c r="AQ373"/>
      <c r="AR373"/>
      <c r="AS373"/>
    </row>
    <row r="374" spans="28:45">
      <c r="AB374" s="39"/>
      <c r="AC374" s="47" t="e">
        <f>+'Ark1'!#REF!</f>
        <v>#REF!</v>
      </c>
      <c r="AD374" s="47" t="e">
        <f>+'Ark1'!#REF!</f>
        <v>#REF!</v>
      </c>
      <c r="AE374" s="47" t="s">
        <v>422</v>
      </c>
      <c r="AF374" s="47" t="e">
        <f>+'Ark1'!#REF!</f>
        <v>#REF!</v>
      </c>
      <c r="AG374" s="47" t="e">
        <f>+'Ark1'!#REF!</f>
        <v>#REF!</v>
      </c>
      <c r="AH374" s="47" t="e">
        <f>+'Ark1'!#REF!</f>
        <v>#REF!</v>
      </c>
      <c r="AI374" s="192" t="e">
        <f>+'Ark1'!#REF!</f>
        <v>#REF!</v>
      </c>
      <c r="AJ374" s="86" t="e">
        <f t="shared" si="5"/>
        <v>#REF!</v>
      </c>
    </row>
    <row r="375" spans="28:45">
      <c r="AB375" s="39"/>
      <c r="AC375" s="47" t="e">
        <f>+'Ark1'!#REF!</f>
        <v>#REF!</v>
      </c>
      <c r="AD375" s="47" t="e">
        <f>+'Ark1'!#REF!</f>
        <v>#REF!</v>
      </c>
      <c r="AE375" s="47" t="s">
        <v>402</v>
      </c>
      <c r="AF375" s="47" t="e">
        <f>+'Ark1'!#REF!</f>
        <v>#REF!</v>
      </c>
      <c r="AG375" s="47" t="e">
        <f>+'Ark1'!#REF!</f>
        <v>#REF!</v>
      </c>
      <c r="AH375" s="47" t="e">
        <f>+'Ark1'!#REF!</f>
        <v>#REF!</v>
      </c>
      <c r="AI375" s="192" t="e">
        <f>+'Ark1'!#REF!</f>
        <v>#REF!</v>
      </c>
      <c r="AJ375" s="86" t="e">
        <f t="shared" si="5"/>
        <v>#REF!</v>
      </c>
    </row>
    <row r="376" spans="28:45">
      <c r="AB376" s="39"/>
      <c r="AC376" s="47" t="e">
        <f>+'Ark1'!#REF!</f>
        <v>#REF!</v>
      </c>
      <c r="AD376" s="47" t="e">
        <f>+'Ark1'!#REF!</f>
        <v>#REF!</v>
      </c>
      <c r="AE376" s="47" t="s">
        <v>423</v>
      </c>
      <c r="AF376" s="47" t="e">
        <f>+'Ark1'!#REF!</f>
        <v>#REF!</v>
      </c>
      <c r="AG376" s="47" t="e">
        <f>+'Ark1'!#REF!</f>
        <v>#REF!</v>
      </c>
      <c r="AH376" s="47" t="e">
        <f>+'Ark1'!#REF!</f>
        <v>#REF!</v>
      </c>
      <c r="AI376" s="192" t="e">
        <f>+'Ark1'!#REF!</f>
        <v>#REF!</v>
      </c>
      <c r="AJ376" s="86" t="e">
        <f t="shared" si="5"/>
        <v>#REF!</v>
      </c>
    </row>
    <row r="377" spans="28:45">
      <c r="AB377" s="39"/>
      <c r="AC377" s="47" t="e">
        <f>+'Ark1'!#REF!</f>
        <v>#REF!</v>
      </c>
      <c r="AD377" s="47" t="e">
        <f>+'Ark1'!#REF!</f>
        <v>#REF!</v>
      </c>
      <c r="AE377" s="47" t="s">
        <v>424</v>
      </c>
      <c r="AF377" s="47" t="e">
        <f>+'Ark1'!#REF!</f>
        <v>#REF!</v>
      </c>
      <c r="AG377" s="47" t="e">
        <f>+'Ark1'!#REF!</f>
        <v>#REF!</v>
      </c>
      <c r="AH377" s="47" t="e">
        <f>+'Ark1'!#REF!</f>
        <v>#REF!</v>
      </c>
      <c r="AI377" s="192" t="e">
        <f>+'Ark1'!#REF!</f>
        <v>#REF!</v>
      </c>
      <c r="AJ377" s="86" t="e">
        <f t="shared" si="5"/>
        <v>#REF!</v>
      </c>
    </row>
    <row r="378" spans="28:45">
      <c r="AB378" s="39"/>
      <c r="AC378" s="47" t="e">
        <f>+'Ark1'!#REF!</f>
        <v>#REF!</v>
      </c>
      <c r="AD378" s="47" t="e">
        <f>+'Ark1'!#REF!</f>
        <v>#REF!</v>
      </c>
      <c r="AE378" s="47" t="s">
        <v>425</v>
      </c>
      <c r="AF378" s="47" t="e">
        <f>+'Ark1'!#REF!</f>
        <v>#REF!</v>
      </c>
      <c r="AG378" s="47" t="e">
        <f>+'Ark1'!#REF!</f>
        <v>#REF!</v>
      </c>
      <c r="AH378" s="47" t="e">
        <f>+'Ark1'!#REF!</f>
        <v>#REF!</v>
      </c>
      <c r="AI378" s="192" t="e">
        <f>+'Ark1'!#REF!</f>
        <v>#REF!</v>
      </c>
      <c r="AJ378" s="86" t="e">
        <f t="shared" si="5"/>
        <v>#REF!</v>
      </c>
    </row>
    <row r="379" spans="28:45">
      <c r="AB379" s="39"/>
      <c r="AC379" s="47" t="e">
        <f>+'Ark1'!#REF!</f>
        <v>#REF!</v>
      </c>
      <c r="AD379" s="47" t="e">
        <f>+'Ark1'!#REF!</f>
        <v>#REF!</v>
      </c>
      <c r="AE379" s="47" t="s">
        <v>426</v>
      </c>
      <c r="AF379" s="47" t="e">
        <f>+'Ark1'!#REF!</f>
        <v>#REF!</v>
      </c>
      <c r="AG379" s="47" t="e">
        <f>+'Ark1'!#REF!</f>
        <v>#REF!</v>
      </c>
      <c r="AH379" s="47" t="e">
        <f>+'Ark1'!#REF!</f>
        <v>#REF!</v>
      </c>
      <c r="AI379" s="192" t="e">
        <f>+'Ark1'!#REF!</f>
        <v>#REF!</v>
      </c>
      <c r="AJ379" s="86" t="e">
        <f t="shared" si="5"/>
        <v>#REF!</v>
      </c>
    </row>
    <row r="380" spans="28:45">
      <c r="AB380" s="39"/>
      <c r="AC380" s="47" t="e">
        <f>+'Ark1'!#REF!</f>
        <v>#REF!</v>
      </c>
      <c r="AD380" s="47" t="e">
        <f>+'Ark1'!#REF!</f>
        <v>#REF!</v>
      </c>
      <c r="AE380" s="47" t="s">
        <v>427</v>
      </c>
      <c r="AF380" s="47" t="e">
        <f>+'Ark1'!#REF!</f>
        <v>#REF!</v>
      </c>
      <c r="AG380" s="47" t="e">
        <f>+'Ark1'!#REF!</f>
        <v>#REF!</v>
      </c>
      <c r="AH380" s="47" t="e">
        <f>+'Ark1'!#REF!</f>
        <v>#REF!</v>
      </c>
      <c r="AI380" s="192" t="e">
        <f>+'Ark1'!#REF!</f>
        <v>#REF!</v>
      </c>
      <c r="AJ380" s="86" t="e">
        <f t="shared" si="5"/>
        <v>#REF!</v>
      </c>
    </row>
    <row r="381" spans="28:45">
      <c r="AB381" s="39"/>
      <c r="AC381" s="47" t="e">
        <f>+'Ark1'!#REF!</f>
        <v>#REF!</v>
      </c>
      <c r="AD381" s="47" t="e">
        <f>+'Ark1'!#REF!</f>
        <v>#REF!</v>
      </c>
      <c r="AE381" s="47" t="s">
        <v>428</v>
      </c>
      <c r="AF381" s="47" t="e">
        <f>+'Ark1'!#REF!</f>
        <v>#REF!</v>
      </c>
      <c r="AG381" s="47" t="e">
        <f>+'Ark1'!#REF!</f>
        <v>#REF!</v>
      </c>
      <c r="AH381" s="47" t="e">
        <f>+'Ark1'!#REF!</f>
        <v>#REF!</v>
      </c>
      <c r="AI381" s="192" t="e">
        <f>+'Ark1'!#REF!</f>
        <v>#REF!</v>
      </c>
      <c r="AJ381" s="86" t="e">
        <f t="shared" si="5"/>
        <v>#REF!</v>
      </c>
    </row>
    <row r="382" spans="28:45">
      <c r="AB382" s="39"/>
      <c r="AC382" s="47" t="e">
        <f>+'Ark1'!#REF!</f>
        <v>#REF!</v>
      </c>
      <c r="AD382" s="47" t="e">
        <f>+'Ark1'!#REF!</f>
        <v>#REF!</v>
      </c>
      <c r="AE382" s="47" t="s">
        <v>429</v>
      </c>
      <c r="AF382" s="47" t="e">
        <f>+'Ark1'!#REF!</f>
        <v>#REF!</v>
      </c>
      <c r="AG382" s="47" t="e">
        <f>+'Ark1'!#REF!</f>
        <v>#REF!</v>
      </c>
      <c r="AH382" s="47" t="e">
        <f>+'Ark1'!#REF!</f>
        <v>#REF!</v>
      </c>
      <c r="AI382" s="64" t="e">
        <f>+'Ark1'!#REF!</f>
        <v>#REF!</v>
      </c>
      <c r="AJ382" s="86" t="e">
        <f t="shared" si="5"/>
        <v>#REF!</v>
      </c>
    </row>
    <row r="383" spans="28:45">
      <c r="AB383" s="39"/>
      <c r="AC383" s="47" t="e">
        <f>+'Ark1'!#REF!</f>
        <v>#REF!</v>
      </c>
      <c r="AD383" s="47" t="e">
        <f>+'Ark1'!#REF!</f>
        <v>#REF!</v>
      </c>
      <c r="AE383" s="47" t="s">
        <v>430</v>
      </c>
      <c r="AF383" s="47" t="e">
        <f>+'Ark1'!#REF!</f>
        <v>#REF!</v>
      </c>
      <c r="AG383" s="47" t="e">
        <f>+'Ark1'!#REF!</f>
        <v>#REF!</v>
      </c>
      <c r="AH383" s="47" t="e">
        <f>+'Ark1'!#REF!</f>
        <v>#REF!</v>
      </c>
      <c r="AI383" s="64" t="e">
        <f>+'Ark1'!#REF!</f>
        <v>#REF!</v>
      </c>
      <c r="AJ383" s="86" t="e">
        <f t="shared" si="5"/>
        <v>#REF!</v>
      </c>
    </row>
    <row r="384" spans="28:45">
      <c r="AB384" s="39"/>
      <c r="AC384" s="47" t="e">
        <f>+'Ark1'!#REF!</f>
        <v>#REF!</v>
      </c>
      <c r="AD384" s="47" t="e">
        <f>+'Ark1'!#REF!</f>
        <v>#REF!</v>
      </c>
      <c r="AE384" s="47" t="s">
        <v>431</v>
      </c>
      <c r="AF384" s="47" t="e">
        <f>+'Ark1'!#REF!</f>
        <v>#REF!</v>
      </c>
      <c r="AG384" s="47" t="e">
        <f>+'Ark1'!#REF!</f>
        <v>#REF!</v>
      </c>
      <c r="AH384" s="47" t="e">
        <f>+'Ark1'!#REF!</f>
        <v>#REF!</v>
      </c>
      <c r="AI384" s="64" t="e">
        <f>+'Ark1'!#REF!</f>
        <v>#REF!</v>
      </c>
      <c r="AJ384" s="86" t="e">
        <f t="shared" si="5"/>
        <v>#REF!</v>
      </c>
    </row>
    <row r="385" spans="28:36">
      <c r="AB385" s="39"/>
      <c r="AC385" s="47" t="e">
        <f>+'Ark1'!#REF!</f>
        <v>#REF!</v>
      </c>
      <c r="AD385" s="47" t="e">
        <f>+'Ark1'!#REF!</f>
        <v>#REF!</v>
      </c>
      <c r="AE385" s="47" t="s">
        <v>432</v>
      </c>
      <c r="AF385" s="47" t="e">
        <f>+'Ark1'!#REF!</f>
        <v>#REF!</v>
      </c>
      <c r="AG385" s="47" t="e">
        <f>+'Ark1'!#REF!</f>
        <v>#REF!</v>
      </c>
      <c r="AH385" s="47" t="e">
        <f>+'Ark1'!#REF!</f>
        <v>#REF!</v>
      </c>
      <c r="AI385" s="64" t="e">
        <f>+'Ark1'!#REF!</f>
        <v>#REF!</v>
      </c>
      <c r="AJ385" s="86" t="e">
        <f t="shared" si="5"/>
        <v>#REF!</v>
      </c>
    </row>
    <row r="386" spans="28:36">
      <c r="AB386" s="39"/>
      <c r="AC386" s="47" t="e">
        <f>+'Ark1'!#REF!</f>
        <v>#REF!</v>
      </c>
      <c r="AD386" s="47" t="e">
        <f>+'Ark1'!#REF!</f>
        <v>#REF!</v>
      </c>
      <c r="AE386" s="47" t="s">
        <v>433</v>
      </c>
      <c r="AF386" s="47" t="e">
        <f>+'Ark1'!#REF!</f>
        <v>#REF!</v>
      </c>
      <c r="AG386" s="47" t="e">
        <f>+'Ark1'!#REF!</f>
        <v>#REF!</v>
      </c>
      <c r="AH386" s="47" t="e">
        <f>+'Ark1'!#REF!</f>
        <v>#REF!</v>
      </c>
      <c r="AI386" s="64" t="e">
        <f>+'Ark1'!#REF!</f>
        <v>#REF!</v>
      </c>
      <c r="AJ386" s="86" t="e">
        <f t="shared" si="5"/>
        <v>#REF!</v>
      </c>
    </row>
    <row r="387" spans="28:36">
      <c r="AB387" s="39"/>
      <c r="AC387" s="47" t="e">
        <f>+'Ark1'!#REF!</f>
        <v>#REF!</v>
      </c>
      <c r="AD387" s="47" t="e">
        <f>+'Ark1'!#REF!</f>
        <v>#REF!</v>
      </c>
      <c r="AE387" s="47" t="s">
        <v>434</v>
      </c>
      <c r="AF387" s="47" t="e">
        <f>+'Ark1'!#REF!</f>
        <v>#REF!</v>
      </c>
      <c r="AG387" s="47" t="e">
        <f>+'Ark1'!#REF!</f>
        <v>#REF!</v>
      </c>
      <c r="AH387" s="47" t="e">
        <f>+'Ark1'!#REF!</f>
        <v>#REF!</v>
      </c>
      <c r="AI387" s="64" t="e">
        <f>+'Ark1'!#REF!</f>
        <v>#REF!</v>
      </c>
      <c r="AJ387" s="86" t="e">
        <f t="shared" si="5"/>
        <v>#REF!</v>
      </c>
    </row>
    <row r="388" spans="28:36">
      <c r="AB388" s="39"/>
      <c r="AC388" s="47" t="e">
        <f>+'Ark1'!#REF!</f>
        <v>#REF!</v>
      </c>
      <c r="AD388" s="47" t="e">
        <f>+'Ark1'!#REF!</f>
        <v>#REF!</v>
      </c>
      <c r="AE388" s="47" t="s">
        <v>435</v>
      </c>
      <c r="AF388" s="47" t="e">
        <f>+'Ark1'!#REF!</f>
        <v>#REF!</v>
      </c>
      <c r="AG388" s="47" t="e">
        <f>+'Ark1'!#REF!</f>
        <v>#REF!</v>
      </c>
      <c r="AH388" s="47" t="e">
        <f>+'Ark1'!#REF!</f>
        <v>#REF!</v>
      </c>
      <c r="AI388" s="64" t="e">
        <f>+'Ark1'!#REF!</f>
        <v>#REF!</v>
      </c>
      <c r="AJ388" s="86" t="e">
        <f t="shared" si="5"/>
        <v>#REF!</v>
      </c>
    </row>
    <row r="389" spans="28:36">
      <c r="AB389" s="39"/>
      <c r="AC389" s="47" t="e">
        <f>+'Ark1'!#REF!</f>
        <v>#REF!</v>
      </c>
      <c r="AD389" s="47" t="e">
        <f>+'Ark1'!#REF!</f>
        <v>#REF!</v>
      </c>
      <c r="AE389" s="47" t="s">
        <v>436</v>
      </c>
      <c r="AF389" s="47" t="e">
        <f>+'Ark1'!#REF!</f>
        <v>#REF!</v>
      </c>
      <c r="AG389" s="47" t="e">
        <f>+'Ark1'!#REF!</f>
        <v>#REF!</v>
      </c>
      <c r="AH389" s="47" t="e">
        <f>+'Ark1'!#REF!</f>
        <v>#REF!</v>
      </c>
      <c r="AI389" s="64" t="e">
        <f>+'Ark1'!#REF!</f>
        <v>#REF!</v>
      </c>
      <c r="AJ389" s="86" t="e">
        <f t="shared" si="5"/>
        <v>#REF!</v>
      </c>
    </row>
    <row r="390" spans="28:36">
      <c r="AB390" s="39"/>
      <c r="AC390" s="39"/>
      <c r="AD390" s="39"/>
      <c r="AE390" s="39"/>
      <c r="AF390" s="39"/>
      <c r="AG390" s="39"/>
      <c r="AH390" s="39"/>
      <c r="AI390" s="63"/>
      <c r="AJ390" s="39"/>
    </row>
    <row r="391" spans="28:36">
      <c r="AB391" s="39"/>
      <c r="AC391" s="39"/>
      <c r="AD391" s="39"/>
      <c r="AE391" s="39"/>
      <c r="AF391" s="39"/>
      <c r="AG391" s="39"/>
      <c r="AH391" s="39"/>
      <c r="AI391" s="63"/>
      <c r="AJ391" s="39"/>
    </row>
    <row r="392" spans="28:36">
      <c r="AJ392" s="52"/>
    </row>
    <row r="393" spans="28:36">
      <c r="AJ393" s="52"/>
    </row>
    <row r="394" spans="28:36">
      <c r="AJ394" s="52"/>
    </row>
    <row r="395" spans="28:36">
      <c r="AJ395" s="52"/>
    </row>
    <row r="396" spans="28:36">
      <c r="AJ396" s="52"/>
    </row>
    <row r="397" spans="28:36">
      <c r="AJ397" s="52"/>
    </row>
    <row r="398" spans="28:36">
      <c r="AJ398" s="52"/>
    </row>
    <row r="399" spans="28:36">
      <c r="AJ399" s="52"/>
    </row>
    <row r="400" spans="28:36">
      <c r="AJ400" s="52"/>
    </row>
    <row r="401" spans="36:36">
      <c r="AJ401" s="52"/>
    </row>
    <row r="402" spans="36:36">
      <c r="AJ402" s="52"/>
    </row>
    <row r="403" spans="36:36">
      <c r="AJ403" s="52"/>
    </row>
    <row r="404" spans="36:36">
      <c r="AJ404" s="52"/>
    </row>
    <row r="405" spans="36:36">
      <c r="AJ405" s="52"/>
    </row>
    <row r="406" spans="36:36">
      <c r="AJ406" s="52"/>
    </row>
    <row r="407" spans="36:36">
      <c r="AJ407" s="52"/>
    </row>
    <row r="408" spans="36:36">
      <c r="AJ408" s="52"/>
    </row>
    <row r="409" spans="36:36">
      <c r="AJ409" s="52"/>
    </row>
    <row r="410" spans="36:36">
      <c r="AJ410" s="52"/>
    </row>
    <row r="411" spans="36:36">
      <c r="AJ411" s="52"/>
    </row>
    <row r="412" spans="36:36">
      <c r="AJ412" s="52"/>
    </row>
    <row r="413" spans="36:36">
      <c r="AJ413" s="52"/>
    </row>
    <row r="414" spans="36:36">
      <c r="AJ414" s="52"/>
    </row>
    <row r="415" spans="36:36">
      <c r="AJ415" s="52"/>
    </row>
    <row r="416" spans="36:36">
      <c r="AJ416" s="52"/>
    </row>
    <row r="417" spans="36:36">
      <c r="AJ417" s="52"/>
    </row>
    <row r="418" spans="36:36">
      <c r="AJ418" s="52"/>
    </row>
    <row r="419" spans="36:36">
      <c r="AJ419" s="52"/>
    </row>
    <row r="420" spans="36:36">
      <c r="AJ420" s="52"/>
    </row>
    <row r="421" spans="36:36">
      <c r="AJ421" s="52"/>
    </row>
    <row r="422" spans="36:36">
      <c r="AJ422" s="52"/>
    </row>
    <row r="423" spans="36:36">
      <c r="AJ423" s="52"/>
    </row>
    <row r="424" spans="36:36">
      <c r="AJ424" s="52"/>
    </row>
    <row r="425" spans="36:36">
      <c r="AJ425" s="52"/>
    </row>
    <row r="426" spans="36:36">
      <c r="AJ426" s="52"/>
    </row>
    <row r="427" spans="36:36">
      <c r="AJ427" s="52"/>
    </row>
    <row r="428" spans="36:36">
      <c r="AJ428" s="52"/>
    </row>
    <row r="429" spans="36:36">
      <c r="AJ429" s="52"/>
    </row>
    <row r="430" spans="36:36">
      <c r="AJ430" s="52"/>
    </row>
    <row r="431" spans="36:36">
      <c r="AJ431" s="52"/>
    </row>
    <row r="432" spans="36:36">
      <c r="AJ432" s="52"/>
    </row>
    <row r="433" spans="36:36">
      <c r="AJ433" s="52"/>
    </row>
    <row r="434" spans="36:36">
      <c r="AJ434" s="52"/>
    </row>
    <row r="435" spans="36:36">
      <c r="AJ435" s="52"/>
    </row>
    <row r="436" spans="36:36">
      <c r="AJ436" s="52"/>
    </row>
    <row r="437" spans="36:36">
      <c r="AJ437" s="52"/>
    </row>
    <row r="438" spans="36:36">
      <c r="AJ438" s="52"/>
    </row>
    <row r="439" spans="36:36">
      <c r="AJ439" s="52"/>
    </row>
    <row r="440" spans="36:36">
      <c r="AJ440" s="52"/>
    </row>
    <row r="441" spans="36:36">
      <c r="AJ441" s="52"/>
    </row>
    <row r="442" spans="36:36">
      <c r="AJ442" s="52"/>
    </row>
    <row r="443" spans="36:36">
      <c r="AJ443" s="52"/>
    </row>
  </sheetData>
  <conditionalFormatting sqref="AL39:AL40 AL112:AL113">
    <cfRule type="cellIs" dxfId="26" priority="12" stopIfTrue="1" operator="lessThan">
      <formula>0</formula>
    </cfRule>
  </conditionalFormatting>
  <conditionalFormatting sqref="AL88">
    <cfRule type="cellIs" dxfId="25" priority="13" stopIfTrue="1" operator="greaterThan">
      <formula>0</formula>
    </cfRule>
  </conditionalFormatting>
  <conditionalFormatting sqref="AL63">
    <cfRule type="cellIs" dxfId="24" priority="14" stopIfTrue="1" operator="greaterThan">
      <formula>0</formula>
    </cfRule>
    <cfRule type="cellIs" dxfId="23" priority="15" stopIfTrue="1" operator="lessThan">
      <formula>0</formula>
    </cfRule>
  </conditionalFormatting>
  <conditionalFormatting sqref="AL88">
    <cfRule type="cellIs" dxfId="22" priority="1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M265"/>
  <sheetViews>
    <sheetView zoomScale="96" zoomScaleNormal="96" workbookViewId="0">
      <selection activeCell="E23" sqref="E23"/>
    </sheetView>
  </sheetViews>
  <sheetFormatPr baseColWidth="10" defaultRowHeight="15"/>
  <cols>
    <col min="1" max="1" width="1.6328125" customWidth="1"/>
    <col min="2" max="2" width="5.453125" customWidth="1"/>
    <col min="3" max="3" width="3" customWidth="1"/>
    <col min="4" max="4" width="9.81640625" customWidth="1"/>
    <col min="5" max="5" width="6.6328125" customWidth="1"/>
    <col min="6" max="6" width="5" customWidth="1"/>
    <col min="7" max="7" width="7" style="212" customWidth="1"/>
    <col min="8" max="8" width="5" customWidth="1"/>
    <col min="9" max="9" width="6.81640625" style="212" customWidth="1"/>
    <col min="10" max="10" width="6.453125" style="94" customWidth="1"/>
    <col min="11" max="11" width="5.6328125" style="94" customWidth="1"/>
    <col min="12" max="12" width="6.81640625" customWidth="1"/>
    <col min="13" max="13" width="6.36328125" customWidth="1"/>
    <col min="14" max="14" width="5.453125" customWidth="1"/>
    <col min="15" max="15" width="7.1796875" style="94" customWidth="1"/>
    <col min="16" max="16" width="8.1796875" style="94" customWidth="1"/>
    <col min="17" max="17" width="7.1796875" style="94" customWidth="1"/>
    <col min="18" max="18" width="6.90625" customWidth="1"/>
    <col min="19" max="19" width="10.36328125" style="9" customWidth="1"/>
    <col min="20" max="20" width="7.1796875" style="9" customWidth="1"/>
    <col min="21" max="21" width="8" style="9" customWidth="1"/>
    <col min="22" max="22" width="7" style="1" customWidth="1"/>
    <col min="23" max="23" width="8.453125" style="1" customWidth="1"/>
    <col min="24" max="30" width="10.90625" style="1"/>
    <col min="31" max="31" width="12.08984375" style="1" customWidth="1"/>
    <col min="33" max="33" width="14" customWidth="1"/>
    <col min="34" max="34" width="12.54296875" customWidth="1"/>
    <col min="35" max="35" width="10.90625" customWidth="1"/>
  </cols>
  <sheetData>
    <row r="1" spans="1:39" ht="15.6">
      <c r="A1" s="39"/>
      <c r="B1" s="39"/>
      <c r="C1" s="39"/>
      <c r="D1" s="39"/>
      <c r="E1" s="39"/>
      <c r="F1" s="39"/>
      <c r="G1" s="257"/>
      <c r="H1" s="39"/>
      <c r="I1" s="257"/>
      <c r="J1" s="98"/>
      <c r="K1" s="98"/>
      <c r="L1" s="39"/>
      <c r="M1" s="39"/>
      <c r="N1" s="39"/>
      <c r="O1" s="98"/>
      <c r="P1" s="98"/>
      <c r="Q1" s="98"/>
      <c r="R1" s="39"/>
      <c r="S1" s="63"/>
      <c r="T1" s="63"/>
      <c r="U1" s="39"/>
      <c r="V1" s="2"/>
      <c r="W1" s="5"/>
      <c r="X1" s="5"/>
      <c r="Y1" s="4"/>
      <c r="Z1" s="4"/>
      <c r="AA1"/>
      <c r="AB1"/>
      <c r="AC1"/>
      <c r="AD1"/>
      <c r="AE1"/>
    </row>
    <row r="2" spans="1:39" s="120" customFormat="1" ht="31.8">
      <c r="A2" s="138"/>
      <c r="B2" s="138"/>
      <c r="C2" s="139" t="s">
        <v>384</v>
      </c>
      <c r="D2" s="139"/>
      <c r="E2" s="139"/>
      <c r="F2" s="139"/>
      <c r="G2" s="264"/>
      <c r="H2" s="139"/>
      <c r="I2" s="264"/>
      <c r="J2" s="139" t="s">
        <v>413</v>
      </c>
      <c r="K2" s="139"/>
      <c r="L2" s="139"/>
      <c r="M2" s="139"/>
      <c r="N2" s="139"/>
      <c r="O2" s="141" t="str">
        <f>+År!B2</f>
        <v>Flådd purke</v>
      </c>
      <c r="P2" s="144"/>
      <c r="Q2" s="144"/>
      <c r="R2" s="138"/>
      <c r="S2" s="145"/>
      <c r="T2" s="145"/>
      <c r="U2" s="138"/>
      <c r="V2" s="2"/>
      <c r="W2" s="5"/>
      <c r="X2" s="5"/>
      <c r="Y2" s="4"/>
      <c r="Z2" s="4"/>
      <c r="AA2"/>
      <c r="AB2"/>
      <c r="AC2"/>
      <c r="AD2"/>
      <c r="AE2"/>
      <c r="AF2"/>
      <c r="AG2"/>
      <c r="AH2"/>
      <c r="AI2"/>
      <c r="AJ2"/>
      <c r="AK2"/>
      <c r="AL2"/>
      <c r="AM2"/>
    </row>
    <row r="3" spans="1:39" ht="15.6">
      <c r="A3" s="39"/>
      <c r="B3" s="39"/>
      <c r="C3" s="39"/>
      <c r="D3" s="39"/>
      <c r="E3" s="39"/>
      <c r="F3" s="39"/>
      <c r="G3" s="257"/>
      <c r="H3" s="39"/>
      <c r="I3" s="257"/>
      <c r="J3" s="98"/>
      <c r="K3" s="98"/>
      <c r="L3" s="39"/>
      <c r="M3" s="39"/>
      <c r="N3" s="39"/>
      <c r="O3" s="98"/>
      <c r="P3" s="98"/>
      <c r="Q3" s="98"/>
      <c r="R3" s="39"/>
      <c r="S3" s="63"/>
      <c r="T3" s="63"/>
      <c r="U3" s="39"/>
      <c r="V3" s="2"/>
      <c r="W3" s="5"/>
      <c r="X3" s="5"/>
      <c r="Y3" s="4"/>
      <c r="Z3" s="4"/>
      <c r="AA3"/>
      <c r="AB3"/>
      <c r="AC3"/>
      <c r="AD3"/>
      <c r="AE3"/>
    </row>
    <row r="4" spans="1:39" ht="15.6">
      <c r="A4" s="39"/>
      <c r="B4" s="39"/>
      <c r="C4" s="39"/>
      <c r="D4" s="39"/>
      <c r="E4" s="39"/>
      <c r="F4" s="39"/>
      <c r="G4" s="257"/>
      <c r="H4" s="39"/>
      <c r="I4" s="257"/>
      <c r="J4" s="98"/>
      <c r="K4" s="98"/>
      <c r="L4" s="39"/>
      <c r="M4" s="39"/>
      <c r="N4" s="39"/>
      <c r="O4" s="98"/>
      <c r="P4" s="98"/>
      <c r="Q4" s="98"/>
      <c r="R4" s="39"/>
      <c r="S4" s="63"/>
      <c r="T4" s="63"/>
      <c r="U4" s="39"/>
      <c r="V4" s="2"/>
      <c r="W4" s="5"/>
      <c r="X4" s="5"/>
      <c r="Y4" s="4"/>
      <c r="Z4" s="4"/>
      <c r="AA4"/>
      <c r="AB4"/>
      <c r="AC4"/>
      <c r="AD4"/>
      <c r="AE4"/>
    </row>
    <row r="5" spans="1:39" s="131" customFormat="1" ht="19.8">
      <c r="A5" s="152"/>
      <c r="B5" s="152"/>
      <c r="C5" s="136" t="s">
        <v>5</v>
      </c>
      <c r="D5" s="136"/>
      <c r="E5" s="130">
        <f>+År!Q2</f>
        <v>52</v>
      </c>
      <c r="F5" s="152"/>
      <c r="G5" s="265"/>
      <c r="H5" s="152"/>
      <c r="I5" s="265"/>
      <c r="J5" s="161"/>
      <c r="K5" s="161" t="s">
        <v>369</v>
      </c>
      <c r="L5" s="161"/>
      <c r="M5" s="161"/>
      <c r="N5" s="152"/>
      <c r="O5" s="161"/>
      <c r="P5" s="288">
        <f>SUM(G11:G13)</f>
        <v>17695</v>
      </c>
      <c r="Q5" s="289"/>
      <c r="R5" s="154"/>
      <c r="S5" s="152"/>
      <c r="T5" s="63"/>
      <c r="U5" s="39"/>
      <c r="V5" s="5"/>
      <c r="W5" s="4"/>
      <c r="X5" s="4"/>
      <c r="Y5"/>
      <c r="Z5"/>
      <c r="AA5"/>
      <c r="AB5"/>
      <c r="AC5"/>
      <c r="AD5"/>
      <c r="AE5"/>
      <c r="AF5"/>
      <c r="AG5"/>
      <c r="AH5"/>
      <c r="AI5"/>
      <c r="AJ5"/>
      <c r="AK5"/>
    </row>
    <row r="6" spans="1:39" ht="15.6">
      <c r="A6" s="45"/>
      <c r="B6" s="45"/>
      <c r="C6" s="45"/>
      <c r="D6" s="45"/>
      <c r="E6" s="45"/>
      <c r="F6" s="45"/>
      <c r="G6" s="256"/>
      <c r="H6" s="45"/>
      <c r="I6" s="256"/>
      <c r="J6" s="142"/>
      <c r="K6" s="142"/>
      <c r="L6" s="45"/>
      <c r="M6" s="45"/>
      <c r="N6" s="45"/>
      <c r="O6" s="142"/>
      <c r="P6" s="142"/>
      <c r="Q6" s="142"/>
      <c r="R6" s="45"/>
      <c r="S6" s="81"/>
      <c r="T6" s="63"/>
      <c r="U6" s="39"/>
      <c r="V6" s="2"/>
      <c r="W6" s="5"/>
      <c r="X6" s="5"/>
      <c r="Y6" s="4"/>
      <c r="Z6" s="4"/>
      <c r="AA6"/>
      <c r="AB6"/>
      <c r="AC6"/>
      <c r="AD6"/>
      <c r="AE6"/>
    </row>
    <row r="7" spans="1:39" ht="15.6">
      <c r="A7" s="45"/>
      <c r="B7" s="45"/>
      <c r="C7" s="45"/>
      <c r="D7" s="45"/>
      <c r="E7" s="45"/>
      <c r="F7" s="45"/>
      <c r="G7" s="256"/>
      <c r="H7" s="45"/>
      <c r="I7" s="256"/>
      <c r="J7" s="142"/>
      <c r="K7" s="142"/>
      <c r="L7" s="45"/>
      <c r="M7" s="45"/>
      <c r="N7" s="45"/>
      <c r="O7" s="142"/>
      <c r="P7" s="142"/>
      <c r="Q7" s="142"/>
      <c r="R7" s="45"/>
      <c r="S7" s="81"/>
      <c r="T7" s="81" t="s">
        <v>3</v>
      </c>
      <c r="U7" s="39"/>
      <c r="V7" s="2"/>
      <c r="W7" s="5"/>
      <c r="X7" s="5"/>
      <c r="Y7" s="4"/>
      <c r="Z7" s="4"/>
      <c r="AA7"/>
      <c r="AB7"/>
      <c r="AC7"/>
      <c r="AD7"/>
      <c r="AE7"/>
    </row>
    <row r="8" spans="1:39" ht="15.6">
      <c r="A8" s="39"/>
      <c r="B8" s="39"/>
      <c r="C8" s="39"/>
      <c r="D8" s="39"/>
      <c r="E8" s="71" t="s">
        <v>3</v>
      </c>
      <c r="F8" s="45"/>
      <c r="G8" s="256"/>
      <c r="H8" s="45"/>
      <c r="I8" s="258" t="s">
        <v>3</v>
      </c>
      <c r="J8" s="142"/>
      <c r="K8" s="142"/>
      <c r="L8" s="45"/>
      <c r="M8" s="45"/>
      <c r="N8" s="45"/>
      <c r="O8" s="93" t="s">
        <v>15</v>
      </c>
      <c r="P8" s="93" t="s">
        <v>15</v>
      </c>
      <c r="Q8" s="93" t="s">
        <v>392</v>
      </c>
      <c r="R8" s="45"/>
      <c r="S8" s="71" t="s">
        <v>49</v>
      </c>
      <c r="T8" s="71" t="s">
        <v>8</v>
      </c>
      <c r="U8" s="39"/>
      <c r="V8" s="2"/>
      <c r="W8" s="5"/>
      <c r="X8" s="5"/>
      <c r="Y8" s="4"/>
      <c r="Z8" s="4"/>
      <c r="AA8"/>
      <c r="AB8"/>
      <c r="AC8"/>
      <c r="AD8"/>
      <c r="AE8"/>
    </row>
    <row r="9" spans="1:39" ht="15.6">
      <c r="A9" s="39"/>
      <c r="B9" s="39"/>
      <c r="C9" s="39"/>
      <c r="D9" s="39"/>
      <c r="E9" s="71" t="s">
        <v>437</v>
      </c>
      <c r="F9" s="45"/>
      <c r="G9" s="258" t="s">
        <v>3</v>
      </c>
      <c r="H9" s="45"/>
      <c r="I9" s="258" t="s">
        <v>398</v>
      </c>
      <c r="J9" s="93" t="s">
        <v>3</v>
      </c>
      <c r="K9" s="93" t="s">
        <v>1</v>
      </c>
      <c r="L9" s="77" t="s">
        <v>15</v>
      </c>
      <c r="M9" s="77" t="s">
        <v>15</v>
      </c>
      <c r="N9" s="45"/>
      <c r="O9" s="93" t="s">
        <v>396</v>
      </c>
      <c r="P9" s="93" t="s">
        <v>396</v>
      </c>
      <c r="Q9" s="93" t="s">
        <v>396</v>
      </c>
      <c r="R9" s="77" t="s">
        <v>392</v>
      </c>
      <c r="S9" s="71" t="s">
        <v>70</v>
      </c>
      <c r="T9" s="71" t="s">
        <v>444</v>
      </c>
      <c r="U9" s="39"/>
      <c r="V9" s="4"/>
      <c r="W9" s="4"/>
      <c r="X9" s="4"/>
      <c r="Z9" s="5"/>
      <c r="AA9"/>
      <c r="AB9"/>
      <c r="AC9"/>
      <c r="AD9"/>
      <c r="AE9"/>
    </row>
    <row r="10" spans="1:39" ht="15.6">
      <c r="A10" s="39"/>
      <c r="B10" s="45" t="s">
        <v>60</v>
      </c>
      <c r="C10" s="45" t="s">
        <v>376</v>
      </c>
      <c r="D10" s="42"/>
      <c r="E10" s="71" t="s">
        <v>416</v>
      </c>
      <c r="F10" s="110" t="s">
        <v>443</v>
      </c>
      <c r="G10" s="258" t="s">
        <v>8</v>
      </c>
      <c r="H10" s="110" t="s">
        <v>443</v>
      </c>
      <c r="I10" s="258" t="s">
        <v>391</v>
      </c>
      <c r="J10" s="93" t="s">
        <v>360</v>
      </c>
      <c r="K10" s="93" t="s">
        <v>360</v>
      </c>
      <c r="L10" s="77" t="s">
        <v>27</v>
      </c>
      <c r="M10" s="77" t="s">
        <v>391</v>
      </c>
      <c r="N10" s="110" t="s">
        <v>443</v>
      </c>
      <c r="O10" s="93" t="s">
        <v>439</v>
      </c>
      <c r="P10" s="93" t="s">
        <v>393</v>
      </c>
      <c r="Q10" s="93" t="s">
        <v>393</v>
      </c>
      <c r="R10" s="77" t="s">
        <v>394</v>
      </c>
      <c r="S10" s="71" t="s">
        <v>400</v>
      </c>
      <c r="T10" s="71" t="s">
        <v>451</v>
      </c>
      <c r="U10" s="39"/>
      <c r="V10" s="4"/>
      <c r="W10" s="52"/>
      <c r="X10" s="52"/>
      <c r="Z10" s="5"/>
      <c r="AA10"/>
      <c r="AB10"/>
      <c r="AC10"/>
      <c r="AD10"/>
      <c r="AE10"/>
    </row>
    <row r="11" spans="1:39" ht="15.6">
      <c r="A11" s="39"/>
      <c r="B11" s="47">
        <f>+'Ark1'!C742</f>
        <v>2024</v>
      </c>
      <c r="C11" s="47">
        <f>+'Ark1'!K742</f>
        <v>0</v>
      </c>
      <c r="D11" s="48" t="s">
        <v>441</v>
      </c>
      <c r="E11" s="64">
        <f>+'Ark1'!Q742</f>
        <v>267</v>
      </c>
      <c r="F11" s="75">
        <f>+E11-E15</f>
        <v>-20</v>
      </c>
      <c r="G11" s="260">
        <f>+'Ark1'!R742</f>
        <v>17477</v>
      </c>
      <c r="H11" s="75">
        <f>+G11-G15</f>
        <v>-408</v>
      </c>
      <c r="I11" s="260">
        <f>+'Ark1'!S742</f>
        <v>17440</v>
      </c>
      <c r="J11" s="99">
        <f>+'Ark1'!T742</f>
        <v>98.751271330093829</v>
      </c>
      <c r="K11" s="99">
        <f>+'Ark1'!U742</f>
        <v>98.321364661337199</v>
      </c>
      <c r="L11" s="49">
        <f>+'Ark1'!V742</f>
        <v>5.0730102420323853</v>
      </c>
      <c r="M11" s="49">
        <f>+'Ark1'!W742</f>
        <v>60.056938073394477</v>
      </c>
      <c r="N11" s="60">
        <f>+IF(E11=0,"",M11-M15)</f>
        <v>3.3511519563838021E-2</v>
      </c>
      <c r="O11" s="99">
        <f>+'Ark1'!Y742</f>
        <v>137.54396063397579</v>
      </c>
      <c r="P11" s="99">
        <f>+'Ark1'!Z742</f>
        <v>137.83576834862356</v>
      </c>
      <c r="Q11" s="99">
        <f>+'Ark1'!AA742</f>
        <v>30.095980910340213</v>
      </c>
      <c r="R11" s="49">
        <f>+'Ark1'!AB742</f>
        <v>3.9749679798859638</v>
      </c>
      <c r="S11" s="64">
        <f>+'Ark1'!AC742</f>
        <v>-58.39614376114428</v>
      </c>
      <c r="T11" s="64">
        <f t="shared" ref="T11:T21" si="0">+G11/E11</f>
        <v>65.456928838951313</v>
      </c>
      <c r="U11" s="39"/>
      <c r="V11" s="4"/>
      <c r="W11" s="52"/>
      <c r="X11" s="3"/>
      <c r="Z11" s="5"/>
      <c r="AA11"/>
      <c r="AB11"/>
      <c r="AC11"/>
      <c r="AD11"/>
      <c r="AE11"/>
    </row>
    <row r="12" spans="1:39" ht="15.6">
      <c r="A12" s="39"/>
      <c r="B12" s="47">
        <f>+'Ark1'!C743</f>
        <v>2024</v>
      </c>
      <c r="C12" s="47">
        <f>+'Ark1'!K743</f>
        <v>4</v>
      </c>
      <c r="D12" s="48" t="s">
        <v>463</v>
      </c>
      <c r="E12" s="64">
        <f>+'Ark1'!Q743</f>
        <v>11</v>
      </c>
      <c r="F12" s="75">
        <f>+E12-E16</f>
        <v>0</v>
      </c>
      <c r="G12" s="260">
        <f>+'Ark1'!R743</f>
        <v>198</v>
      </c>
      <c r="H12" s="75">
        <f>+G12-G16</f>
        <v>115</v>
      </c>
      <c r="I12" s="260">
        <f>+'Ark1'!S743</f>
        <v>198</v>
      </c>
      <c r="J12" s="99">
        <f>+'Ark1'!T743</f>
        <v>1.1187704825403999</v>
      </c>
      <c r="K12" s="99">
        <f>+'Ark1'!U743</f>
        <v>1.5716246825479403</v>
      </c>
      <c r="L12" s="49">
        <f>+'Ark1'!V743</f>
        <v>8.5808080808080813</v>
      </c>
      <c r="M12" s="49">
        <f>+'Ark1'!W743</f>
        <v>52.767676767676761</v>
      </c>
      <c r="N12" s="60">
        <f>+IF(E12=0,"",M12-M16)</f>
        <v>-3.5698232323232375</v>
      </c>
      <c r="O12" s="99">
        <f>+'Ark1'!Y743</f>
        <v>194.06363636363639</v>
      </c>
      <c r="P12" s="99">
        <f>+'Ark1'!Z743</f>
        <v>194.06363636363639</v>
      </c>
      <c r="Q12" s="99">
        <f>+'Ark1'!AA743</f>
        <v>39.31421711779285</v>
      </c>
      <c r="R12" s="49">
        <f>+'Ark1'!AB743</f>
        <v>6.6253694889581478</v>
      </c>
      <c r="S12" s="64">
        <f>+'Ark1'!AC743</f>
        <v>-68.796203448476959</v>
      </c>
      <c r="T12" s="64">
        <f t="shared" si="0"/>
        <v>18</v>
      </c>
      <c r="U12" s="39"/>
      <c r="V12" s="4"/>
      <c r="W12" s="52"/>
      <c r="X12" s="3"/>
      <c r="Z12" s="5"/>
      <c r="AA12"/>
      <c r="AB12" s="2"/>
      <c r="AC12" s="2"/>
      <c r="AD12" s="2"/>
      <c r="AE12"/>
    </row>
    <row r="13" spans="1:39" ht="15.6">
      <c r="A13" s="39"/>
      <c r="B13" s="47">
        <f>+'Ark1'!C744</f>
        <v>2024</v>
      </c>
      <c r="C13" s="47">
        <f>+'Ark1'!K744</f>
        <v>7</v>
      </c>
      <c r="D13" s="48" t="s">
        <v>43</v>
      </c>
      <c r="E13" s="64">
        <f>+'Ark1'!Q744</f>
        <v>11</v>
      </c>
      <c r="F13" s="75">
        <f>+E13-E17</f>
        <v>-11</v>
      </c>
      <c r="G13" s="260">
        <f>+'Ark1'!R744</f>
        <v>20</v>
      </c>
      <c r="H13" s="75">
        <f>+G13-G17</f>
        <v>-75</v>
      </c>
      <c r="I13" s="260">
        <f>+'Ark1'!S744</f>
        <v>18</v>
      </c>
      <c r="J13" s="99">
        <f>+'Ark1'!T744</f>
        <v>0.11300711944852528</v>
      </c>
      <c r="K13" s="99">
        <f>+'Ark1'!U744</f>
        <v>9.0048794290572845E-2</v>
      </c>
      <c r="L13" s="49">
        <f>+'Ark1'!V744</f>
        <v>3.5</v>
      </c>
      <c r="M13" s="49">
        <f>+'Ark1'!W744</f>
        <v>60.16666666666665</v>
      </c>
      <c r="N13" s="60">
        <f>+IF(E13=0,"",M13-M17)</f>
        <v>0.74561403508769075</v>
      </c>
      <c r="O13" s="99">
        <f>+'Ark1'!Y744</f>
        <v>110.08</v>
      </c>
      <c r="P13" s="99">
        <f>+'Ark1'!Z744</f>
        <v>122.3111111111111</v>
      </c>
      <c r="Q13" s="99">
        <f>+'Ark1'!AA744</f>
        <v>26.44549717792535</v>
      </c>
      <c r="R13" s="49">
        <f>+'Ark1'!AB744</f>
        <v>1.5000000000001348</v>
      </c>
      <c r="S13" s="64">
        <f>+'Ark1'!AC744</f>
        <v>-37.104031786558913</v>
      </c>
      <c r="T13" s="64">
        <f t="shared" si="0"/>
        <v>1.8181818181818181</v>
      </c>
      <c r="U13" s="39"/>
      <c r="V13" s="4"/>
      <c r="W13" s="52"/>
      <c r="X13" s="3"/>
      <c r="Y13" s="11"/>
      <c r="Z13" s="5"/>
      <c r="AA13"/>
      <c r="AB13" s="2"/>
      <c r="AC13" s="2"/>
      <c r="AD13" s="4"/>
      <c r="AE13" s="4"/>
      <c r="AF13" s="4"/>
    </row>
    <row r="14" spans="1:39" ht="15.6">
      <c r="A14" s="39"/>
      <c r="B14" s="39"/>
      <c r="C14" s="39"/>
      <c r="D14" s="39"/>
      <c r="E14" s="39"/>
      <c r="F14" s="39"/>
      <c r="G14" s="257"/>
      <c r="H14" s="39"/>
      <c r="I14" s="257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4"/>
      <c r="W14" s="52"/>
      <c r="X14" s="3"/>
      <c r="Y14" s="11"/>
      <c r="Z14" s="5"/>
      <c r="AA14"/>
      <c r="AB14" s="2"/>
      <c r="AC14" s="2"/>
      <c r="AD14" s="4"/>
      <c r="AE14" s="4"/>
      <c r="AF14" s="4"/>
    </row>
    <row r="15" spans="1:39" ht="15.6">
      <c r="A15" s="39"/>
      <c r="B15">
        <f>+'Ark1'!C745</f>
        <v>2023</v>
      </c>
      <c r="C15">
        <f>+'Ark1'!K745</f>
        <v>0</v>
      </c>
      <c r="D15" s="3" t="s">
        <v>441</v>
      </c>
      <c r="E15" s="9">
        <f>+'Ark1'!Q745</f>
        <v>287</v>
      </c>
      <c r="F15" s="9"/>
      <c r="G15" s="212">
        <f>+'Ark1'!R745</f>
        <v>17885</v>
      </c>
      <c r="H15" s="9"/>
      <c r="I15" s="212">
        <f>+'Ark1'!S745</f>
        <v>17843</v>
      </c>
      <c r="J15" s="94">
        <f>+'Ark1'!T745</f>
        <v>99.014560150584074</v>
      </c>
      <c r="K15" s="94">
        <f>+'Ark1'!U745</f>
        <v>99.010577622383124</v>
      </c>
      <c r="L15" s="1">
        <f>+'Ark1'!V745</f>
        <v>5.0284596030192912</v>
      </c>
      <c r="M15" s="1">
        <f>+'Ark1'!W745</f>
        <v>60.023426553830639</v>
      </c>
      <c r="N15" s="9"/>
      <c r="O15" s="94">
        <f>+'Ark1'!Y745</f>
        <v>137.51622029633791</v>
      </c>
      <c r="P15" s="94">
        <f>+'Ark1'!Z745</f>
        <v>137.83991481253173</v>
      </c>
      <c r="Q15" s="94">
        <f>+'Ark1'!AA745</f>
        <v>30.035121824217608</v>
      </c>
      <c r="R15" s="1">
        <f>+'Ark1'!AB745</f>
        <v>4.0353216001947825</v>
      </c>
      <c r="S15" s="9">
        <f>+'Ark1'!AC745</f>
        <v>-56.515525780120001</v>
      </c>
      <c r="T15" s="9">
        <f t="shared" si="0"/>
        <v>62.31707317073171</v>
      </c>
      <c r="U15" s="39"/>
      <c r="V15" s="4"/>
      <c r="W15" s="52"/>
      <c r="X15" s="3"/>
      <c r="Y15" s="11"/>
      <c r="Z15" s="5"/>
      <c r="AA15"/>
      <c r="AD15" s="9"/>
      <c r="AE15" s="9"/>
      <c r="AF15" s="9"/>
    </row>
    <row r="16" spans="1:39" ht="15.6">
      <c r="A16" s="39"/>
      <c r="B16">
        <f>+'Ark1'!C746</f>
        <v>2023</v>
      </c>
      <c r="C16">
        <f>+'Ark1'!K746</f>
        <v>4</v>
      </c>
      <c r="D16" s="3" t="s">
        <v>463</v>
      </c>
      <c r="E16" s="9">
        <f>+'Ark1'!Q746</f>
        <v>11</v>
      </c>
      <c r="F16" s="9"/>
      <c r="G16" s="212">
        <f>+'Ark1'!R746</f>
        <v>83</v>
      </c>
      <c r="H16" s="9"/>
      <c r="I16" s="212">
        <f>+'Ark1'!S746</f>
        <v>80</v>
      </c>
      <c r="J16" s="94">
        <f>+'Ark1'!T746</f>
        <v>0.45950285113214862</v>
      </c>
      <c r="K16" s="94">
        <f>+'Ark1'!U746</f>
        <v>0.57523676806885948</v>
      </c>
      <c r="L16" s="1">
        <f>+'Ark1'!V746</f>
        <v>6.9036144578313268</v>
      </c>
      <c r="M16" s="1">
        <f>+'Ark1'!W746</f>
        <v>56.337499999999999</v>
      </c>
      <c r="N16" s="9"/>
      <c r="O16" s="94">
        <f>+'Ark1'!Y746</f>
        <v>172.15903614457841</v>
      </c>
      <c r="P16" s="94">
        <f>+'Ark1'!Z746</f>
        <v>178.61500000000004</v>
      </c>
      <c r="Q16" s="94">
        <f>+'Ark1'!AA746</f>
        <v>34.034133968708289</v>
      </c>
      <c r="R16" s="1">
        <f>+'Ark1'!AB746</f>
        <v>5.6765829290163756</v>
      </c>
      <c r="S16" s="9">
        <f>+'Ark1'!AC746</f>
        <v>-62.018794483389613</v>
      </c>
      <c r="T16" s="9">
        <f t="shared" si="0"/>
        <v>7.5454545454545459</v>
      </c>
      <c r="U16" s="39"/>
      <c r="V16" s="4"/>
      <c r="W16" s="52"/>
      <c r="X16" s="3"/>
      <c r="Y16" s="11"/>
      <c r="Z16" s="5"/>
      <c r="AA16"/>
      <c r="AD16" s="9"/>
      <c r="AE16" s="9"/>
      <c r="AF16" s="9"/>
    </row>
    <row r="17" spans="1:37" ht="15.6">
      <c r="A17" s="39"/>
      <c r="B17">
        <f>+'Ark1'!C747</f>
        <v>2023</v>
      </c>
      <c r="C17">
        <f>+'Ark1'!K747</f>
        <v>7</v>
      </c>
      <c r="D17" s="3" t="s">
        <v>43</v>
      </c>
      <c r="E17" s="9">
        <f>+'Ark1'!Q747</f>
        <v>22</v>
      </c>
      <c r="F17" s="9"/>
      <c r="G17" s="212">
        <f>+'Ark1'!R747</f>
        <v>95</v>
      </c>
      <c r="H17" s="9"/>
      <c r="I17" s="212">
        <f>+'Ark1'!S747</f>
        <v>76</v>
      </c>
      <c r="J17" s="94">
        <f>+'Ark1'!T747</f>
        <v>0.52593699828378437</v>
      </c>
      <c r="K17" s="94">
        <f>+'Ark1'!U747</f>
        <v>0.41418560954799905</v>
      </c>
      <c r="L17" s="1">
        <f>+'Ark1'!V747</f>
        <v>5.3684210526315796</v>
      </c>
      <c r="M17" s="1">
        <f>+'Ark1'!W747</f>
        <v>59.421052631578959</v>
      </c>
      <c r="N17" s="9"/>
      <c r="O17" s="94">
        <f>+'Ark1'!Y747</f>
        <v>108.30105263157894</v>
      </c>
      <c r="P17" s="94">
        <f>+'Ark1'!Z747</f>
        <v>135.37631578947369</v>
      </c>
      <c r="Q17" s="94">
        <f>+'Ark1'!AA747</f>
        <v>28.163927415742727</v>
      </c>
      <c r="R17" s="1">
        <f>+'Ark1'!AB747</f>
        <v>1.6879071274553017</v>
      </c>
      <c r="S17" s="9">
        <f>+'Ark1'!AC747</f>
        <v>-5.622695869280431</v>
      </c>
      <c r="T17" s="9">
        <f t="shared" si="0"/>
        <v>4.3181818181818183</v>
      </c>
      <c r="U17" s="39"/>
      <c r="V17" s="4"/>
      <c r="W17" s="52"/>
      <c r="X17" s="3"/>
      <c r="Y17" s="11"/>
      <c r="Z17" s="5"/>
      <c r="AA17"/>
      <c r="AD17" s="9"/>
      <c r="AE17" s="9"/>
      <c r="AF17" s="9"/>
    </row>
    <row r="18" spans="1:37" ht="15.6">
      <c r="A18" s="39"/>
      <c r="B18" s="39"/>
      <c r="C18" s="39"/>
      <c r="D18" s="39"/>
      <c r="E18" s="39"/>
      <c r="F18" s="39"/>
      <c r="G18" s="257"/>
      <c r="H18" s="39"/>
      <c r="I18" s="257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4"/>
      <c r="W18" s="52"/>
      <c r="X18" s="3"/>
      <c r="Y18" s="11"/>
      <c r="Z18" s="5"/>
      <c r="AA18"/>
      <c r="AD18" s="9"/>
      <c r="AE18" s="9"/>
      <c r="AF18" s="9"/>
    </row>
    <row r="19" spans="1:37" ht="15.6">
      <c r="A19" s="39"/>
      <c r="B19" s="47">
        <f>+'Ark1'!C748</f>
        <v>2022</v>
      </c>
      <c r="C19" s="47">
        <f>+'Ark1'!K748</f>
        <v>0</v>
      </c>
      <c r="D19" s="48" t="s">
        <v>441</v>
      </c>
      <c r="E19" s="64">
        <f>+'Ark1'!Q748</f>
        <v>288</v>
      </c>
      <c r="F19" s="64"/>
      <c r="G19" s="260">
        <f>+'Ark1'!R748</f>
        <v>17937</v>
      </c>
      <c r="H19" s="64"/>
      <c r="I19" s="260">
        <f>+'Ark1'!S748</f>
        <v>17877</v>
      </c>
      <c r="J19" s="99">
        <f>+'Ark1'!T748</f>
        <v>99.072079536039766</v>
      </c>
      <c r="K19" s="99">
        <f>+'Ark1'!U748</f>
        <v>98.914681624655998</v>
      </c>
      <c r="L19" s="49">
        <f>+'Ark1'!V748</f>
        <v>5.3025032056642685</v>
      </c>
      <c r="M19" s="49">
        <f>+'Ark1'!W748</f>
        <v>59.735917659562574</v>
      </c>
      <c r="N19" s="64"/>
      <c r="O19" s="99">
        <f>+'Ark1'!Y748</f>
        <v>137.67826615376077</v>
      </c>
      <c r="P19" s="99">
        <f>+'Ark1'!Z748</f>
        <v>138.14035128936669</v>
      </c>
      <c r="Q19" s="99">
        <f>+'Ark1'!AA748</f>
        <v>29.402842881298529</v>
      </c>
      <c r="R19" s="49">
        <f>+'Ark1'!AB748</f>
        <v>4.1992540116874286</v>
      </c>
      <c r="S19" s="64">
        <f>+'Ark1'!AC748</f>
        <v>-56.39811816098976</v>
      </c>
      <c r="T19" s="64">
        <f t="shared" si="0"/>
        <v>62.28125</v>
      </c>
      <c r="U19" s="39"/>
      <c r="V19" s="4"/>
      <c r="W19" s="52"/>
      <c r="X19" s="3"/>
      <c r="Y19" s="5"/>
      <c r="Z19" s="5"/>
      <c r="AA19"/>
      <c r="AD19" s="9"/>
      <c r="AE19" s="9"/>
      <c r="AF19" s="9"/>
    </row>
    <row r="20" spans="1:37" ht="15.6">
      <c r="A20" s="39"/>
      <c r="B20" s="47">
        <f>+'Ark1'!C749</f>
        <v>2022</v>
      </c>
      <c r="C20" s="47">
        <f>+'Ark1'!K749</f>
        <v>4</v>
      </c>
      <c r="D20" s="48" t="s">
        <v>463</v>
      </c>
      <c r="E20" s="64">
        <f>+'Ark1'!Q749</f>
        <v>9</v>
      </c>
      <c r="F20" s="64"/>
      <c r="G20" s="260">
        <f>+'Ark1'!R749</f>
        <v>95</v>
      </c>
      <c r="H20" s="64"/>
      <c r="I20" s="260">
        <f>+'Ark1'!S749</f>
        <v>94</v>
      </c>
      <c r="J20" s="99">
        <f>+'Ark1'!T749</f>
        <v>0.52471692902513123</v>
      </c>
      <c r="K20" s="99">
        <f>+'Ark1'!U749</f>
        <v>0.66443927611165932</v>
      </c>
      <c r="L20" s="49">
        <f>+'Ark1'!V749</f>
        <v>7.6736842105263188</v>
      </c>
      <c r="M20" s="49">
        <f>+'Ark1'!W749</f>
        <v>55.936170212765937</v>
      </c>
      <c r="N20" s="64"/>
      <c r="O20" s="99">
        <f>+'Ark1'!Y749</f>
        <v>174.6168421052632</v>
      </c>
      <c r="P20" s="99">
        <f>+'Ark1'!Z749</f>
        <v>176.47446808510651</v>
      </c>
      <c r="Q20" s="99">
        <f>+'Ark1'!AA749</f>
        <v>36.91276068398011</v>
      </c>
      <c r="R20" s="49">
        <f>+'Ark1'!AB749</f>
        <v>5.9318981043139454</v>
      </c>
      <c r="S20" s="64">
        <f>+'Ark1'!AC749</f>
        <v>-57.796452649120894</v>
      </c>
      <c r="T20" s="64">
        <f t="shared" si="0"/>
        <v>10.555555555555555</v>
      </c>
      <c r="U20" s="39"/>
      <c r="V20" s="4"/>
      <c r="W20" s="52"/>
      <c r="X20" s="3"/>
      <c r="Y20" s="5"/>
      <c r="Z20" s="5"/>
      <c r="AA20"/>
      <c r="AD20" s="9"/>
      <c r="AE20" s="9"/>
      <c r="AF20" s="9"/>
    </row>
    <row r="21" spans="1:37" ht="15.6">
      <c r="A21" s="39"/>
      <c r="B21" s="47">
        <f>+'Ark1'!C750</f>
        <v>2022</v>
      </c>
      <c r="C21" s="47">
        <f>+'Ark1'!K750</f>
        <v>7</v>
      </c>
      <c r="D21" s="48" t="s">
        <v>43</v>
      </c>
      <c r="E21" s="64">
        <f>+'Ark1'!Q750</f>
        <v>24</v>
      </c>
      <c r="F21" s="64"/>
      <c r="G21" s="260">
        <f>+'Ark1'!R750</f>
        <v>72</v>
      </c>
      <c r="H21" s="64"/>
      <c r="I21" s="260">
        <f>+'Ark1'!S750</f>
        <v>72</v>
      </c>
      <c r="J21" s="99">
        <f>+'Ark1'!T750</f>
        <v>0.39768019884009936</v>
      </c>
      <c r="K21" s="99">
        <f>+'Ark1'!U750</f>
        <v>0.41587235306247256</v>
      </c>
      <c r="L21" s="49">
        <f>+'Ark1'!V750</f>
        <v>5.4305555555555562</v>
      </c>
      <c r="M21" s="49">
        <f>+'Ark1'!W750</f>
        <v>58.861111111111121</v>
      </c>
      <c r="N21" s="64"/>
      <c r="O21" s="99">
        <f>+'Ark1'!Y750</f>
        <v>144.20555555555555</v>
      </c>
      <c r="P21" s="99">
        <f>+'Ark1'!Z750</f>
        <v>144.20555555555555</v>
      </c>
      <c r="Q21" s="99">
        <f>+'Ark1'!AA750</f>
        <v>34.126398583016545</v>
      </c>
      <c r="R21" s="49">
        <f>+'Ark1'!AB750</f>
        <v>4.5530989311174626</v>
      </c>
      <c r="S21" s="64">
        <f>+'Ark1'!AC750</f>
        <v>-71.330499947590553</v>
      </c>
      <c r="T21" s="64">
        <f t="shared" si="0"/>
        <v>3</v>
      </c>
      <c r="U21" s="39"/>
      <c r="V21" s="4"/>
      <c r="W21" s="52"/>
      <c r="X21" s="3"/>
      <c r="Y21" s="5"/>
      <c r="Z21" s="5"/>
      <c r="AA21"/>
      <c r="AD21" s="9"/>
      <c r="AE21" s="9"/>
      <c r="AF21" s="9"/>
    </row>
    <row r="22" spans="1:37" ht="15.6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4"/>
      <c r="W22" s="52"/>
      <c r="X22" s="3"/>
      <c r="Y22" s="5"/>
      <c r="Z22" s="5"/>
      <c r="AA22"/>
      <c r="AB22" s="11"/>
      <c r="AC22" s="11"/>
      <c r="AD22" s="9"/>
      <c r="AE22" s="9"/>
      <c r="AF22" s="9"/>
    </row>
    <row r="23" spans="1:37" ht="16.5" customHeight="1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4"/>
      <c r="W23" s="52"/>
      <c r="X23" s="3"/>
      <c r="Y23" s="5"/>
      <c r="Z23" s="5"/>
      <c r="AA23"/>
      <c r="AB23" s="11"/>
      <c r="AC23" s="11"/>
      <c r="AD23" s="9"/>
      <c r="AE23" s="9"/>
      <c r="AF23" s="9"/>
    </row>
    <row r="24" spans="1:37" ht="16.5" customHeight="1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4"/>
      <c r="W24" s="52"/>
      <c r="X24" s="3"/>
      <c r="Y24" s="5"/>
      <c r="Z24" s="5"/>
      <c r="AA24"/>
      <c r="AB24" s="11"/>
      <c r="AC24" s="11"/>
      <c r="AD24" s="9"/>
      <c r="AE24" s="9"/>
      <c r="AF24" s="9"/>
    </row>
    <row r="25" spans="1:37" ht="15.6">
      <c r="J25" s="52"/>
      <c r="X25" s="3"/>
      <c r="AG25" s="11"/>
      <c r="AH25" s="11"/>
      <c r="AK25" s="5"/>
    </row>
    <row r="26" spans="1:37">
      <c r="J26" s="52"/>
      <c r="X26" s="3"/>
      <c r="AG26" s="11"/>
      <c r="AH26" s="11"/>
    </row>
    <row r="27" spans="1:37">
      <c r="J27" s="52"/>
      <c r="X27" s="3"/>
      <c r="AG27" s="11"/>
      <c r="AH27" s="11"/>
    </row>
    <row r="28" spans="1:37" ht="15.6">
      <c r="J28" s="52"/>
      <c r="U28" s="76"/>
      <c r="V28" s="53"/>
      <c r="X28" s="3"/>
      <c r="AG28" s="11"/>
      <c r="AH28" s="11"/>
      <c r="AK28" s="2"/>
    </row>
    <row r="29" spans="1:37">
      <c r="J29" s="52"/>
      <c r="U29" s="76"/>
      <c r="V29" s="53"/>
      <c r="X29" s="3"/>
      <c r="AG29" s="11"/>
      <c r="AH29" s="11"/>
      <c r="AK29" s="4"/>
    </row>
    <row r="30" spans="1:37" ht="15.6">
      <c r="J30" s="52"/>
      <c r="U30" s="76"/>
      <c r="V30" s="53"/>
      <c r="X30" s="3"/>
      <c r="AG30" s="11"/>
      <c r="AH30" s="11"/>
      <c r="AK30" s="5"/>
    </row>
    <row r="31" spans="1:37" ht="15.6">
      <c r="J31" s="52"/>
      <c r="U31" s="76"/>
      <c r="V31" s="53"/>
      <c r="X31" s="3"/>
      <c r="AG31" s="11"/>
      <c r="AH31" s="11"/>
      <c r="AK31" s="5"/>
    </row>
    <row r="32" spans="1:37" ht="15.6">
      <c r="J32" s="52"/>
      <c r="U32" s="76"/>
      <c r="V32" s="53"/>
      <c r="X32" s="3"/>
      <c r="AG32" s="11"/>
      <c r="AH32" s="11"/>
      <c r="AK32" s="5"/>
    </row>
    <row r="33" spans="10:37" ht="15.6">
      <c r="J33" s="52"/>
      <c r="U33" s="76"/>
      <c r="V33" s="53"/>
      <c r="X33" s="3"/>
      <c r="AG33" s="11"/>
      <c r="AH33" s="11"/>
      <c r="AK33" s="5"/>
    </row>
    <row r="34" spans="10:37" ht="15.6">
      <c r="J34" s="52"/>
      <c r="U34" s="76"/>
      <c r="V34" s="53"/>
      <c r="X34" s="3"/>
      <c r="AG34" s="11"/>
      <c r="AH34" s="11"/>
      <c r="AK34" s="5"/>
    </row>
    <row r="35" spans="10:37" ht="15.6">
      <c r="J35" s="52"/>
      <c r="U35" s="76"/>
      <c r="V35" s="53"/>
      <c r="X35" s="3"/>
      <c r="AG35" s="11"/>
      <c r="AH35" s="11"/>
      <c r="AK35" s="5"/>
    </row>
    <row r="36" spans="10:37" ht="15.6">
      <c r="J36" s="52"/>
      <c r="U36" s="76"/>
      <c r="V36" s="53"/>
      <c r="X36" s="3"/>
      <c r="AG36" s="11"/>
      <c r="AH36" s="11"/>
      <c r="AK36" s="5"/>
    </row>
    <row r="37" spans="10:37" ht="15.6">
      <c r="J37" s="52"/>
      <c r="U37" s="76"/>
      <c r="V37" s="53"/>
      <c r="X37" s="3"/>
      <c r="AG37" s="11"/>
      <c r="AH37" s="11"/>
      <c r="AK37" s="5"/>
    </row>
    <row r="38" spans="10:37" ht="15.6">
      <c r="J38" s="52"/>
      <c r="U38" s="76"/>
      <c r="V38" s="53"/>
      <c r="X38" s="3"/>
      <c r="AG38" s="11"/>
      <c r="AH38" s="11"/>
      <c r="AK38" s="5"/>
    </row>
    <row r="39" spans="10:37" ht="15.6">
      <c r="J39" s="52"/>
      <c r="U39" s="76"/>
      <c r="V39" s="53"/>
      <c r="X39" s="3"/>
      <c r="AG39" s="11"/>
      <c r="AH39" s="11"/>
      <c r="AK39" s="5"/>
    </row>
    <row r="40" spans="10:37" ht="15.6">
      <c r="J40" s="52"/>
      <c r="U40" s="76"/>
      <c r="V40" s="53"/>
      <c r="X40" s="3"/>
      <c r="AG40" s="11"/>
      <c r="AH40" s="11"/>
      <c r="AK40" s="5"/>
    </row>
    <row r="41" spans="10:37" ht="15.6">
      <c r="J41" s="52"/>
      <c r="U41" s="76"/>
      <c r="V41" s="53"/>
      <c r="X41" s="3"/>
      <c r="AG41" s="11"/>
      <c r="AH41" s="11"/>
      <c r="AK41" s="5"/>
    </row>
    <row r="42" spans="10:37" ht="15.6">
      <c r="J42" s="52"/>
      <c r="U42" s="76"/>
      <c r="V42" s="53"/>
      <c r="X42" s="3"/>
      <c r="AG42" s="11"/>
      <c r="AH42" s="11"/>
      <c r="AK42" s="5"/>
    </row>
    <row r="43" spans="10:37" ht="15.6">
      <c r="J43" s="52"/>
      <c r="U43" s="76"/>
      <c r="V43" s="53"/>
      <c r="X43" s="3"/>
      <c r="AG43" s="11"/>
      <c r="AH43" s="11"/>
      <c r="AK43" s="5"/>
    </row>
    <row r="44" spans="10:37" ht="15.6">
      <c r="J44" s="52"/>
      <c r="U44" s="76"/>
      <c r="V44" s="53"/>
      <c r="X44" s="3"/>
      <c r="AG44" s="11"/>
      <c r="AH44" s="11"/>
      <c r="AK44" s="5"/>
    </row>
    <row r="45" spans="10:37" ht="15.6">
      <c r="J45" s="52"/>
      <c r="U45" s="76"/>
      <c r="V45" s="53"/>
      <c r="X45" s="3"/>
      <c r="AG45" s="11"/>
      <c r="AH45" s="11"/>
      <c r="AK45" s="5"/>
    </row>
    <row r="46" spans="10:37" ht="15.6">
      <c r="J46" s="52"/>
      <c r="U46" s="76"/>
      <c r="V46" s="53"/>
      <c r="X46" s="3"/>
      <c r="AG46" s="11"/>
      <c r="AH46" s="11"/>
      <c r="AK46" s="5"/>
    </row>
    <row r="47" spans="10:37">
      <c r="J47" s="52"/>
      <c r="U47" s="76"/>
      <c r="V47" s="53"/>
      <c r="X47" s="3"/>
      <c r="AG47" s="11"/>
      <c r="AH47" s="11"/>
    </row>
    <row r="48" spans="10:37" ht="15.6">
      <c r="J48" s="52"/>
      <c r="U48" s="76"/>
      <c r="V48" s="53"/>
      <c r="X48" s="3"/>
      <c r="AG48" s="11"/>
      <c r="AH48" s="11"/>
      <c r="AK48" s="5"/>
    </row>
    <row r="49" spans="10:34">
      <c r="J49" s="52"/>
      <c r="U49" s="76"/>
      <c r="V49" s="53"/>
      <c r="X49" s="3"/>
      <c r="AG49" s="11"/>
      <c r="AH49" s="11"/>
    </row>
    <row r="50" spans="10:34">
      <c r="J50" s="52"/>
      <c r="U50" s="76"/>
      <c r="V50" s="53"/>
      <c r="X50" s="3"/>
      <c r="AG50" s="11"/>
      <c r="AH50" s="11"/>
    </row>
    <row r="51" spans="10:34">
      <c r="J51" s="52"/>
      <c r="U51" s="76"/>
      <c r="V51" s="53"/>
      <c r="X51" s="3"/>
      <c r="AG51" s="11"/>
      <c r="AH51" s="11"/>
    </row>
    <row r="52" spans="10:34">
      <c r="X52" s="3"/>
      <c r="AG52" s="11"/>
      <c r="AH52" s="11"/>
    </row>
    <row r="53" spans="10:34">
      <c r="X53" s="3"/>
      <c r="AG53" s="11"/>
      <c r="AH53" s="11"/>
    </row>
    <row r="54" spans="10:34">
      <c r="J54" s="52"/>
      <c r="U54" s="76"/>
      <c r="V54" s="53"/>
      <c r="X54" s="3"/>
      <c r="AG54" s="11"/>
      <c r="AH54" s="11"/>
    </row>
    <row r="55" spans="10:34">
      <c r="J55" s="52"/>
      <c r="U55" s="76"/>
      <c r="V55" s="53"/>
      <c r="X55" s="3"/>
      <c r="AG55" s="11"/>
      <c r="AH55" s="11"/>
    </row>
    <row r="56" spans="10:34">
      <c r="J56" s="52"/>
      <c r="U56" s="76"/>
      <c r="V56" s="53"/>
      <c r="X56" s="3"/>
      <c r="AG56" s="11"/>
      <c r="AH56" s="11"/>
    </row>
    <row r="57" spans="10:34">
      <c r="J57" s="52"/>
      <c r="U57" s="76"/>
      <c r="V57" s="53"/>
      <c r="X57" s="3"/>
      <c r="AG57" s="11"/>
      <c r="AH57" s="11"/>
    </row>
    <row r="58" spans="10:34">
      <c r="J58" s="52"/>
      <c r="U58" s="76"/>
      <c r="V58" s="53"/>
      <c r="X58" s="3"/>
      <c r="AG58" s="11"/>
      <c r="AH58" s="11"/>
    </row>
    <row r="59" spans="10:34">
      <c r="J59" s="52"/>
      <c r="U59" s="76"/>
      <c r="V59" s="53"/>
      <c r="X59" s="3"/>
      <c r="AG59" s="11"/>
      <c r="AH59" s="11"/>
    </row>
    <row r="60" spans="10:34">
      <c r="J60" s="52"/>
      <c r="U60" s="76"/>
      <c r="V60" s="53"/>
      <c r="X60" s="3"/>
      <c r="AG60" s="11"/>
      <c r="AH60" s="11"/>
    </row>
    <row r="61" spans="10:34">
      <c r="J61" s="52"/>
      <c r="U61" s="76"/>
      <c r="V61" s="53"/>
      <c r="X61" s="3"/>
      <c r="AG61" s="11"/>
      <c r="AH61" s="11"/>
    </row>
    <row r="62" spans="10:34">
      <c r="J62" s="52"/>
      <c r="U62" s="76"/>
      <c r="V62" s="53"/>
      <c r="X62" s="3"/>
      <c r="AG62" s="11"/>
      <c r="AH62" s="11"/>
    </row>
    <row r="63" spans="10:34">
      <c r="J63" s="52"/>
      <c r="U63" s="76"/>
      <c r="V63" s="53"/>
      <c r="X63" s="3"/>
      <c r="AG63" s="11"/>
      <c r="AH63" s="11"/>
    </row>
    <row r="64" spans="10:34">
      <c r="J64" s="52"/>
      <c r="U64" s="76"/>
      <c r="V64" s="53"/>
      <c r="X64" s="3"/>
      <c r="AG64" s="11"/>
      <c r="AH64" s="11"/>
    </row>
    <row r="65" spans="10:34">
      <c r="J65" s="52"/>
      <c r="U65" s="76"/>
      <c r="V65" s="53"/>
      <c r="X65" s="3"/>
      <c r="AG65" s="11"/>
      <c r="AH65" s="11"/>
    </row>
    <row r="66" spans="10:34">
      <c r="J66" s="52"/>
      <c r="U66" s="76"/>
      <c r="V66" s="53"/>
      <c r="X66" s="3"/>
      <c r="AG66" s="11"/>
      <c r="AH66" s="11"/>
    </row>
    <row r="67" spans="10:34">
      <c r="J67" s="52"/>
      <c r="U67" s="76"/>
      <c r="V67" s="53"/>
      <c r="X67" s="3"/>
      <c r="AG67" s="11"/>
      <c r="AH67" s="11"/>
    </row>
    <row r="68" spans="10:34">
      <c r="J68" s="52"/>
      <c r="U68" s="76"/>
      <c r="V68" s="53"/>
      <c r="X68" s="3"/>
      <c r="AG68" s="11"/>
      <c r="AH68" s="11"/>
    </row>
    <row r="69" spans="10:34">
      <c r="J69" s="52"/>
      <c r="U69" s="76"/>
      <c r="V69" s="53"/>
      <c r="X69" s="3"/>
      <c r="AG69" s="11"/>
      <c r="AH69" s="11"/>
    </row>
    <row r="70" spans="10:34">
      <c r="J70" s="52"/>
      <c r="U70" s="76"/>
      <c r="V70" s="53"/>
      <c r="X70" s="3"/>
    </row>
    <row r="71" spans="10:34">
      <c r="J71" s="52"/>
      <c r="U71" s="76"/>
      <c r="V71" s="53"/>
      <c r="X71" s="3"/>
    </row>
    <row r="72" spans="10:34">
      <c r="J72" s="52"/>
      <c r="U72" s="76"/>
      <c r="V72" s="53"/>
      <c r="X72" s="3"/>
    </row>
    <row r="73" spans="10:34">
      <c r="J73" s="52"/>
      <c r="U73" s="76"/>
      <c r="V73" s="53"/>
      <c r="X73" s="3"/>
    </row>
    <row r="74" spans="10:34">
      <c r="J74" s="52"/>
      <c r="U74" s="76"/>
      <c r="V74" s="53"/>
      <c r="X74" s="3"/>
    </row>
    <row r="75" spans="10:34">
      <c r="J75" s="52"/>
      <c r="U75" s="76"/>
      <c r="V75" s="53"/>
      <c r="X75" s="3"/>
    </row>
    <row r="76" spans="10:34">
      <c r="J76" s="52"/>
      <c r="U76" s="76"/>
      <c r="V76" s="53"/>
      <c r="X76" s="3"/>
    </row>
    <row r="77" spans="10:34">
      <c r="J77" s="52"/>
      <c r="U77" s="76"/>
      <c r="V77" s="53"/>
      <c r="X77" s="3"/>
    </row>
    <row r="78" spans="10:34">
      <c r="J78" s="52"/>
      <c r="Q78" s="146"/>
      <c r="U78" s="76"/>
      <c r="V78" s="53"/>
      <c r="X78" s="3"/>
    </row>
    <row r="79" spans="10:34">
      <c r="J79" s="52"/>
      <c r="Q79" s="146"/>
      <c r="U79" s="76"/>
      <c r="V79" s="53"/>
      <c r="X79" s="3"/>
      <c r="AF79" s="12"/>
    </row>
    <row r="80" spans="10:34">
      <c r="J80" s="52"/>
      <c r="Q80" s="146"/>
      <c r="U80" s="76"/>
      <c r="V80" s="53"/>
      <c r="X80" s="3"/>
      <c r="AF80" s="12"/>
    </row>
    <row r="81" spans="10:32">
      <c r="J81" s="52"/>
      <c r="Q81" s="146"/>
      <c r="U81" s="76"/>
      <c r="V81" s="53"/>
      <c r="X81" s="3"/>
      <c r="AF81" s="12"/>
    </row>
    <row r="82" spans="10:32">
      <c r="J82" s="52"/>
      <c r="Q82" s="146"/>
      <c r="U82" s="76"/>
      <c r="V82" s="53"/>
      <c r="X82" s="3"/>
      <c r="AF82" s="12"/>
    </row>
    <row r="83" spans="10:32">
      <c r="J83" s="52"/>
      <c r="Q83" s="146"/>
      <c r="U83" s="76"/>
      <c r="V83" s="53"/>
      <c r="X83" s="3"/>
      <c r="AF83" s="12"/>
    </row>
    <row r="84" spans="10:32">
      <c r="J84" s="52"/>
      <c r="Q84" s="146"/>
      <c r="U84" s="76"/>
      <c r="V84" s="53"/>
      <c r="X84" s="3"/>
      <c r="AF84" s="12"/>
    </row>
    <row r="85" spans="10:32">
      <c r="J85" s="52"/>
      <c r="Q85" s="146"/>
      <c r="U85" s="76"/>
      <c r="V85" s="53"/>
      <c r="X85" s="3"/>
      <c r="AF85" s="12"/>
    </row>
    <row r="86" spans="10:32">
      <c r="J86" s="52"/>
      <c r="Q86" s="146"/>
      <c r="U86" s="76"/>
      <c r="V86" s="53"/>
      <c r="X86" s="3"/>
      <c r="AF86" s="12"/>
    </row>
    <row r="87" spans="10:32">
      <c r="J87" s="52"/>
      <c r="Q87" s="146"/>
      <c r="U87" s="76"/>
      <c r="V87" s="53"/>
      <c r="X87" s="3"/>
      <c r="AF87" s="12"/>
    </row>
    <row r="88" spans="10:32">
      <c r="J88" s="52"/>
      <c r="Q88" s="146"/>
      <c r="U88" s="76"/>
      <c r="V88" s="53"/>
      <c r="X88" s="3"/>
      <c r="AF88" s="12"/>
    </row>
    <row r="89" spans="10:32">
      <c r="J89" s="52"/>
      <c r="Q89" s="146"/>
      <c r="U89" s="76"/>
      <c r="V89" s="53"/>
      <c r="X89" s="3"/>
      <c r="AF89" s="12"/>
    </row>
    <row r="90" spans="10:32">
      <c r="J90" s="52"/>
      <c r="Q90" s="146"/>
      <c r="U90" s="76"/>
      <c r="V90" s="53"/>
      <c r="X90" s="3"/>
      <c r="AF90" s="12"/>
    </row>
    <row r="91" spans="10:32">
      <c r="J91" s="52"/>
      <c r="Q91" s="146"/>
      <c r="U91" s="76"/>
      <c r="V91" s="53"/>
      <c r="X91" s="3"/>
      <c r="AF91" s="12"/>
    </row>
    <row r="92" spans="10:32">
      <c r="J92" s="52"/>
      <c r="Q92" s="146"/>
      <c r="U92" s="76"/>
      <c r="V92" s="53"/>
      <c r="X92" s="3"/>
      <c r="AF92" s="12"/>
    </row>
    <row r="93" spans="10:32">
      <c r="J93" s="52"/>
      <c r="Q93" s="146"/>
      <c r="U93" s="76"/>
      <c r="V93" s="53"/>
      <c r="X93" s="3"/>
      <c r="AF93" s="12"/>
    </row>
    <row r="94" spans="10:32">
      <c r="J94" s="52"/>
      <c r="Q94" s="146"/>
      <c r="U94" s="76"/>
      <c r="V94" s="53"/>
      <c r="X94" s="3"/>
      <c r="AF94" s="12"/>
    </row>
    <row r="95" spans="10:32">
      <c r="J95" s="52"/>
      <c r="Q95" s="146"/>
      <c r="U95" s="76"/>
      <c r="V95" s="53"/>
      <c r="X95" s="3"/>
      <c r="AF95" s="12"/>
    </row>
    <row r="96" spans="10:32">
      <c r="J96" s="52"/>
      <c r="Q96" s="146"/>
      <c r="U96" s="76"/>
      <c r="V96" s="53"/>
      <c r="X96" s="3"/>
      <c r="AF96" s="12"/>
    </row>
    <row r="97" spans="10:32">
      <c r="J97" s="52"/>
      <c r="Q97" s="146"/>
      <c r="U97" s="76"/>
      <c r="V97" s="53"/>
      <c r="X97" s="3"/>
      <c r="AF97" s="12"/>
    </row>
    <row r="98" spans="10:32">
      <c r="J98" s="52"/>
      <c r="Q98" s="146"/>
      <c r="U98" s="76"/>
      <c r="V98" s="53"/>
      <c r="X98" s="3"/>
      <c r="AF98" s="12"/>
    </row>
    <row r="99" spans="10:32">
      <c r="J99" s="52"/>
      <c r="Q99" s="146"/>
      <c r="U99" s="76"/>
      <c r="V99" s="53"/>
      <c r="X99" s="3"/>
      <c r="AF99" s="12"/>
    </row>
    <row r="100" spans="10:32">
      <c r="J100" s="52"/>
      <c r="Q100" s="146"/>
      <c r="U100" s="76"/>
      <c r="V100" s="53"/>
      <c r="X100" s="3"/>
      <c r="AF100" s="12"/>
    </row>
    <row r="101" spans="10:32">
      <c r="J101" s="52"/>
      <c r="Q101" s="146"/>
      <c r="U101" s="76"/>
      <c r="V101" s="53"/>
      <c r="X101" s="3"/>
      <c r="AF101" s="12"/>
    </row>
    <row r="102" spans="10:32">
      <c r="J102" s="52"/>
      <c r="Q102" s="146"/>
      <c r="U102" s="76"/>
      <c r="V102" s="53"/>
      <c r="X102" s="3"/>
      <c r="AF102" s="12"/>
    </row>
    <row r="103" spans="10:32">
      <c r="J103" s="52"/>
      <c r="Q103" s="146"/>
      <c r="U103" s="76"/>
      <c r="V103" s="53"/>
      <c r="X103" s="3"/>
      <c r="AF103" s="12"/>
    </row>
    <row r="104" spans="10:32">
      <c r="J104" s="52"/>
      <c r="Q104" s="146"/>
      <c r="U104" s="76"/>
      <c r="V104" s="53"/>
      <c r="X104" s="3"/>
      <c r="AF104" s="12"/>
    </row>
    <row r="105" spans="10:32">
      <c r="J105" s="52"/>
      <c r="Q105" s="146"/>
      <c r="U105" s="76"/>
      <c r="V105" s="53"/>
      <c r="X105" s="3"/>
      <c r="AF105" s="12"/>
    </row>
    <row r="106" spans="10:32">
      <c r="J106" s="52"/>
      <c r="Q106" s="146"/>
      <c r="U106" s="76"/>
      <c r="V106" s="53"/>
      <c r="X106" s="3"/>
      <c r="AF106" s="12"/>
    </row>
    <row r="107" spans="10:32">
      <c r="J107" s="52"/>
      <c r="Q107" s="146"/>
      <c r="U107" s="76"/>
      <c r="V107" s="53"/>
      <c r="X107" s="3"/>
      <c r="AF107" s="12"/>
    </row>
    <row r="108" spans="10:32">
      <c r="J108" s="52"/>
      <c r="Q108" s="146"/>
      <c r="U108" s="76"/>
      <c r="V108" s="53"/>
      <c r="X108" s="3"/>
      <c r="AF108" s="12"/>
    </row>
    <row r="109" spans="10:32">
      <c r="J109" s="52"/>
      <c r="Q109" s="146"/>
      <c r="U109" s="76"/>
      <c r="V109" s="53"/>
      <c r="X109" s="3"/>
      <c r="AF109" s="12"/>
    </row>
    <row r="110" spans="10:32">
      <c r="J110" s="52"/>
      <c r="Q110" s="146"/>
      <c r="U110" s="76"/>
      <c r="V110" s="53"/>
      <c r="X110" s="3"/>
      <c r="AF110" s="12"/>
    </row>
    <row r="111" spans="10:32">
      <c r="J111" s="52"/>
      <c r="Q111" s="146"/>
      <c r="U111" s="76"/>
      <c r="V111" s="53"/>
      <c r="X111" s="3"/>
      <c r="AF111" s="12"/>
    </row>
    <row r="112" spans="10:32">
      <c r="J112" s="52"/>
      <c r="Q112" s="146"/>
      <c r="U112" s="76"/>
      <c r="V112" s="53"/>
      <c r="X112" s="3"/>
      <c r="AF112" s="12"/>
    </row>
    <row r="113" spans="9:32">
      <c r="J113" s="52"/>
      <c r="Q113" s="146"/>
      <c r="U113" s="76"/>
      <c r="V113" s="53"/>
      <c r="X113" s="3"/>
      <c r="AF113" s="12"/>
    </row>
    <row r="114" spans="9:32">
      <c r="J114" s="52"/>
      <c r="Q114" s="146"/>
      <c r="U114" s="76"/>
      <c r="V114" s="53"/>
      <c r="X114" s="3"/>
      <c r="AF114" s="12"/>
    </row>
    <row r="115" spans="9:32">
      <c r="J115" s="146"/>
      <c r="K115" s="146"/>
      <c r="Q115" s="146"/>
      <c r="R115" s="12"/>
      <c r="S115" s="65"/>
      <c r="T115" s="65"/>
      <c r="U115" s="65"/>
      <c r="V115" s="78"/>
      <c r="W115" s="78"/>
      <c r="X115" s="3"/>
      <c r="Y115" s="78"/>
      <c r="Z115" s="78"/>
      <c r="AA115" s="78"/>
      <c r="AB115" s="78"/>
      <c r="AC115" s="78"/>
      <c r="AD115" s="78"/>
      <c r="AE115" s="78"/>
      <c r="AF115" s="12"/>
    </row>
    <row r="116" spans="9:32">
      <c r="J116" s="146"/>
      <c r="K116" s="146"/>
      <c r="Q116" s="146"/>
      <c r="R116" s="12"/>
      <c r="S116" s="65"/>
      <c r="T116" s="65"/>
      <c r="U116" s="65"/>
      <c r="V116" s="78"/>
      <c r="W116" s="78"/>
      <c r="X116" s="3"/>
      <c r="Y116" s="78"/>
      <c r="Z116" s="78"/>
      <c r="AA116" s="78"/>
      <c r="AB116" s="78"/>
      <c r="AC116" s="78"/>
      <c r="AD116" s="78"/>
      <c r="AE116" s="78"/>
      <c r="AF116" s="12"/>
    </row>
    <row r="117" spans="9:32">
      <c r="J117" s="146"/>
      <c r="K117" s="146"/>
      <c r="Q117" s="146"/>
      <c r="R117" s="12"/>
      <c r="S117" s="65"/>
      <c r="T117" s="65"/>
      <c r="U117" s="65"/>
      <c r="V117" s="78"/>
      <c r="W117" s="78"/>
      <c r="X117" s="3"/>
      <c r="Y117" s="78"/>
      <c r="Z117" s="78"/>
      <c r="AA117" s="78"/>
      <c r="AB117" s="78"/>
      <c r="AC117" s="78"/>
      <c r="AD117" s="78"/>
      <c r="AE117" s="78"/>
      <c r="AF117" s="12"/>
    </row>
    <row r="118" spans="9:32">
      <c r="J118" s="146"/>
      <c r="K118" s="146"/>
      <c r="Q118" s="146"/>
      <c r="R118" s="12"/>
      <c r="S118" s="65"/>
      <c r="T118" s="65"/>
      <c r="U118" s="65"/>
      <c r="V118" s="78"/>
      <c r="W118" s="78"/>
      <c r="X118" s="3"/>
      <c r="Y118" s="78"/>
      <c r="Z118" s="78"/>
      <c r="AA118" s="78"/>
      <c r="AB118" s="78"/>
      <c r="AC118" s="78"/>
      <c r="AD118" s="78"/>
      <c r="AE118" s="78"/>
      <c r="AF118" s="12"/>
    </row>
    <row r="119" spans="9:32">
      <c r="J119" s="146"/>
      <c r="K119" s="146"/>
      <c r="Q119" s="146"/>
      <c r="R119" s="12"/>
      <c r="S119" s="65"/>
      <c r="T119" s="65"/>
      <c r="U119" s="65"/>
      <c r="V119" s="78"/>
      <c r="W119" s="78"/>
      <c r="X119" s="3"/>
      <c r="Y119" s="78"/>
      <c r="Z119" s="78"/>
      <c r="AA119" s="78"/>
      <c r="AB119" s="78"/>
      <c r="AC119" s="78"/>
      <c r="AD119" s="78"/>
      <c r="AE119" s="78"/>
      <c r="AF119" s="12"/>
    </row>
    <row r="120" spans="9:32">
      <c r="J120" s="146"/>
      <c r="K120" s="146"/>
      <c r="Q120" s="146"/>
      <c r="R120" s="12"/>
      <c r="S120" s="65"/>
      <c r="T120" s="65"/>
      <c r="U120" s="65"/>
      <c r="V120" s="78"/>
      <c r="W120" s="78"/>
      <c r="X120" s="3"/>
      <c r="Y120" s="78"/>
      <c r="Z120" s="78"/>
      <c r="AA120" s="78"/>
      <c r="AB120" s="78"/>
      <c r="AC120" s="78"/>
      <c r="AD120" s="78"/>
      <c r="AE120" s="78"/>
      <c r="AF120" s="12"/>
    </row>
    <row r="121" spans="9:32">
      <c r="J121" s="146"/>
      <c r="K121" s="146"/>
      <c r="Q121" s="146"/>
      <c r="R121" s="12"/>
      <c r="S121" s="65"/>
      <c r="T121" s="65"/>
      <c r="U121" s="65"/>
      <c r="V121" s="78"/>
      <c r="W121" s="78"/>
      <c r="X121" s="3"/>
      <c r="Y121" s="78"/>
      <c r="Z121" s="78"/>
      <c r="AA121" s="78"/>
      <c r="AB121" s="78"/>
      <c r="AC121" s="78"/>
      <c r="AD121" s="78"/>
      <c r="AE121" s="78"/>
      <c r="AF121" s="12"/>
    </row>
    <row r="122" spans="9:32">
      <c r="J122" s="146"/>
      <c r="K122" s="146"/>
      <c r="Q122" s="146"/>
      <c r="R122" s="12"/>
      <c r="S122" s="65"/>
      <c r="T122" s="65"/>
      <c r="U122" s="65"/>
      <c r="V122" s="78"/>
      <c r="W122" s="78"/>
      <c r="X122" s="3"/>
      <c r="Y122" s="78"/>
      <c r="Z122" s="78"/>
      <c r="AA122" s="78"/>
      <c r="AB122" s="78"/>
      <c r="AC122" s="78"/>
      <c r="AD122" s="78"/>
      <c r="AE122" s="78"/>
      <c r="AF122" s="12"/>
    </row>
    <row r="123" spans="9:32">
      <c r="J123" s="146"/>
      <c r="K123" s="146"/>
      <c r="Q123" s="146"/>
      <c r="R123" s="12"/>
      <c r="S123" s="65"/>
      <c r="T123" s="65"/>
      <c r="U123" s="65"/>
      <c r="V123" s="78"/>
      <c r="W123" s="78"/>
      <c r="X123" s="3"/>
      <c r="Y123" s="78"/>
      <c r="Z123" s="78"/>
      <c r="AA123" s="78"/>
      <c r="AB123" s="78"/>
      <c r="AC123" s="78"/>
      <c r="AD123" s="78"/>
      <c r="AE123" s="78"/>
      <c r="AF123" s="12"/>
    </row>
    <row r="124" spans="9:32">
      <c r="J124" s="146"/>
      <c r="K124" s="146"/>
      <c r="Q124" s="146"/>
      <c r="R124" s="12"/>
      <c r="S124" s="65"/>
      <c r="T124" s="65"/>
      <c r="U124" s="65"/>
      <c r="V124" s="78"/>
      <c r="W124" s="78"/>
      <c r="X124" s="3"/>
      <c r="Y124" s="78"/>
      <c r="Z124" s="78"/>
      <c r="AA124" s="78"/>
      <c r="AB124" s="78"/>
      <c r="AC124" s="78"/>
      <c r="AD124" s="78"/>
      <c r="AE124" s="78"/>
      <c r="AF124" s="12"/>
    </row>
    <row r="125" spans="9:32">
      <c r="I125" s="261"/>
      <c r="J125" s="146"/>
      <c r="K125" s="146"/>
      <c r="L125" s="12"/>
      <c r="M125" s="12"/>
      <c r="O125" s="146"/>
      <c r="P125" s="146"/>
      <c r="Q125" s="146"/>
      <c r="R125" s="12"/>
      <c r="S125" s="65"/>
      <c r="T125" s="65"/>
      <c r="U125" s="65"/>
      <c r="V125" s="78"/>
      <c r="W125" s="78"/>
      <c r="X125" s="3"/>
      <c r="Y125" s="78"/>
      <c r="Z125" s="78"/>
      <c r="AA125" s="78"/>
      <c r="AB125" s="78"/>
      <c r="AC125" s="78"/>
      <c r="AD125" s="78"/>
      <c r="AE125" s="78"/>
      <c r="AF125" s="12"/>
    </row>
    <row r="126" spans="9:32">
      <c r="I126" s="261"/>
      <c r="J126" s="146"/>
      <c r="K126" s="146"/>
      <c r="L126" s="12"/>
      <c r="M126" s="12"/>
      <c r="O126" s="146"/>
      <c r="P126" s="146"/>
      <c r="Q126" s="146"/>
      <c r="R126" s="12"/>
      <c r="S126" s="65"/>
      <c r="T126" s="65"/>
      <c r="U126" s="65"/>
      <c r="V126" s="78"/>
      <c r="W126" s="78"/>
      <c r="X126" s="3"/>
      <c r="Y126" s="78"/>
      <c r="Z126" s="78"/>
      <c r="AA126" s="78"/>
      <c r="AB126" s="78"/>
      <c r="AC126" s="78"/>
      <c r="AD126" s="78"/>
      <c r="AE126" s="78"/>
      <c r="AF126" s="12"/>
    </row>
    <row r="127" spans="9:32">
      <c r="I127" s="261"/>
      <c r="J127" s="146"/>
      <c r="K127" s="146"/>
      <c r="L127" s="12"/>
      <c r="M127" s="12"/>
      <c r="O127" s="146"/>
      <c r="P127" s="146"/>
      <c r="Q127" s="146"/>
      <c r="R127" s="12"/>
      <c r="S127" s="65"/>
      <c r="T127" s="65"/>
      <c r="U127" s="65"/>
      <c r="V127" s="78"/>
      <c r="W127" s="78"/>
      <c r="X127" s="3"/>
      <c r="Y127" s="78"/>
      <c r="Z127" s="78"/>
      <c r="AA127" s="78"/>
      <c r="AB127" s="78"/>
      <c r="AC127" s="78"/>
      <c r="AD127" s="78"/>
      <c r="AE127" s="78"/>
      <c r="AF127" s="12"/>
    </row>
    <row r="128" spans="9:32">
      <c r="I128" s="261"/>
      <c r="J128" s="146"/>
      <c r="K128" s="146"/>
      <c r="L128" s="12"/>
      <c r="M128" s="12"/>
      <c r="O128" s="146"/>
      <c r="P128" s="146"/>
      <c r="Q128" s="146"/>
      <c r="R128" s="12"/>
      <c r="S128" s="65"/>
      <c r="T128" s="65"/>
      <c r="U128" s="65"/>
      <c r="V128" s="78"/>
      <c r="W128" s="78"/>
      <c r="X128" s="3"/>
      <c r="Y128" s="78"/>
      <c r="Z128" s="78"/>
      <c r="AA128" s="78"/>
      <c r="AB128" s="78"/>
      <c r="AC128" s="78"/>
      <c r="AD128" s="78"/>
      <c r="AE128" s="78"/>
      <c r="AF128" s="12"/>
    </row>
    <row r="129" spans="9:32">
      <c r="I129" s="261"/>
      <c r="J129" s="146"/>
      <c r="K129" s="146"/>
      <c r="L129" s="12"/>
      <c r="M129" s="12"/>
      <c r="O129" s="146"/>
      <c r="P129" s="146"/>
      <c r="Q129" s="146"/>
      <c r="R129" s="12"/>
      <c r="S129" s="65"/>
      <c r="T129" s="65"/>
      <c r="U129" s="65"/>
      <c r="V129" s="78"/>
      <c r="W129" s="78"/>
      <c r="X129" s="3"/>
      <c r="Y129" s="78"/>
      <c r="Z129" s="78"/>
      <c r="AA129" s="78"/>
      <c r="AB129" s="78"/>
      <c r="AC129" s="78"/>
      <c r="AD129" s="78"/>
      <c r="AE129" s="78"/>
      <c r="AF129" s="12"/>
    </row>
    <row r="130" spans="9:32">
      <c r="I130" s="261"/>
      <c r="J130" s="146"/>
      <c r="K130" s="146"/>
      <c r="L130" s="12"/>
      <c r="M130" s="12"/>
      <c r="O130" s="146"/>
      <c r="P130" s="146"/>
      <c r="Q130" s="146"/>
      <c r="R130" s="12"/>
      <c r="S130" s="65"/>
      <c r="T130" s="65"/>
      <c r="U130" s="65"/>
      <c r="V130" s="78"/>
      <c r="W130" s="78"/>
      <c r="X130" s="3"/>
      <c r="Y130" s="78"/>
      <c r="Z130" s="78"/>
      <c r="AA130" s="78"/>
      <c r="AB130" s="78"/>
      <c r="AC130" s="78"/>
      <c r="AD130" s="78"/>
      <c r="AE130" s="78"/>
      <c r="AF130" s="12"/>
    </row>
    <row r="131" spans="9:32">
      <c r="I131" s="261"/>
      <c r="J131" s="146"/>
      <c r="K131" s="146"/>
      <c r="L131" s="12"/>
      <c r="M131" s="12"/>
      <c r="O131" s="146"/>
      <c r="P131" s="146"/>
      <c r="Q131" s="146"/>
      <c r="R131" s="12"/>
      <c r="S131" s="65"/>
      <c r="T131" s="65"/>
      <c r="U131" s="65"/>
      <c r="V131" s="78"/>
      <c r="W131" s="78"/>
      <c r="X131" s="3"/>
      <c r="Y131" s="78"/>
      <c r="Z131" s="78"/>
      <c r="AA131" s="78"/>
      <c r="AB131" s="78"/>
      <c r="AC131" s="78"/>
      <c r="AD131" s="78"/>
      <c r="AE131" s="78"/>
      <c r="AF131" s="12"/>
    </row>
    <row r="132" spans="9:32">
      <c r="I132" s="261"/>
      <c r="J132" s="146"/>
      <c r="K132" s="146"/>
      <c r="L132" s="12"/>
      <c r="M132" s="12"/>
      <c r="O132" s="146"/>
      <c r="P132" s="146"/>
      <c r="Q132" s="146"/>
      <c r="R132" s="12"/>
      <c r="S132" s="65"/>
      <c r="T132" s="65"/>
      <c r="U132" s="65"/>
      <c r="V132" s="78"/>
      <c r="W132" s="78"/>
      <c r="X132" s="3"/>
      <c r="Y132" s="78"/>
      <c r="Z132" s="78"/>
      <c r="AA132" s="78"/>
      <c r="AB132" s="78"/>
      <c r="AC132" s="78"/>
      <c r="AD132" s="78"/>
      <c r="AE132" s="78"/>
      <c r="AF132" s="12"/>
    </row>
    <row r="133" spans="9:32">
      <c r="I133" s="261"/>
      <c r="J133" s="146"/>
      <c r="K133" s="146"/>
      <c r="L133" s="12"/>
      <c r="M133" s="12"/>
      <c r="O133" s="146"/>
      <c r="P133" s="146"/>
      <c r="Q133" s="146"/>
      <c r="R133" s="12"/>
      <c r="S133" s="65"/>
      <c r="T133" s="65"/>
      <c r="U133" s="65"/>
      <c r="V133" s="78"/>
      <c r="W133" s="78"/>
      <c r="X133" s="3"/>
      <c r="Y133" s="78"/>
      <c r="Z133" s="78"/>
      <c r="AA133" s="78"/>
      <c r="AB133" s="78"/>
      <c r="AC133" s="78"/>
      <c r="AD133" s="78"/>
      <c r="AE133" s="78"/>
      <c r="AF133" s="12"/>
    </row>
    <row r="134" spans="9:32">
      <c r="I134" s="261"/>
      <c r="J134" s="146"/>
      <c r="K134" s="146"/>
      <c r="L134" s="12"/>
      <c r="M134" s="12"/>
      <c r="O134" s="146"/>
      <c r="P134" s="146"/>
      <c r="Q134" s="146"/>
      <c r="R134" s="12"/>
      <c r="S134" s="65"/>
      <c r="T134" s="65"/>
      <c r="U134" s="65"/>
      <c r="V134" s="78"/>
      <c r="W134" s="78"/>
      <c r="X134" s="3"/>
      <c r="Y134" s="78"/>
      <c r="Z134" s="78"/>
      <c r="AA134" s="78"/>
      <c r="AB134" s="78"/>
      <c r="AC134" s="78"/>
      <c r="AD134" s="78"/>
      <c r="AE134" s="78"/>
      <c r="AF134" s="12"/>
    </row>
    <row r="135" spans="9:32">
      <c r="I135" s="261"/>
      <c r="J135" s="146"/>
      <c r="K135" s="146"/>
      <c r="L135" s="12"/>
      <c r="M135" s="12"/>
      <c r="O135" s="146"/>
      <c r="P135" s="146"/>
      <c r="Q135" s="146"/>
      <c r="R135" s="12"/>
      <c r="S135" s="65"/>
      <c r="T135" s="65"/>
      <c r="U135" s="65"/>
      <c r="V135" s="78"/>
      <c r="W135" s="78"/>
      <c r="X135" s="3"/>
      <c r="Y135" s="78"/>
      <c r="Z135" s="78"/>
      <c r="AA135" s="78"/>
      <c r="AB135" s="78"/>
      <c r="AC135" s="78"/>
      <c r="AD135" s="78"/>
      <c r="AE135" s="78"/>
      <c r="AF135" s="12"/>
    </row>
    <row r="136" spans="9:32">
      <c r="I136" s="261"/>
      <c r="J136" s="146"/>
      <c r="K136" s="146"/>
      <c r="L136" s="12"/>
      <c r="M136" s="12"/>
      <c r="O136" s="146"/>
      <c r="P136" s="146"/>
      <c r="Q136" s="146"/>
      <c r="R136" s="12"/>
      <c r="S136" s="65"/>
      <c r="T136" s="65"/>
      <c r="U136" s="65"/>
      <c r="V136" s="78"/>
      <c r="W136" s="78"/>
      <c r="X136" s="3"/>
      <c r="Y136" s="78"/>
      <c r="Z136" s="78"/>
      <c r="AA136" s="78"/>
      <c r="AB136" s="78"/>
      <c r="AC136" s="78"/>
      <c r="AD136" s="78"/>
      <c r="AE136" s="78"/>
      <c r="AF136" s="12"/>
    </row>
    <row r="137" spans="9:32">
      <c r="I137" s="261"/>
      <c r="J137" s="146"/>
      <c r="K137" s="146"/>
      <c r="L137" s="12"/>
      <c r="M137" s="12"/>
      <c r="O137" s="146"/>
      <c r="P137" s="146"/>
      <c r="Q137" s="146"/>
      <c r="R137" s="12"/>
      <c r="S137" s="65"/>
      <c r="T137" s="65"/>
      <c r="U137" s="65"/>
      <c r="V137" s="78"/>
      <c r="W137" s="78"/>
      <c r="X137" s="3"/>
      <c r="Y137" s="78"/>
      <c r="Z137" s="78"/>
      <c r="AA137" s="78"/>
      <c r="AB137" s="78"/>
      <c r="AC137" s="78"/>
      <c r="AD137" s="78"/>
      <c r="AE137" s="78"/>
      <c r="AF137" s="12"/>
    </row>
    <row r="138" spans="9:32">
      <c r="I138" s="261"/>
      <c r="J138" s="146"/>
      <c r="K138" s="146"/>
      <c r="L138" s="12"/>
      <c r="M138" s="12"/>
      <c r="O138" s="146"/>
      <c r="P138" s="146"/>
      <c r="Q138" s="146"/>
      <c r="R138" s="12"/>
      <c r="S138" s="65"/>
      <c r="T138" s="65"/>
      <c r="U138" s="65"/>
      <c r="V138" s="78"/>
      <c r="W138" s="78"/>
      <c r="X138" s="3"/>
      <c r="Y138" s="78"/>
      <c r="Z138" s="78"/>
      <c r="AA138" s="78"/>
      <c r="AB138" s="78"/>
      <c r="AC138" s="78"/>
      <c r="AD138" s="78"/>
      <c r="AE138" s="78"/>
      <c r="AF138" s="12"/>
    </row>
    <row r="139" spans="9:32">
      <c r="I139" s="261"/>
      <c r="J139" s="146"/>
      <c r="K139" s="146"/>
      <c r="L139" s="12"/>
      <c r="M139" s="12"/>
      <c r="O139" s="146"/>
      <c r="P139" s="146"/>
      <c r="Q139" s="146"/>
      <c r="R139" s="12"/>
      <c r="S139" s="65"/>
      <c r="T139" s="65"/>
      <c r="U139" s="65"/>
      <c r="V139" s="78"/>
      <c r="W139" s="78"/>
      <c r="X139" s="3"/>
      <c r="Y139" s="78"/>
      <c r="Z139" s="78"/>
      <c r="AA139" s="78"/>
      <c r="AB139" s="78"/>
      <c r="AC139" s="78"/>
      <c r="AD139" s="78"/>
      <c r="AE139" s="78"/>
      <c r="AF139" s="12"/>
    </row>
    <row r="140" spans="9:32">
      <c r="I140" s="261"/>
      <c r="J140" s="146"/>
      <c r="K140" s="146"/>
      <c r="L140" s="12"/>
      <c r="M140" s="12"/>
      <c r="O140" s="146"/>
      <c r="P140" s="146"/>
      <c r="Q140" s="146"/>
      <c r="R140" s="12"/>
      <c r="S140" s="65"/>
      <c r="T140" s="65"/>
      <c r="U140" s="65"/>
      <c r="V140" s="78"/>
      <c r="W140" s="78"/>
      <c r="X140" s="3"/>
      <c r="Y140" s="78"/>
      <c r="Z140" s="78"/>
      <c r="AA140" s="78"/>
      <c r="AB140" s="78"/>
      <c r="AC140" s="78"/>
      <c r="AD140" s="78"/>
      <c r="AE140" s="78"/>
      <c r="AF140" s="12"/>
    </row>
    <row r="141" spans="9:32">
      <c r="I141" s="261"/>
      <c r="J141" s="146"/>
      <c r="K141" s="146"/>
      <c r="L141" s="12"/>
      <c r="M141" s="12"/>
      <c r="O141" s="146"/>
      <c r="P141" s="146"/>
      <c r="Q141" s="146"/>
      <c r="R141" s="12"/>
      <c r="S141" s="65"/>
      <c r="T141" s="65"/>
      <c r="U141" s="65"/>
      <c r="V141" s="78"/>
      <c r="W141" s="78"/>
      <c r="X141" s="3"/>
      <c r="Y141" s="78"/>
      <c r="Z141" s="78"/>
      <c r="AA141" s="78"/>
      <c r="AB141" s="78"/>
      <c r="AC141" s="78"/>
      <c r="AD141" s="78"/>
      <c r="AE141" s="78"/>
      <c r="AF141" s="12"/>
    </row>
    <row r="142" spans="9:32">
      <c r="I142" s="261"/>
      <c r="J142" s="146"/>
      <c r="K142" s="146"/>
      <c r="L142" s="12"/>
      <c r="M142" s="12"/>
      <c r="O142" s="146"/>
      <c r="P142" s="146"/>
      <c r="Q142" s="146"/>
      <c r="R142" s="12"/>
      <c r="S142" s="65"/>
      <c r="T142" s="65"/>
      <c r="U142" s="65"/>
      <c r="V142" s="78"/>
      <c r="W142" s="78"/>
      <c r="X142" s="3"/>
      <c r="Y142" s="78"/>
      <c r="Z142" s="78"/>
      <c r="AA142" s="78"/>
      <c r="AB142" s="78"/>
      <c r="AC142" s="78"/>
      <c r="AD142" s="78"/>
      <c r="AE142" s="78"/>
      <c r="AF142" s="12"/>
    </row>
    <row r="143" spans="9:32">
      <c r="I143" s="261"/>
      <c r="J143" s="146"/>
      <c r="K143" s="146"/>
      <c r="L143" s="12"/>
      <c r="M143" s="12"/>
      <c r="O143" s="146"/>
      <c r="P143" s="146"/>
      <c r="Q143" s="146"/>
      <c r="R143" s="12"/>
      <c r="S143" s="65"/>
      <c r="T143" s="65"/>
      <c r="U143" s="65"/>
      <c r="V143" s="78"/>
      <c r="W143" s="78"/>
      <c r="X143" s="3"/>
      <c r="Y143" s="78"/>
      <c r="Z143" s="78"/>
      <c r="AA143" s="78"/>
      <c r="AB143" s="78"/>
      <c r="AC143" s="78"/>
      <c r="AD143" s="78"/>
      <c r="AE143" s="78"/>
      <c r="AF143" s="12"/>
    </row>
    <row r="144" spans="9:32">
      <c r="I144" s="261"/>
      <c r="J144" s="146"/>
      <c r="K144" s="146"/>
      <c r="L144" s="12"/>
      <c r="M144" s="12"/>
      <c r="O144" s="146"/>
      <c r="P144" s="146"/>
      <c r="Q144" s="146"/>
      <c r="R144" s="12"/>
      <c r="S144" s="65"/>
      <c r="T144" s="65"/>
      <c r="U144" s="65"/>
      <c r="V144" s="78"/>
      <c r="W144" s="78"/>
      <c r="X144" s="3"/>
      <c r="Y144" s="78"/>
      <c r="Z144" s="78"/>
      <c r="AA144" s="78"/>
      <c r="AB144" s="78"/>
      <c r="AC144" s="78"/>
      <c r="AD144" s="78"/>
      <c r="AE144" s="78"/>
      <c r="AF144" s="12"/>
    </row>
    <row r="145" spans="9:32">
      <c r="I145" s="261"/>
      <c r="J145" s="146"/>
      <c r="K145" s="146"/>
      <c r="L145" s="12"/>
      <c r="M145" s="12"/>
      <c r="O145" s="146"/>
      <c r="P145" s="146"/>
      <c r="Q145" s="146"/>
      <c r="R145" s="12"/>
      <c r="S145" s="65"/>
      <c r="T145" s="65"/>
      <c r="U145" s="65"/>
      <c r="V145" s="78"/>
      <c r="W145" s="78"/>
      <c r="X145" s="3"/>
      <c r="Y145" s="78"/>
      <c r="Z145" s="78"/>
      <c r="AA145" s="78"/>
      <c r="AB145" s="78"/>
      <c r="AC145" s="78"/>
      <c r="AD145" s="78"/>
      <c r="AE145" s="78"/>
      <c r="AF145" s="12"/>
    </row>
    <row r="146" spans="9:32">
      <c r="I146" s="261"/>
      <c r="J146" s="146"/>
      <c r="K146" s="146"/>
      <c r="L146" s="12"/>
      <c r="M146" s="12"/>
      <c r="O146" s="146"/>
      <c r="P146" s="146"/>
      <c r="Q146" s="146"/>
      <c r="R146" s="12"/>
      <c r="S146" s="65"/>
      <c r="T146" s="65"/>
      <c r="U146" s="65"/>
      <c r="V146" s="78"/>
      <c r="W146" s="78"/>
      <c r="X146" s="3"/>
      <c r="Y146" s="78"/>
      <c r="Z146" s="78"/>
      <c r="AA146" s="78"/>
      <c r="AB146" s="78"/>
      <c r="AC146" s="78"/>
      <c r="AD146" s="78"/>
      <c r="AE146" s="78"/>
      <c r="AF146" s="12"/>
    </row>
    <row r="147" spans="9:32">
      <c r="I147" s="261"/>
      <c r="J147" s="146"/>
      <c r="K147" s="146"/>
      <c r="L147" s="12"/>
      <c r="M147" s="12"/>
      <c r="O147" s="146"/>
      <c r="P147" s="146"/>
      <c r="Q147" s="146"/>
      <c r="R147" s="12"/>
      <c r="S147" s="65"/>
      <c r="T147" s="65"/>
      <c r="U147" s="65"/>
      <c r="V147" s="78"/>
      <c r="W147" s="78"/>
      <c r="X147" s="3"/>
      <c r="Y147" s="78"/>
      <c r="Z147" s="78"/>
      <c r="AA147" s="78"/>
      <c r="AB147" s="78"/>
      <c r="AC147" s="78"/>
      <c r="AD147" s="78"/>
      <c r="AE147" s="78"/>
      <c r="AF147" s="12"/>
    </row>
    <row r="148" spans="9:32">
      <c r="I148" s="261"/>
      <c r="J148" s="146"/>
      <c r="K148" s="146"/>
      <c r="L148" s="12"/>
      <c r="M148" s="12"/>
      <c r="O148" s="146"/>
      <c r="P148" s="146"/>
      <c r="Q148" s="146"/>
      <c r="R148" s="12"/>
      <c r="S148" s="65"/>
      <c r="T148" s="65"/>
      <c r="U148" s="65"/>
      <c r="V148" s="78"/>
      <c r="W148" s="78"/>
      <c r="X148" s="3"/>
      <c r="Y148" s="78"/>
      <c r="Z148" s="78"/>
      <c r="AA148" s="78"/>
      <c r="AB148" s="78"/>
      <c r="AC148" s="78"/>
      <c r="AD148" s="78"/>
      <c r="AE148" s="78"/>
      <c r="AF148" s="12"/>
    </row>
    <row r="149" spans="9:32">
      <c r="I149" s="261"/>
      <c r="J149" s="146"/>
      <c r="K149" s="146"/>
      <c r="L149" s="12"/>
      <c r="M149" s="12"/>
      <c r="O149" s="146"/>
      <c r="P149" s="146"/>
      <c r="Q149" s="146"/>
      <c r="R149" s="12"/>
      <c r="S149" s="65"/>
      <c r="T149" s="65"/>
      <c r="U149" s="65"/>
      <c r="V149" s="78"/>
      <c r="W149" s="78"/>
      <c r="X149" s="3"/>
      <c r="Y149" s="78"/>
      <c r="Z149" s="78"/>
      <c r="AA149" s="78"/>
      <c r="AB149" s="78"/>
      <c r="AC149" s="78"/>
      <c r="AD149" s="78"/>
      <c r="AE149" s="78"/>
      <c r="AF149" s="12"/>
    </row>
    <row r="150" spans="9:32">
      <c r="I150" s="261"/>
      <c r="J150" s="146"/>
      <c r="K150" s="146"/>
      <c r="L150" s="12"/>
      <c r="M150" s="12"/>
      <c r="O150" s="146"/>
      <c r="P150" s="146"/>
      <c r="Q150" s="146"/>
      <c r="R150" s="12"/>
      <c r="S150" s="65"/>
      <c r="T150" s="65"/>
      <c r="U150" s="65"/>
      <c r="V150" s="78"/>
      <c r="W150" s="78"/>
      <c r="X150" s="3"/>
      <c r="Y150" s="78"/>
      <c r="Z150" s="78"/>
      <c r="AA150" s="78"/>
      <c r="AB150" s="78"/>
      <c r="AC150" s="78"/>
      <c r="AD150" s="78"/>
      <c r="AE150" s="78"/>
      <c r="AF150" s="12"/>
    </row>
    <row r="151" spans="9:32">
      <c r="I151" s="261"/>
      <c r="J151" s="146"/>
      <c r="K151" s="146"/>
      <c r="L151" s="12"/>
      <c r="M151" s="12"/>
      <c r="O151" s="146"/>
      <c r="P151" s="146"/>
      <c r="Q151" s="146"/>
      <c r="R151" s="12"/>
      <c r="S151" s="65"/>
      <c r="T151" s="65"/>
      <c r="U151" s="65"/>
      <c r="V151" s="78"/>
      <c r="W151" s="78"/>
      <c r="X151" s="3"/>
      <c r="Y151" s="78"/>
      <c r="Z151" s="78"/>
      <c r="AA151" s="78"/>
      <c r="AB151" s="78"/>
      <c r="AC151" s="78"/>
      <c r="AD151" s="78"/>
      <c r="AE151" s="78"/>
      <c r="AF151" s="12"/>
    </row>
    <row r="152" spans="9:32">
      <c r="I152" s="261"/>
      <c r="J152" s="146"/>
      <c r="K152" s="146"/>
      <c r="L152" s="12"/>
      <c r="M152" s="12"/>
      <c r="O152" s="146"/>
      <c r="P152" s="146"/>
      <c r="Q152" s="146"/>
      <c r="R152" s="12"/>
      <c r="S152" s="65"/>
      <c r="T152" s="65"/>
      <c r="U152" s="65"/>
      <c r="V152" s="78"/>
      <c r="W152" s="78"/>
      <c r="X152" s="3"/>
      <c r="Y152" s="78"/>
      <c r="Z152" s="78"/>
      <c r="AA152" s="78"/>
      <c r="AB152" s="78"/>
      <c r="AC152" s="78"/>
      <c r="AD152" s="78"/>
      <c r="AE152" s="78"/>
      <c r="AF152" s="12"/>
    </row>
    <row r="153" spans="9:32">
      <c r="I153" s="261"/>
      <c r="J153" s="146"/>
      <c r="K153" s="146"/>
      <c r="L153" s="12"/>
      <c r="M153" s="12"/>
      <c r="O153" s="146"/>
      <c r="P153" s="146"/>
      <c r="Q153" s="146"/>
      <c r="R153" s="12"/>
      <c r="S153" s="65"/>
      <c r="T153" s="65"/>
      <c r="U153" s="65"/>
      <c r="V153" s="78"/>
      <c r="W153" s="78"/>
      <c r="X153" s="3"/>
      <c r="Y153" s="78"/>
      <c r="Z153" s="78"/>
      <c r="AA153" s="78"/>
      <c r="AB153" s="78"/>
      <c r="AC153" s="78"/>
      <c r="AD153" s="78"/>
      <c r="AE153" s="78"/>
      <c r="AF153" s="12"/>
    </row>
    <row r="154" spans="9:32">
      <c r="I154" s="261"/>
      <c r="J154" s="146"/>
      <c r="K154" s="146"/>
      <c r="L154" s="12"/>
      <c r="M154" s="12"/>
      <c r="O154" s="146"/>
      <c r="P154" s="146"/>
      <c r="Q154" s="146"/>
      <c r="R154" s="12"/>
      <c r="S154" s="65"/>
      <c r="T154" s="65"/>
      <c r="U154" s="65"/>
      <c r="V154" s="78"/>
      <c r="W154" s="78"/>
      <c r="X154" s="3"/>
      <c r="Y154" s="78"/>
      <c r="Z154" s="78"/>
      <c r="AA154" s="78"/>
      <c r="AB154" s="78"/>
      <c r="AC154" s="78"/>
      <c r="AD154" s="78"/>
      <c r="AE154" s="78"/>
      <c r="AF154" s="12"/>
    </row>
    <row r="155" spans="9:32">
      <c r="I155" s="261"/>
      <c r="J155" s="146"/>
      <c r="K155" s="146"/>
      <c r="L155" s="12"/>
      <c r="M155" s="12"/>
      <c r="O155" s="146"/>
      <c r="P155" s="146"/>
      <c r="Q155" s="146"/>
      <c r="R155" s="12"/>
      <c r="S155" s="65"/>
      <c r="T155" s="65"/>
      <c r="U155" s="65"/>
      <c r="V155" s="78"/>
      <c r="W155" s="78"/>
      <c r="X155" s="3"/>
      <c r="Y155" s="78"/>
      <c r="Z155" s="78"/>
      <c r="AA155" s="78"/>
      <c r="AB155" s="78"/>
      <c r="AC155" s="78"/>
      <c r="AD155" s="78"/>
      <c r="AE155" s="78"/>
      <c r="AF155" s="12"/>
    </row>
    <row r="156" spans="9:32">
      <c r="I156" s="261"/>
      <c r="J156" s="146"/>
      <c r="K156" s="146"/>
      <c r="L156" s="12"/>
      <c r="M156" s="12"/>
      <c r="O156" s="146"/>
      <c r="P156" s="146"/>
      <c r="Q156" s="146"/>
      <c r="R156" s="12"/>
      <c r="S156" s="65"/>
      <c r="T156" s="65"/>
      <c r="U156" s="65"/>
      <c r="V156" s="78"/>
      <c r="W156" s="78"/>
      <c r="X156" s="3"/>
      <c r="Y156" s="78"/>
      <c r="Z156" s="78"/>
      <c r="AA156" s="78"/>
      <c r="AB156" s="78"/>
      <c r="AC156" s="78"/>
      <c r="AD156" s="78"/>
      <c r="AE156" s="78"/>
      <c r="AF156" s="12"/>
    </row>
    <row r="157" spans="9:32">
      <c r="I157" s="261"/>
      <c r="J157" s="146"/>
      <c r="K157" s="146"/>
      <c r="L157" s="12"/>
      <c r="M157" s="12"/>
      <c r="O157" s="146"/>
      <c r="P157" s="146"/>
      <c r="Q157" s="146"/>
      <c r="R157" s="12"/>
      <c r="S157" s="65"/>
      <c r="T157" s="65"/>
      <c r="U157" s="65"/>
      <c r="V157" s="78"/>
      <c r="W157" s="78"/>
      <c r="X157" s="3"/>
      <c r="Y157" s="78"/>
      <c r="Z157" s="78"/>
      <c r="AA157" s="78"/>
      <c r="AB157" s="78"/>
      <c r="AC157" s="78"/>
      <c r="AD157" s="78"/>
      <c r="AE157" s="78"/>
      <c r="AF157" s="12"/>
    </row>
    <row r="158" spans="9:32">
      <c r="I158" s="261"/>
      <c r="J158" s="146"/>
      <c r="K158" s="146"/>
      <c r="L158" s="12"/>
      <c r="M158" s="12"/>
      <c r="O158" s="146"/>
      <c r="P158" s="146"/>
      <c r="Q158" s="146"/>
      <c r="R158" s="12"/>
      <c r="S158" s="65"/>
      <c r="T158" s="65"/>
      <c r="U158" s="65"/>
      <c r="V158" s="78"/>
      <c r="W158" s="78"/>
      <c r="X158" s="3"/>
      <c r="Y158" s="78"/>
      <c r="Z158" s="78"/>
      <c r="AA158" s="78"/>
      <c r="AB158" s="78"/>
      <c r="AC158" s="78"/>
      <c r="AD158" s="78"/>
      <c r="AE158" s="78"/>
      <c r="AF158" s="12"/>
    </row>
    <row r="159" spans="9:32">
      <c r="I159" s="261"/>
      <c r="J159" s="146"/>
      <c r="K159" s="146"/>
      <c r="L159" s="12"/>
      <c r="M159" s="12"/>
      <c r="O159" s="146"/>
      <c r="P159" s="146"/>
      <c r="Q159" s="146"/>
      <c r="R159" s="12"/>
      <c r="S159" s="65"/>
      <c r="T159" s="65"/>
      <c r="U159" s="65"/>
      <c r="V159" s="78"/>
      <c r="W159" s="78"/>
      <c r="X159" s="3"/>
      <c r="Y159" s="78"/>
      <c r="Z159" s="78"/>
      <c r="AA159" s="78"/>
      <c r="AB159" s="78"/>
      <c r="AC159" s="78"/>
      <c r="AD159" s="78"/>
      <c r="AE159" s="78"/>
      <c r="AF159" s="12"/>
    </row>
    <row r="160" spans="9:32">
      <c r="I160" s="261"/>
      <c r="J160" s="146"/>
      <c r="K160" s="146"/>
      <c r="L160" s="12"/>
      <c r="M160" s="12"/>
      <c r="O160" s="146"/>
      <c r="P160" s="146"/>
      <c r="Q160" s="146"/>
      <c r="R160" s="12"/>
      <c r="S160" s="65"/>
      <c r="T160" s="65"/>
      <c r="U160" s="65"/>
      <c r="V160" s="78"/>
      <c r="W160" s="78"/>
      <c r="X160" s="3"/>
      <c r="Y160" s="78"/>
      <c r="Z160" s="78"/>
      <c r="AA160" s="78"/>
      <c r="AB160" s="78"/>
      <c r="AC160" s="78"/>
      <c r="AD160" s="78"/>
      <c r="AE160" s="78"/>
      <c r="AF160" s="12"/>
    </row>
    <row r="161" spans="9:32">
      <c r="I161" s="261"/>
      <c r="J161" s="146"/>
      <c r="K161" s="146"/>
      <c r="L161" s="12"/>
      <c r="M161" s="12"/>
      <c r="O161" s="146"/>
      <c r="P161" s="146"/>
      <c r="Q161" s="146"/>
      <c r="R161" s="12"/>
      <c r="S161" s="65"/>
      <c r="T161" s="65"/>
      <c r="U161" s="65"/>
      <c r="V161" s="78"/>
      <c r="W161" s="78"/>
      <c r="X161" s="3"/>
      <c r="Y161" s="78"/>
      <c r="Z161" s="78"/>
      <c r="AA161" s="78"/>
      <c r="AB161" s="78"/>
      <c r="AC161" s="78"/>
      <c r="AD161" s="78"/>
      <c r="AE161" s="78"/>
      <c r="AF161" s="12"/>
    </row>
    <row r="162" spans="9:32">
      <c r="I162" s="261"/>
      <c r="J162" s="146"/>
      <c r="K162" s="146"/>
      <c r="L162" s="12"/>
      <c r="M162" s="12"/>
      <c r="O162" s="146"/>
      <c r="P162" s="146"/>
      <c r="Q162" s="146"/>
      <c r="R162" s="12"/>
      <c r="S162" s="65"/>
      <c r="T162" s="65"/>
      <c r="U162" s="65"/>
      <c r="V162" s="78"/>
      <c r="W162" s="78"/>
      <c r="X162" s="3"/>
      <c r="Y162" s="78"/>
      <c r="Z162" s="78"/>
      <c r="AA162" s="78"/>
      <c r="AB162" s="78"/>
      <c r="AC162" s="78"/>
      <c r="AD162" s="78"/>
      <c r="AE162" s="78"/>
      <c r="AF162" s="12"/>
    </row>
    <row r="163" spans="9:32">
      <c r="I163" s="261"/>
      <c r="J163" s="146"/>
      <c r="K163" s="146"/>
      <c r="L163" s="12"/>
      <c r="M163" s="12"/>
      <c r="O163" s="146"/>
      <c r="P163" s="146"/>
      <c r="Q163" s="146"/>
      <c r="R163" s="12"/>
      <c r="S163" s="65"/>
      <c r="T163" s="65"/>
      <c r="U163" s="65"/>
      <c r="V163" s="78"/>
      <c r="W163" s="78"/>
      <c r="X163" s="3"/>
      <c r="Y163" s="78"/>
      <c r="Z163" s="78"/>
      <c r="AA163" s="78"/>
      <c r="AB163" s="78"/>
      <c r="AC163" s="78"/>
      <c r="AD163" s="78"/>
      <c r="AE163" s="78"/>
      <c r="AF163" s="12"/>
    </row>
    <row r="164" spans="9:32">
      <c r="I164" s="261"/>
      <c r="J164" s="146"/>
      <c r="K164" s="146"/>
      <c r="L164" s="12"/>
      <c r="M164" s="12"/>
      <c r="O164" s="146"/>
      <c r="P164" s="146"/>
      <c r="Q164" s="146"/>
      <c r="R164" s="12"/>
      <c r="S164" s="65"/>
      <c r="T164" s="65"/>
      <c r="U164" s="65"/>
      <c r="V164" s="78"/>
      <c r="W164" s="78"/>
      <c r="X164" s="3"/>
      <c r="Y164" s="78"/>
      <c r="Z164" s="78"/>
      <c r="AA164" s="78"/>
      <c r="AB164" s="78"/>
      <c r="AC164" s="78"/>
      <c r="AD164" s="78"/>
      <c r="AE164" s="78"/>
      <c r="AF164" s="12"/>
    </row>
    <row r="165" spans="9:32">
      <c r="I165" s="261"/>
      <c r="J165" s="146"/>
      <c r="K165" s="146"/>
      <c r="L165" s="12"/>
      <c r="M165" s="12"/>
      <c r="O165" s="146"/>
      <c r="P165" s="146"/>
      <c r="Q165" s="146"/>
      <c r="R165" s="12"/>
      <c r="S165" s="65"/>
      <c r="T165" s="65"/>
      <c r="U165" s="65"/>
      <c r="V165" s="78"/>
      <c r="W165" s="78"/>
      <c r="X165" s="3"/>
      <c r="Y165" s="78"/>
      <c r="Z165" s="78"/>
      <c r="AA165" s="78"/>
      <c r="AB165" s="78"/>
      <c r="AC165" s="78"/>
      <c r="AD165" s="78"/>
      <c r="AE165" s="78"/>
      <c r="AF165" s="12"/>
    </row>
    <row r="166" spans="9:32">
      <c r="I166" s="261"/>
      <c r="J166" s="146"/>
      <c r="K166" s="146"/>
      <c r="L166" s="12"/>
      <c r="M166" s="12"/>
      <c r="O166" s="146"/>
      <c r="P166" s="146"/>
      <c r="Q166" s="146"/>
      <c r="R166" s="12"/>
      <c r="S166" s="65"/>
      <c r="T166" s="65"/>
      <c r="U166" s="65"/>
      <c r="V166" s="78"/>
      <c r="W166" s="78"/>
      <c r="X166" s="3"/>
      <c r="Y166" s="78"/>
      <c r="Z166" s="78"/>
      <c r="AA166" s="78"/>
      <c r="AB166" s="78"/>
      <c r="AC166" s="78"/>
      <c r="AD166" s="78"/>
      <c r="AE166" s="78"/>
      <c r="AF166" s="12"/>
    </row>
    <row r="167" spans="9:32">
      <c r="I167" s="261"/>
      <c r="J167" s="146"/>
      <c r="K167" s="146"/>
      <c r="L167" s="12"/>
      <c r="M167" s="12"/>
      <c r="O167" s="146"/>
      <c r="P167" s="146"/>
      <c r="Q167" s="146"/>
      <c r="R167" s="12"/>
      <c r="S167" s="65"/>
      <c r="T167" s="65"/>
      <c r="U167" s="65"/>
      <c r="V167" s="78"/>
      <c r="W167" s="78"/>
      <c r="X167" s="3"/>
      <c r="Y167" s="78"/>
      <c r="Z167" s="78"/>
      <c r="AA167" s="78"/>
      <c r="AB167" s="78"/>
      <c r="AC167" s="78"/>
      <c r="AD167" s="78"/>
      <c r="AE167" s="78"/>
      <c r="AF167" s="12"/>
    </row>
    <row r="168" spans="9:32">
      <c r="I168" s="261"/>
      <c r="J168" s="146"/>
      <c r="K168" s="146"/>
      <c r="L168" s="12"/>
      <c r="M168" s="12"/>
      <c r="O168" s="146"/>
      <c r="P168" s="146"/>
      <c r="Q168" s="146"/>
      <c r="R168" s="12"/>
      <c r="S168" s="65"/>
      <c r="T168" s="65"/>
      <c r="U168" s="65"/>
      <c r="V168" s="78"/>
      <c r="W168" s="78"/>
      <c r="X168" s="3"/>
      <c r="Y168" s="78"/>
      <c r="Z168" s="78"/>
      <c r="AA168" s="78"/>
      <c r="AB168" s="78"/>
      <c r="AC168" s="78"/>
      <c r="AD168" s="78"/>
      <c r="AE168" s="78"/>
      <c r="AF168" s="12"/>
    </row>
    <row r="169" spans="9:32">
      <c r="I169" s="261"/>
      <c r="J169" s="146"/>
      <c r="K169" s="146"/>
      <c r="L169" s="12"/>
      <c r="M169" s="12"/>
      <c r="O169" s="146"/>
      <c r="P169" s="146"/>
      <c r="Q169" s="146"/>
      <c r="R169" s="12"/>
      <c r="S169" s="65"/>
      <c r="T169" s="65"/>
      <c r="U169" s="65"/>
      <c r="V169" s="78"/>
      <c r="W169" s="78"/>
      <c r="X169" s="3"/>
      <c r="Y169" s="78"/>
      <c r="Z169" s="78"/>
      <c r="AA169" s="78"/>
      <c r="AB169" s="78"/>
      <c r="AC169" s="78"/>
      <c r="AD169" s="78"/>
      <c r="AE169" s="78"/>
      <c r="AF169" s="12"/>
    </row>
    <row r="170" spans="9:32">
      <c r="I170" s="261"/>
      <c r="J170" s="146"/>
      <c r="K170" s="146"/>
      <c r="L170" s="12"/>
      <c r="M170" s="12"/>
      <c r="O170" s="146"/>
      <c r="P170" s="146"/>
      <c r="Q170" s="146"/>
      <c r="R170" s="12"/>
      <c r="S170" s="65"/>
      <c r="T170" s="65"/>
      <c r="U170" s="65"/>
      <c r="V170" s="78"/>
      <c r="W170" s="78"/>
      <c r="X170" s="3"/>
      <c r="Y170" s="78"/>
      <c r="Z170" s="78"/>
      <c r="AA170" s="78"/>
      <c r="AB170" s="78"/>
      <c r="AC170" s="78"/>
      <c r="AD170" s="78"/>
      <c r="AE170" s="78"/>
      <c r="AF170" s="12"/>
    </row>
    <row r="171" spans="9:32">
      <c r="I171" s="261"/>
      <c r="J171" s="146"/>
      <c r="K171" s="146"/>
      <c r="L171" s="12"/>
      <c r="M171" s="12"/>
      <c r="O171" s="146"/>
      <c r="P171" s="146"/>
      <c r="Q171" s="146"/>
      <c r="R171" s="12"/>
      <c r="S171" s="65"/>
      <c r="T171" s="65"/>
      <c r="U171" s="65"/>
      <c r="V171" s="78"/>
      <c r="W171" s="78"/>
      <c r="X171" s="3"/>
      <c r="Y171" s="78"/>
      <c r="Z171" s="78"/>
      <c r="AA171" s="78"/>
      <c r="AB171" s="78"/>
      <c r="AC171" s="78"/>
      <c r="AD171" s="78"/>
      <c r="AE171" s="78"/>
      <c r="AF171" s="12"/>
    </row>
    <row r="172" spans="9:32">
      <c r="I172" s="261"/>
      <c r="J172" s="146"/>
      <c r="K172" s="146"/>
      <c r="L172" s="12"/>
      <c r="M172" s="12"/>
      <c r="O172" s="146"/>
      <c r="P172" s="146"/>
      <c r="Q172" s="146"/>
      <c r="R172" s="12"/>
      <c r="S172" s="65"/>
      <c r="T172" s="65"/>
      <c r="U172" s="65"/>
      <c r="V172" s="78"/>
      <c r="W172" s="78"/>
      <c r="X172" s="3"/>
      <c r="Y172" s="78"/>
      <c r="Z172" s="78"/>
      <c r="AA172" s="78"/>
      <c r="AB172" s="78"/>
      <c r="AC172" s="78"/>
      <c r="AD172" s="78"/>
      <c r="AE172" s="78"/>
      <c r="AF172" s="12"/>
    </row>
    <row r="173" spans="9:32">
      <c r="I173" s="261"/>
      <c r="J173" s="146"/>
      <c r="K173" s="146"/>
      <c r="L173" s="12"/>
      <c r="M173" s="12"/>
      <c r="O173" s="146"/>
      <c r="P173" s="146"/>
      <c r="Q173" s="146"/>
      <c r="R173" s="12"/>
      <c r="S173" s="65"/>
      <c r="T173" s="65"/>
      <c r="U173" s="65"/>
      <c r="V173" s="78"/>
      <c r="W173" s="78"/>
      <c r="X173" s="3"/>
      <c r="Y173" s="78"/>
      <c r="Z173" s="78"/>
      <c r="AA173" s="78"/>
      <c r="AB173" s="78"/>
      <c r="AC173" s="78"/>
      <c r="AD173" s="78"/>
      <c r="AE173" s="78"/>
      <c r="AF173" s="12"/>
    </row>
    <row r="174" spans="9:32">
      <c r="I174" s="261"/>
      <c r="J174" s="146"/>
      <c r="K174" s="146"/>
      <c r="L174" s="12"/>
      <c r="M174" s="12"/>
      <c r="O174" s="146"/>
      <c r="P174" s="146"/>
      <c r="Q174" s="146"/>
      <c r="R174" s="12"/>
      <c r="S174" s="65"/>
      <c r="T174" s="65"/>
      <c r="U174" s="65"/>
      <c r="V174" s="78"/>
      <c r="W174" s="78"/>
      <c r="X174" s="3"/>
      <c r="Y174" s="78"/>
      <c r="Z174" s="78"/>
      <c r="AA174" s="78"/>
      <c r="AB174" s="78"/>
      <c r="AC174" s="78"/>
      <c r="AD174" s="78"/>
      <c r="AE174" s="78"/>
      <c r="AF174" s="12"/>
    </row>
    <row r="175" spans="9:32">
      <c r="I175" s="261"/>
      <c r="J175" s="146"/>
      <c r="K175" s="146"/>
      <c r="L175" s="12"/>
      <c r="M175" s="12"/>
      <c r="O175" s="146"/>
      <c r="P175" s="146"/>
      <c r="Q175" s="146"/>
      <c r="R175" s="12"/>
      <c r="S175" s="65"/>
      <c r="T175" s="65"/>
      <c r="U175" s="65"/>
      <c r="V175" s="78"/>
      <c r="W175" s="78"/>
      <c r="X175" s="3"/>
      <c r="Y175" s="78"/>
      <c r="Z175" s="78"/>
      <c r="AA175" s="78"/>
      <c r="AB175" s="78"/>
      <c r="AC175" s="78"/>
      <c r="AD175" s="78"/>
      <c r="AE175" s="78"/>
      <c r="AF175" s="12"/>
    </row>
    <row r="176" spans="9:32">
      <c r="I176" s="261"/>
      <c r="J176" s="146"/>
      <c r="K176" s="146"/>
      <c r="L176" s="12"/>
      <c r="M176" s="12"/>
      <c r="O176" s="146"/>
      <c r="P176" s="146"/>
      <c r="Q176" s="146"/>
      <c r="R176" s="12"/>
      <c r="S176" s="65"/>
      <c r="T176" s="65"/>
      <c r="U176" s="65"/>
      <c r="V176" s="78"/>
      <c r="W176" s="78"/>
      <c r="X176" s="3"/>
      <c r="Y176" s="78"/>
      <c r="Z176" s="78"/>
      <c r="AA176" s="78"/>
      <c r="AB176" s="78"/>
      <c r="AC176" s="78"/>
      <c r="AD176" s="78"/>
      <c r="AE176" s="78"/>
      <c r="AF176" s="12"/>
    </row>
    <row r="177" spans="9:32">
      <c r="I177" s="261"/>
      <c r="J177" s="146"/>
      <c r="K177" s="146"/>
      <c r="L177" s="12"/>
      <c r="M177" s="12"/>
      <c r="O177" s="146"/>
      <c r="P177" s="146"/>
      <c r="Q177" s="146"/>
      <c r="R177" s="12"/>
      <c r="S177" s="65"/>
      <c r="T177" s="65"/>
      <c r="U177" s="65"/>
      <c r="V177" s="78"/>
      <c r="W177" s="78"/>
      <c r="X177" s="3"/>
      <c r="Y177" s="78"/>
      <c r="Z177" s="78"/>
      <c r="AA177" s="78"/>
      <c r="AB177" s="78"/>
      <c r="AC177" s="78"/>
      <c r="AD177" s="78"/>
      <c r="AE177" s="78"/>
      <c r="AF177" s="12"/>
    </row>
    <row r="178" spans="9:32">
      <c r="I178" s="261"/>
      <c r="J178" s="146"/>
      <c r="K178" s="146"/>
      <c r="L178" s="12"/>
      <c r="M178" s="12"/>
      <c r="O178" s="146"/>
      <c r="P178" s="146"/>
      <c r="Q178" s="146"/>
      <c r="R178" s="12"/>
      <c r="S178" s="65"/>
      <c r="T178" s="65"/>
      <c r="U178" s="65"/>
      <c r="V178" s="78"/>
      <c r="W178" s="78"/>
      <c r="X178" s="3"/>
      <c r="Y178" s="78"/>
      <c r="Z178" s="78"/>
      <c r="AA178" s="78"/>
      <c r="AB178" s="78"/>
      <c r="AC178" s="78"/>
      <c r="AD178" s="78"/>
      <c r="AE178" s="78"/>
      <c r="AF178" s="12"/>
    </row>
    <row r="179" spans="9:32">
      <c r="I179" s="261"/>
      <c r="J179" s="146"/>
      <c r="K179" s="146"/>
      <c r="L179" s="12"/>
      <c r="M179" s="12"/>
      <c r="O179" s="146"/>
      <c r="P179" s="146"/>
      <c r="Q179" s="146"/>
      <c r="R179" s="12"/>
      <c r="S179" s="65"/>
      <c r="T179" s="65"/>
      <c r="U179" s="65"/>
      <c r="V179" s="78"/>
      <c r="W179" s="78"/>
      <c r="X179" s="3"/>
      <c r="Y179" s="78"/>
      <c r="Z179" s="78"/>
      <c r="AA179" s="78"/>
      <c r="AB179" s="78"/>
      <c r="AC179" s="78"/>
      <c r="AD179" s="78"/>
      <c r="AE179" s="78"/>
      <c r="AF179" s="12"/>
    </row>
    <row r="180" spans="9:32">
      <c r="I180" s="261"/>
      <c r="J180" s="146"/>
      <c r="K180" s="146"/>
      <c r="L180" s="12"/>
      <c r="M180" s="12"/>
      <c r="O180" s="146"/>
      <c r="P180" s="146"/>
      <c r="Q180" s="146"/>
      <c r="R180" s="12"/>
      <c r="S180" s="65"/>
      <c r="T180" s="65"/>
      <c r="U180" s="65"/>
      <c r="V180" s="78"/>
      <c r="W180" s="78"/>
      <c r="X180" s="3"/>
      <c r="Y180" s="78"/>
      <c r="Z180" s="78"/>
      <c r="AA180" s="78"/>
      <c r="AB180" s="78"/>
      <c r="AC180" s="78"/>
      <c r="AD180" s="78"/>
      <c r="AE180" s="78"/>
      <c r="AF180" s="12"/>
    </row>
    <row r="181" spans="9:32">
      <c r="I181" s="261"/>
      <c r="J181" s="146"/>
      <c r="K181" s="146"/>
      <c r="L181" s="12"/>
      <c r="M181" s="12"/>
      <c r="O181" s="146"/>
      <c r="P181" s="146"/>
      <c r="Q181" s="146"/>
      <c r="R181" s="12"/>
      <c r="S181" s="65"/>
      <c r="T181" s="65"/>
      <c r="U181" s="65"/>
      <c r="V181" s="78"/>
      <c r="W181" s="78"/>
      <c r="X181" s="3"/>
      <c r="Y181" s="78"/>
      <c r="Z181" s="78"/>
      <c r="AA181" s="78"/>
      <c r="AB181" s="78"/>
      <c r="AC181" s="78"/>
      <c r="AD181" s="78"/>
      <c r="AE181" s="78"/>
      <c r="AF181" s="12"/>
    </row>
    <row r="182" spans="9:32">
      <c r="I182" s="261"/>
      <c r="J182" s="146"/>
      <c r="K182" s="146"/>
      <c r="L182" s="12"/>
      <c r="M182" s="12"/>
      <c r="O182" s="146"/>
      <c r="P182" s="146"/>
      <c r="Q182" s="146"/>
      <c r="R182" s="12"/>
      <c r="S182" s="65"/>
      <c r="T182" s="65"/>
      <c r="U182" s="65"/>
      <c r="V182" s="78"/>
      <c r="W182" s="78"/>
      <c r="X182" s="3"/>
      <c r="Y182" s="78"/>
      <c r="Z182" s="78"/>
      <c r="AA182" s="78"/>
      <c r="AB182" s="78"/>
      <c r="AC182" s="78"/>
      <c r="AD182" s="78"/>
      <c r="AE182" s="78"/>
      <c r="AF182" s="12"/>
    </row>
    <row r="183" spans="9:32">
      <c r="I183" s="261"/>
      <c r="J183" s="146"/>
      <c r="K183" s="146"/>
      <c r="L183" s="12"/>
      <c r="M183" s="12"/>
      <c r="O183" s="146"/>
      <c r="P183" s="146"/>
      <c r="Q183" s="146"/>
      <c r="R183" s="12"/>
      <c r="S183" s="65"/>
      <c r="T183" s="65"/>
      <c r="U183" s="65"/>
      <c r="V183" s="78"/>
      <c r="W183" s="78"/>
      <c r="X183" s="3"/>
      <c r="Y183" s="78"/>
      <c r="Z183" s="78"/>
      <c r="AA183" s="78"/>
      <c r="AB183" s="78"/>
      <c r="AC183" s="78"/>
      <c r="AD183" s="78"/>
      <c r="AE183" s="78"/>
      <c r="AF183" s="12"/>
    </row>
    <row r="184" spans="9:32">
      <c r="I184" s="261"/>
      <c r="J184" s="146"/>
      <c r="K184" s="146"/>
      <c r="L184" s="12"/>
      <c r="M184" s="12"/>
      <c r="O184" s="146"/>
      <c r="P184" s="146"/>
      <c r="Q184" s="147"/>
      <c r="R184" s="12"/>
      <c r="S184" s="65"/>
      <c r="T184" s="65"/>
      <c r="U184" s="65"/>
      <c r="V184" s="78"/>
      <c r="W184" s="78"/>
      <c r="X184" s="3"/>
      <c r="Y184" s="78"/>
      <c r="Z184" s="78"/>
      <c r="AA184" s="78"/>
      <c r="AB184" s="78"/>
      <c r="AC184" s="78"/>
      <c r="AD184" s="78"/>
      <c r="AE184" s="78"/>
      <c r="AF184" s="12"/>
    </row>
    <row r="185" spans="9:32">
      <c r="I185" s="261"/>
      <c r="J185" s="147"/>
      <c r="K185" s="147"/>
      <c r="L185" s="12"/>
      <c r="M185" s="12"/>
      <c r="O185" s="146"/>
      <c r="P185" s="146"/>
      <c r="Q185" s="148"/>
      <c r="R185" s="30"/>
      <c r="S185" s="66"/>
      <c r="T185" s="66"/>
      <c r="U185" s="66"/>
      <c r="V185" s="79"/>
      <c r="W185" s="79"/>
      <c r="X185" s="3"/>
    </row>
    <row r="186" spans="9:32">
      <c r="I186" s="261"/>
      <c r="J186" s="148"/>
      <c r="K186" s="148"/>
      <c r="L186" s="12"/>
      <c r="M186" s="12"/>
      <c r="O186" s="146"/>
      <c r="P186" s="146"/>
      <c r="Q186" s="148"/>
      <c r="R186" s="32"/>
      <c r="S186" s="67"/>
      <c r="T186" s="67"/>
      <c r="U186" s="67"/>
      <c r="V186" s="80"/>
      <c r="W186" s="80"/>
      <c r="X186" s="3"/>
    </row>
    <row r="187" spans="9:32">
      <c r="I187" s="261"/>
      <c r="J187" s="148"/>
      <c r="K187" s="148"/>
      <c r="L187" s="12"/>
      <c r="M187" s="12"/>
      <c r="O187" s="146"/>
      <c r="P187" s="146"/>
      <c r="Q187" s="148"/>
      <c r="R187" s="32"/>
      <c r="S187" s="67"/>
      <c r="T187" s="67"/>
      <c r="U187" s="67"/>
      <c r="V187" s="80"/>
      <c r="W187" s="80"/>
      <c r="X187" s="3"/>
    </row>
    <row r="188" spans="9:32">
      <c r="I188" s="261"/>
      <c r="J188" s="148"/>
      <c r="K188" s="148"/>
      <c r="L188" s="12"/>
      <c r="M188" s="12"/>
      <c r="O188" s="146"/>
      <c r="P188" s="146"/>
      <c r="Q188" s="148"/>
      <c r="R188" s="32"/>
      <c r="S188" s="67"/>
      <c r="T188" s="67"/>
      <c r="U188" s="67"/>
      <c r="V188" s="80"/>
      <c r="W188" s="80"/>
      <c r="X188" s="3"/>
    </row>
    <row r="189" spans="9:32">
      <c r="I189" s="261"/>
      <c r="J189" s="148"/>
      <c r="K189" s="148"/>
      <c r="L189" s="12"/>
      <c r="M189" s="12"/>
      <c r="O189" s="146"/>
      <c r="P189" s="146"/>
      <c r="Q189" s="148"/>
      <c r="R189" s="32"/>
      <c r="S189" s="67"/>
      <c r="T189" s="67"/>
      <c r="U189" s="67"/>
      <c r="V189" s="80"/>
      <c r="W189" s="80"/>
      <c r="X189" s="3"/>
    </row>
    <row r="190" spans="9:32">
      <c r="I190" s="261"/>
      <c r="J190" s="148"/>
      <c r="K190" s="148"/>
      <c r="L190" s="12"/>
      <c r="M190" s="12"/>
      <c r="O190" s="146"/>
      <c r="P190" s="146"/>
      <c r="Q190" s="148"/>
      <c r="R190" s="32"/>
      <c r="S190" s="67"/>
      <c r="T190" s="67"/>
      <c r="U190" s="67"/>
      <c r="V190" s="80"/>
      <c r="W190" s="80"/>
      <c r="X190" s="3"/>
    </row>
    <row r="191" spans="9:32">
      <c r="I191" s="261"/>
      <c r="J191" s="148"/>
      <c r="K191" s="148"/>
      <c r="L191" s="12"/>
      <c r="M191" s="12"/>
      <c r="O191" s="146"/>
      <c r="P191" s="146"/>
      <c r="Q191" s="148"/>
      <c r="R191" s="32"/>
      <c r="S191" s="67"/>
      <c r="T191" s="67"/>
      <c r="U191" s="67"/>
      <c r="V191" s="80"/>
      <c r="W191" s="80"/>
      <c r="X191" s="3"/>
    </row>
    <row r="192" spans="9:32">
      <c r="I192" s="261"/>
      <c r="J192" s="148"/>
      <c r="K192" s="148"/>
      <c r="L192" s="12"/>
      <c r="M192" s="12"/>
      <c r="O192" s="146"/>
      <c r="P192" s="146"/>
      <c r="Q192" s="148"/>
      <c r="R192" s="32"/>
      <c r="S192" s="67"/>
      <c r="T192" s="67"/>
      <c r="U192" s="67"/>
      <c r="V192" s="80"/>
      <c r="W192" s="80"/>
      <c r="X192" s="3"/>
    </row>
    <row r="193" spans="9:24">
      <c r="I193" s="261"/>
      <c r="J193" s="148"/>
      <c r="K193" s="148"/>
      <c r="L193" s="12"/>
      <c r="M193" s="12"/>
      <c r="O193" s="146"/>
      <c r="P193" s="146"/>
      <c r="Q193" s="148"/>
      <c r="R193" s="32"/>
      <c r="S193" s="67"/>
      <c r="T193" s="67"/>
      <c r="U193" s="67"/>
      <c r="V193" s="80"/>
      <c r="W193" s="80"/>
      <c r="X193" s="3"/>
    </row>
    <row r="194" spans="9:24">
      <c r="I194" s="261"/>
      <c r="J194" s="148"/>
      <c r="K194" s="148"/>
      <c r="L194" s="12"/>
      <c r="M194" s="12"/>
      <c r="O194" s="146"/>
      <c r="P194" s="146"/>
      <c r="Q194" s="148"/>
      <c r="R194" s="32"/>
      <c r="S194" s="67"/>
      <c r="T194" s="67"/>
      <c r="U194" s="67"/>
      <c r="V194" s="80"/>
      <c r="W194" s="80"/>
      <c r="X194" s="3"/>
    </row>
    <row r="195" spans="9:24">
      <c r="I195" s="261"/>
      <c r="J195" s="148"/>
      <c r="K195" s="148"/>
      <c r="L195" s="12"/>
      <c r="M195" s="12"/>
      <c r="O195" s="146"/>
      <c r="P195" s="146"/>
      <c r="Q195" s="148"/>
      <c r="R195" s="32"/>
      <c r="S195" s="67"/>
      <c r="T195" s="67"/>
      <c r="U195" s="67"/>
      <c r="V195" s="80"/>
      <c r="W195" s="80"/>
      <c r="X195" s="3"/>
    </row>
    <row r="196" spans="9:24">
      <c r="I196" s="261"/>
      <c r="J196" s="148"/>
      <c r="K196" s="148"/>
      <c r="L196" s="12"/>
      <c r="M196" s="12"/>
      <c r="O196" s="146"/>
      <c r="P196" s="146"/>
      <c r="Q196" s="148"/>
      <c r="R196" s="32"/>
      <c r="S196" s="67"/>
      <c r="T196" s="67"/>
      <c r="U196" s="67"/>
      <c r="V196" s="80"/>
      <c r="W196" s="80"/>
      <c r="X196" s="3"/>
    </row>
    <row r="197" spans="9:24">
      <c r="I197" s="261"/>
      <c r="J197" s="148"/>
      <c r="K197" s="148"/>
      <c r="L197" s="12"/>
      <c r="M197" s="12"/>
      <c r="O197" s="146"/>
      <c r="P197" s="146"/>
      <c r="Q197" s="148"/>
      <c r="R197" s="32"/>
      <c r="S197" s="67"/>
      <c r="T197" s="67"/>
      <c r="U197" s="67"/>
      <c r="V197" s="80"/>
      <c r="W197" s="80"/>
      <c r="X197" s="3"/>
    </row>
    <row r="198" spans="9:24">
      <c r="I198" s="261"/>
      <c r="J198" s="148"/>
      <c r="K198" s="148"/>
      <c r="L198" s="12"/>
      <c r="M198" s="12"/>
      <c r="O198" s="146"/>
      <c r="P198" s="146"/>
      <c r="Q198" s="148"/>
      <c r="R198" s="32"/>
      <c r="S198" s="67"/>
      <c r="T198" s="67"/>
      <c r="U198" s="67"/>
      <c r="V198" s="80"/>
      <c r="W198" s="80"/>
      <c r="X198" s="3"/>
    </row>
    <row r="199" spans="9:24">
      <c r="I199" s="261"/>
      <c r="J199" s="148"/>
      <c r="K199" s="148"/>
      <c r="L199" s="12"/>
      <c r="M199" s="12"/>
      <c r="O199" s="146"/>
      <c r="P199" s="146"/>
      <c r="Q199" s="148"/>
      <c r="R199" s="32"/>
      <c r="S199" s="67"/>
      <c r="T199" s="67"/>
      <c r="U199" s="67"/>
      <c r="V199" s="80"/>
      <c r="W199" s="80"/>
      <c r="X199" s="3"/>
    </row>
    <row r="200" spans="9:24">
      <c r="I200" s="261"/>
      <c r="J200" s="148"/>
      <c r="K200" s="148"/>
      <c r="L200" s="12"/>
      <c r="M200" s="12"/>
      <c r="O200" s="146"/>
      <c r="P200" s="146"/>
      <c r="Q200" s="148"/>
      <c r="R200" s="32"/>
      <c r="S200" s="67"/>
      <c r="T200" s="67"/>
      <c r="U200" s="67"/>
      <c r="V200" s="80"/>
      <c r="W200" s="80"/>
      <c r="X200" s="3"/>
    </row>
    <row r="201" spans="9:24">
      <c r="I201" s="261"/>
      <c r="J201" s="148"/>
      <c r="K201" s="148"/>
      <c r="L201" s="12"/>
      <c r="M201" s="12"/>
      <c r="O201" s="146"/>
      <c r="P201" s="146"/>
      <c r="Q201" s="148"/>
      <c r="R201" s="32"/>
      <c r="S201" s="67"/>
      <c r="T201" s="67"/>
      <c r="U201" s="67"/>
      <c r="V201" s="80"/>
      <c r="W201" s="80"/>
      <c r="X201" s="3"/>
    </row>
    <row r="202" spans="9:24">
      <c r="I202" s="261"/>
      <c r="J202" s="148"/>
      <c r="K202" s="148"/>
      <c r="L202" s="12"/>
      <c r="M202" s="12"/>
      <c r="O202" s="146"/>
      <c r="P202" s="146"/>
      <c r="Q202" s="148"/>
      <c r="R202" s="32"/>
      <c r="S202" s="67"/>
      <c r="T202" s="67"/>
      <c r="U202" s="67"/>
      <c r="V202" s="80"/>
      <c r="W202" s="80"/>
      <c r="X202" s="3"/>
    </row>
    <row r="203" spans="9:24">
      <c r="I203" s="261"/>
      <c r="J203" s="148"/>
      <c r="K203" s="148"/>
      <c r="L203" s="12"/>
      <c r="M203" s="12"/>
      <c r="O203" s="146"/>
      <c r="P203" s="146"/>
      <c r="Q203" s="148"/>
      <c r="R203" s="32"/>
      <c r="S203" s="67"/>
      <c r="T203" s="67"/>
      <c r="U203" s="67"/>
      <c r="V203" s="80"/>
      <c r="W203" s="80"/>
      <c r="X203" s="3"/>
    </row>
    <row r="204" spans="9:24">
      <c r="I204" s="261"/>
      <c r="J204" s="148"/>
      <c r="K204" s="148"/>
      <c r="L204" s="12"/>
      <c r="M204" s="12"/>
      <c r="O204" s="146"/>
      <c r="P204" s="146"/>
      <c r="Q204" s="148"/>
      <c r="R204" s="32"/>
      <c r="S204" s="67"/>
      <c r="T204" s="67"/>
      <c r="U204" s="67"/>
      <c r="V204" s="80"/>
      <c r="W204" s="80"/>
      <c r="X204" s="3"/>
    </row>
    <row r="205" spans="9:24">
      <c r="I205" s="261"/>
      <c r="J205" s="148"/>
      <c r="K205" s="148"/>
      <c r="L205" s="12"/>
      <c r="M205" s="12"/>
      <c r="O205" s="146"/>
      <c r="P205" s="146"/>
      <c r="Q205" s="148"/>
      <c r="R205" s="32"/>
      <c r="S205" s="67"/>
      <c r="T205" s="67"/>
      <c r="U205" s="67"/>
      <c r="V205" s="80"/>
      <c r="W205" s="80"/>
      <c r="X205" s="3"/>
    </row>
    <row r="206" spans="9:24">
      <c r="I206" s="261"/>
      <c r="J206" s="148"/>
      <c r="K206" s="148"/>
      <c r="L206" s="12"/>
      <c r="M206" s="12"/>
      <c r="O206" s="146"/>
      <c r="P206" s="146"/>
      <c r="Q206" s="148"/>
      <c r="R206" s="32"/>
      <c r="S206" s="67"/>
      <c r="T206" s="67"/>
      <c r="U206" s="67"/>
      <c r="V206" s="80"/>
      <c r="W206" s="80"/>
      <c r="X206" s="3"/>
    </row>
    <row r="207" spans="9:24">
      <c r="I207" s="261"/>
      <c r="J207" s="148"/>
      <c r="K207" s="148"/>
      <c r="L207" s="12"/>
      <c r="M207" s="12"/>
      <c r="O207" s="146"/>
      <c r="P207" s="146"/>
      <c r="Q207" s="148"/>
      <c r="R207" s="32"/>
      <c r="S207" s="67"/>
      <c r="T207" s="67"/>
      <c r="U207" s="67"/>
      <c r="V207" s="80"/>
      <c r="W207" s="80"/>
      <c r="X207" s="3"/>
    </row>
    <row r="208" spans="9:24">
      <c r="I208" s="261"/>
      <c r="J208" s="148"/>
      <c r="K208" s="148"/>
      <c r="L208" s="12"/>
      <c r="M208" s="12"/>
      <c r="O208" s="146"/>
      <c r="P208" s="146"/>
      <c r="Q208" s="148"/>
      <c r="R208" s="32"/>
      <c r="S208" s="67"/>
      <c r="T208" s="67"/>
      <c r="U208" s="67"/>
      <c r="V208" s="80"/>
      <c r="W208" s="80"/>
      <c r="X208" s="3"/>
    </row>
    <row r="209" spans="9:24">
      <c r="I209" s="261"/>
      <c r="J209" s="148"/>
      <c r="K209" s="148"/>
      <c r="L209" s="12"/>
      <c r="M209" s="12"/>
      <c r="O209" s="146"/>
      <c r="P209" s="146"/>
      <c r="Q209" s="148"/>
      <c r="R209" s="32"/>
      <c r="S209" s="67"/>
      <c r="T209" s="67"/>
      <c r="U209" s="67"/>
      <c r="V209" s="80"/>
      <c r="W209" s="80"/>
      <c r="X209" s="3"/>
    </row>
    <row r="210" spans="9:24">
      <c r="I210" s="261"/>
      <c r="J210" s="148"/>
      <c r="K210" s="148"/>
      <c r="L210" s="12"/>
      <c r="M210" s="12"/>
      <c r="O210" s="146"/>
      <c r="P210" s="146"/>
      <c r="Q210" s="148"/>
      <c r="R210" s="32"/>
      <c r="S210" s="67"/>
      <c r="T210" s="67"/>
      <c r="U210" s="67"/>
      <c r="V210" s="80"/>
      <c r="W210" s="80"/>
      <c r="X210" s="3"/>
    </row>
    <row r="211" spans="9:24">
      <c r="I211" s="261"/>
      <c r="J211" s="148"/>
      <c r="K211" s="148"/>
      <c r="L211" s="12"/>
      <c r="M211" s="12"/>
      <c r="O211" s="146"/>
      <c r="P211" s="146"/>
      <c r="Q211" s="148"/>
      <c r="R211" s="32"/>
      <c r="S211" s="67"/>
      <c r="T211" s="67"/>
      <c r="U211" s="67"/>
      <c r="V211" s="80"/>
      <c r="W211" s="80"/>
      <c r="X211" s="3"/>
    </row>
    <row r="212" spans="9:24">
      <c r="I212" s="261"/>
      <c r="J212" s="148"/>
      <c r="K212" s="148"/>
      <c r="L212" s="12"/>
      <c r="M212" s="12"/>
      <c r="O212" s="146"/>
      <c r="P212" s="146"/>
      <c r="Q212" s="148"/>
      <c r="R212" s="32"/>
      <c r="S212" s="67"/>
      <c r="T212" s="67"/>
      <c r="U212" s="67"/>
      <c r="V212" s="80"/>
      <c r="W212" s="80"/>
      <c r="X212" s="3"/>
    </row>
    <row r="213" spans="9:24">
      <c r="I213" s="261"/>
      <c r="J213" s="148"/>
      <c r="K213" s="148"/>
      <c r="L213" s="12"/>
      <c r="M213" s="12"/>
      <c r="O213" s="146"/>
      <c r="P213" s="146"/>
      <c r="Q213" s="148"/>
      <c r="R213" s="32"/>
      <c r="S213" s="67"/>
      <c r="T213" s="67"/>
      <c r="U213" s="67"/>
      <c r="V213" s="80"/>
      <c r="W213" s="80"/>
      <c r="X213" s="3"/>
    </row>
    <row r="214" spans="9:24">
      <c r="I214" s="261"/>
      <c r="J214" s="148"/>
      <c r="K214" s="148"/>
      <c r="L214" s="12"/>
      <c r="M214" s="12"/>
      <c r="O214" s="146"/>
      <c r="P214" s="146"/>
      <c r="Q214" s="148"/>
      <c r="R214" s="32"/>
      <c r="S214" s="67"/>
      <c r="T214" s="67"/>
      <c r="U214" s="67"/>
      <c r="V214" s="80"/>
      <c r="W214" s="80"/>
      <c r="X214" s="3"/>
    </row>
    <row r="215" spans="9:24">
      <c r="I215" s="261"/>
      <c r="J215" s="148"/>
      <c r="K215" s="148"/>
      <c r="L215" s="12"/>
      <c r="M215" s="12"/>
      <c r="O215" s="146"/>
      <c r="P215" s="146"/>
      <c r="Q215" s="148"/>
      <c r="R215" s="32"/>
      <c r="S215" s="67"/>
      <c r="T215" s="67"/>
      <c r="U215" s="67"/>
      <c r="V215" s="80"/>
      <c r="W215" s="80"/>
      <c r="X215" s="3"/>
    </row>
    <row r="216" spans="9:24">
      <c r="I216" s="261"/>
      <c r="J216" s="148"/>
      <c r="K216" s="148"/>
      <c r="L216" s="12"/>
      <c r="M216" s="12"/>
      <c r="O216" s="146"/>
      <c r="P216" s="146"/>
      <c r="Q216" s="148"/>
      <c r="R216" s="32"/>
      <c r="S216" s="67"/>
      <c r="T216" s="67"/>
      <c r="U216" s="67"/>
      <c r="V216" s="80"/>
      <c r="W216" s="80"/>
      <c r="X216" s="3"/>
    </row>
    <row r="217" spans="9:24">
      <c r="I217" s="261"/>
      <c r="J217" s="148"/>
      <c r="K217" s="148"/>
      <c r="L217" s="12"/>
      <c r="M217" s="12"/>
      <c r="O217" s="146"/>
      <c r="P217" s="146"/>
      <c r="Q217" s="148"/>
      <c r="R217" s="32"/>
      <c r="S217" s="67"/>
      <c r="T217" s="67"/>
      <c r="U217" s="67"/>
      <c r="V217" s="80"/>
      <c r="W217" s="80"/>
      <c r="X217" s="3"/>
    </row>
    <row r="218" spans="9:24">
      <c r="I218" s="261"/>
      <c r="J218" s="148"/>
      <c r="K218" s="148"/>
      <c r="L218" s="12"/>
      <c r="M218" s="12"/>
      <c r="O218" s="146"/>
      <c r="P218" s="146"/>
      <c r="Q218" s="148"/>
      <c r="R218" s="32"/>
      <c r="S218" s="67"/>
      <c r="T218" s="67"/>
      <c r="U218" s="67"/>
      <c r="V218" s="80"/>
      <c r="W218" s="80"/>
      <c r="X218" s="3"/>
    </row>
    <row r="219" spans="9:24">
      <c r="I219" s="261"/>
      <c r="J219" s="148"/>
      <c r="K219" s="148"/>
      <c r="L219" s="12"/>
      <c r="M219" s="12"/>
      <c r="O219" s="146"/>
      <c r="P219" s="146"/>
      <c r="Q219" s="148"/>
      <c r="R219" s="32"/>
      <c r="S219" s="67"/>
      <c r="T219" s="67"/>
      <c r="U219" s="67"/>
      <c r="V219" s="80"/>
      <c r="W219" s="80"/>
      <c r="X219" s="3"/>
    </row>
    <row r="220" spans="9:24">
      <c r="I220" s="261"/>
      <c r="J220" s="148"/>
      <c r="K220" s="148"/>
      <c r="L220" s="12"/>
      <c r="M220" s="12"/>
      <c r="O220" s="146"/>
      <c r="P220" s="146"/>
      <c r="Q220" s="148"/>
      <c r="R220" s="32"/>
      <c r="S220" s="67"/>
      <c r="T220" s="67"/>
      <c r="X220" s="3"/>
    </row>
    <row r="221" spans="9:24">
      <c r="I221" s="261"/>
      <c r="J221" s="148"/>
      <c r="K221" s="148"/>
      <c r="L221" s="12"/>
      <c r="M221" s="12"/>
      <c r="O221" s="146"/>
      <c r="P221" s="146"/>
      <c r="Q221" s="148"/>
      <c r="R221" s="32"/>
      <c r="S221" s="67"/>
      <c r="T221" s="67"/>
      <c r="X221" s="3"/>
    </row>
    <row r="222" spans="9:24">
      <c r="I222" s="261"/>
      <c r="J222" s="148"/>
      <c r="K222" s="148"/>
      <c r="L222" s="12"/>
      <c r="M222" s="12"/>
      <c r="O222" s="146"/>
      <c r="P222" s="146"/>
      <c r="Q222" s="148"/>
      <c r="R222" s="32"/>
      <c r="S222" s="67"/>
      <c r="T222" s="67"/>
      <c r="X222" s="3"/>
    </row>
    <row r="223" spans="9:24">
      <c r="I223" s="261"/>
      <c r="J223" s="148"/>
      <c r="K223" s="148"/>
      <c r="L223" s="12"/>
      <c r="M223" s="12"/>
      <c r="O223" s="146"/>
      <c r="P223" s="146"/>
      <c r="Q223" s="148"/>
      <c r="R223" s="32"/>
      <c r="S223" s="67"/>
      <c r="T223" s="67"/>
      <c r="X223" s="3"/>
    </row>
    <row r="224" spans="9:24">
      <c r="I224" s="261"/>
      <c r="J224" s="148"/>
      <c r="K224" s="148"/>
      <c r="L224" s="12"/>
      <c r="M224" s="12"/>
      <c r="O224" s="146"/>
      <c r="P224" s="146"/>
      <c r="Q224" s="148"/>
      <c r="R224" s="32"/>
      <c r="S224" s="67"/>
      <c r="T224" s="67"/>
      <c r="X224" s="3"/>
    </row>
    <row r="225" spans="1:24">
      <c r="I225" s="261"/>
      <c r="J225" s="148"/>
      <c r="K225" s="148"/>
      <c r="L225" s="12"/>
      <c r="M225" s="12"/>
      <c r="O225" s="146"/>
      <c r="P225" s="146"/>
      <c r="Q225" s="148"/>
      <c r="R225" s="32"/>
      <c r="S225" s="67"/>
      <c r="T225" s="67"/>
      <c r="X225" s="3"/>
    </row>
    <row r="226" spans="1:24">
      <c r="I226" s="261"/>
      <c r="J226" s="148"/>
      <c r="K226" s="148"/>
      <c r="L226" s="12"/>
      <c r="M226" s="12"/>
      <c r="O226" s="146"/>
      <c r="P226" s="146"/>
      <c r="Q226" s="148"/>
      <c r="R226" s="32"/>
      <c r="S226" s="67"/>
      <c r="T226" s="67"/>
      <c r="X226" s="3"/>
    </row>
    <row r="227" spans="1:24">
      <c r="I227" s="261"/>
      <c r="J227" s="148"/>
      <c r="K227" s="148"/>
      <c r="L227" s="12"/>
      <c r="M227" s="12"/>
      <c r="O227" s="146"/>
      <c r="P227" s="146"/>
      <c r="Q227" s="148"/>
      <c r="R227" s="32"/>
      <c r="S227" s="67"/>
      <c r="T227" s="67"/>
      <c r="X227" s="3"/>
    </row>
    <row r="228" spans="1:24">
      <c r="I228" s="261"/>
      <c r="J228" s="148"/>
      <c r="K228" s="148"/>
      <c r="L228" s="12"/>
      <c r="M228" s="12"/>
      <c r="O228" s="146"/>
      <c r="P228" s="146"/>
      <c r="Q228" s="148"/>
      <c r="R228" s="32"/>
      <c r="S228" s="67"/>
      <c r="T228" s="67"/>
      <c r="X228" s="3"/>
    </row>
    <row r="229" spans="1:24">
      <c r="I229" s="261"/>
      <c r="J229" s="148"/>
      <c r="K229" s="148"/>
      <c r="L229" s="12"/>
      <c r="M229" s="12"/>
      <c r="O229" s="146"/>
      <c r="P229" s="146"/>
      <c r="Q229" s="148"/>
      <c r="R229" s="32"/>
      <c r="S229" s="67"/>
      <c r="T229" s="67"/>
      <c r="X229" s="3"/>
    </row>
    <row r="230" spans="1:24">
      <c r="I230" s="261"/>
      <c r="J230" s="148"/>
      <c r="K230" s="148"/>
      <c r="L230" s="12"/>
      <c r="M230" s="12"/>
      <c r="O230" s="146"/>
      <c r="P230" s="146"/>
      <c r="Q230" s="148"/>
      <c r="R230" s="32"/>
      <c r="S230" s="67"/>
      <c r="T230" s="67"/>
      <c r="X230" s="3"/>
    </row>
    <row r="231" spans="1:24">
      <c r="A231" s="30"/>
      <c r="B231" s="30"/>
      <c r="C231" s="30"/>
      <c r="D231" s="30"/>
      <c r="E231" s="30"/>
      <c r="F231" s="30"/>
      <c r="G231" s="262"/>
      <c r="H231" s="30"/>
      <c r="I231" s="262"/>
      <c r="J231" s="148"/>
      <c r="K231" s="148"/>
      <c r="L231" s="30"/>
      <c r="M231" s="30"/>
      <c r="N231" s="30"/>
      <c r="O231" s="147"/>
      <c r="P231" s="147"/>
      <c r="Q231" s="148"/>
      <c r="R231" s="32"/>
      <c r="S231" s="67"/>
      <c r="T231" s="67"/>
      <c r="X231" s="3"/>
    </row>
    <row r="232" spans="1:24">
      <c r="A232" s="32"/>
      <c r="B232" s="32"/>
      <c r="C232" s="32"/>
      <c r="D232" s="32"/>
      <c r="E232" s="32"/>
      <c r="F232" s="32"/>
      <c r="G232" s="263"/>
      <c r="H232" s="32"/>
      <c r="I232" s="263"/>
      <c r="J232" s="148"/>
      <c r="K232" s="148"/>
      <c r="L232" s="32"/>
      <c r="M232" s="32"/>
      <c r="N232" s="32"/>
      <c r="O232" s="148"/>
      <c r="P232" s="148"/>
      <c r="Q232" s="148"/>
      <c r="R232" s="32"/>
      <c r="S232" s="67"/>
      <c r="T232" s="67"/>
      <c r="X232" s="3"/>
    </row>
    <row r="233" spans="1:24">
      <c r="A233" s="32"/>
      <c r="B233" s="32"/>
      <c r="C233" s="32"/>
      <c r="D233" s="32"/>
      <c r="E233" s="32"/>
      <c r="F233" s="32"/>
      <c r="G233" s="263"/>
      <c r="H233" s="32"/>
      <c r="I233" s="263"/>
      <c r="J233" s="148"/>
      <c r="K233" s="148"/>
      <c r="L233" s="32"/>
      <c r="M233" s="32"/>
      <c r="N233" s="32"/>
      <c r="O233" s="148"/>
      <c r="P233" s="148"/>
      <c r="Q233" s="148"/>
      <c r="R233" s="32"/>
      <c r="S233" s="67"/>
      <c r="T233" s="67"/>
      <c r="X233" s="3"/>
    </row>
    <row r="234" spans="1:24">
      <c r="A234" s="32"/>
      <c r="B234" s="32"/>
      <c r="C234" s="32"/>
      <c r="D234" s="32"/>
      <c r="E234" s="32"/>
      <c r="F234" s="32"/>
      <c r="G234" s="263"/>
      <c r="H234" s="32"/>
      <c r="I234" s="263"/>
      <c r="J234" s="148"/>
      <c r="K234" s="148"/>
      <c r="L234" s="32"/>
      <c r="M234" s="32"/>
      <c r="N234" s="32"/>
      <c r="O234" s="148"/>
      <c r="P234" s="148"/>
      <c r="Q234" s="148"/>
      <c r="R234" s="32"/>
      <c r="S234" s="67"/>
      <c r="T234" s="67"/>
      <c r="X234" s="3"/>
    </row>
    <row r="235" spans="1:24">
      <c r="A235" s="32"/>
      <c r="B235" s="32"/>
      <c r="C235" s="32"/>
      <c r="D235" s="32"/>
      <c r="E235" s="32"/>
      <c r="F235" s="32"/>
      <c r="G235" s="263"/>
      <c r="H235" s="32"/>
      <c r="I235" s="263"/>
      <c r="J235" s="148"/>
      <c r="K235" s="148"/>
      <c r="L235" s="32"/>
      <c r="M235" s="32"/>
      <c r="N235" s="32"/>
      <c r="O235" s="148"/>
      <c r="P235" s="148"/>
      <c r="Q235" s="148"/>
      <c r="R235" s="32"/>
      <c r="S235" s="67"/>
      <c r="T235" s="67"/>
      <c r="X235" s="3"/>
    </row>
    <row r="236" spans="1:24">
      <c r="A236" s="32"/>
      <c r="B236" s="32"/>
      <c r="C236" s="32"/>
      <c r="D236" s="32"/>
      <c r="E236" s="32"/>
      <c r="F236" s="32"/>
      <c r="G236" s="263"/>
      <c r="H236" s="32"/>
      <c r="I236" s="263"/>
      <c r="J236" s="148"/>
      <c r="K236" s="148"/>
      <c r="L236" s="32"/>
      <c r="M236" s="32"/>
      <c r="N236" s="32"/>
      <c r="O236" s="148"/>
      <c r="P236" s="148"/>
      <c r="Q236" s="148"/>
      <c r="R236" s="32"/>
      <c r="S236" s="67"/>
      <c r="T236" s="67"/>
    </row>
    <row r="237" spans="1:24">
      <c r="A237" s="32"/>
      <c r="B237" s="32"/>
      <c r="C237" s="32"/>
      <c r="D237" s="32"/>
      <c r="E237" s="32"/>
      <c r="F237" s="32"/>
      <c r="G237" s="263"/>
      <c r="H237" s="32"/>
      <c r="I237" s="263"/>
      <c r="J237" s="148"/>
      <c r="K237" s="148"/>
      <c r="L237" s="32"/>
      <c r="M237" s="32"/>
      <c r="N237" s="32"/>
      <c r="O237" s="148"/>
      <c r="P237" s="148"/>
      <c r="Q237" s="148"/>
      <c r="R237" s="32"/>
      <c r="S237" s="67"/>
      <c r="T237" s="67"/>
    </row>
    <row r="238" spans="1:24">
      <c r="A238" s="32"/>
      <c r="B238" s="32"/>
      <c r="C238" s="32"/>
      <c r="D238" s="32"/>
      <c r="E238" s="32"/>
      <c r="F238" s="32"/>
      <c r="G238" s="263"/>
      <c r="H238" s="32"/>
      <c r="I238" s="263"/>
      <c r="J238" s="148"/>
      <c r="K238" s="148"/>
      <c r="L238" s="32"/>
      <c r="M238" s="32"/>
      <c r="N238" s="32"/>
      <c r="O238" s="148"/>
      <c r="P238" s="148"/>
      <c r="Q238" s="148"/>
      <c r="R238" s="32"/>
      <c r="S238" s="67"/>
      <c r="T238" s="67"/>
    </row>
    <row r="239" spans="1:24">
      <c r="A239" s="32"/>
      <c r="B239" s="32"/>
      <c r="C239" s="32"/>
      <c r="D239" s="32"/>
      <c r="E239" s="32"/>
      <c r="F239" s="32"/>
      <c r="G239" s="263"/>
      <c r="H239" s="32"/>
      <c r="I239" s="263"/>
      <c r="J239" s="148"/>
      <c r="K239" s="148"/>
      <c r="L239" s="32"/>
      <c r="M239" s="32"/>
      <c r="N239" s="32"/>
      <c r="O239" s="148"/>
      <c r="P239" s="148"/>
      <c r="Q239" s="148"/>
      <c r="R239" s="32"/>
      <c r="S239" s="67"/>
      <c r="T239" s="67"/>
    </row>
    <row r="240" spans="1:24">
      <c r="A240" s="32"/>
      <c r="B240" s="32"/>
      <c r="C240" s="32"/>
      <c r="D240" s="32"/>
      <c r="E240" s="32"/>
      <c r="F240" s="32"/>
      <c r="G240" s="263"/>
      <c r="H240" s="32"/>
      <c r="I240" s="263"/>
      <c r="J240" s="148"/>
      <c r="K240" s="148"/>
      <c r="L240" s="32"/>
      <c r="M240" s="32"/>
      <c r="N240" s="32"/>
      <c r="O240" s="148"/>
      <c r="P240" s="148"/>
      <c r="Q240" s="148"/>
      <c r="R240" s="32"/>
      <c r="S240" s="67"/>
      <c r="T240" s="67"/>
    </row>
    <row r="241" spans="1:20">
      <c r="A241" s="32"/>
      <c r="B241" s="32"/>
      <c r="C241" s="32"/>
      <c r="D241" s="32"/>
      <c r="E241" s="32"/>
      <c r="F241" s="32"/>
      <c r="G241" s="263"/>
      <c r="H241" s="32"/>
      <c r="I241" s="263"/>
      <c r="J241" s="148"/>
      <c r="K241" s="148"/>
      <c r="L241" s="32"/>
      <c r="M241" s="32"/>
      <c r="N241" s="32"/>
      <c r="O241" s="148"/>
      <c r="P241" s="148"/>
      <c r="Q241" s="148"/>
      <c r="R241" s="32"/>
      <c r="S241" s="67"/>
      <c r="T241" s="67"/>
    </row>
    <row r="242" spans="1:20">
      <c r="A242" s="32"/>
      <c r="B242" s="32"/>
      <c r="C242" s="32"/>
      <c r="D242" s="32"/>
      <c r="E242" s="32"/>
      <c r="F242" s="32"/>
      <c r="G242" s="263"/>
      <c r="H242" s="32"/>
      <c r="I242" s="263"/>
      <c r="J242" s="148"/>
      <c r="K242" s="148"/>
      <c r="L242" s="32"/>
      <c r="M242" s="32"/>
      <c r="N242" s="32"/>
      <c r="O242" s="148"/>
      <c r="P242" s="148"/>
      <c r="R242" s="32"/>
      <c r="S242" s="67"/>
      <c r="T242" s="67"/>
    </row>
    <row r="243" spans="1:20">
      <c r="A243" s="32"/>
      <c r="B243" s="32"/>
      <c r="C243" s="32"/>
      <c r="D243" s="32"/>
      <c r="E243" s="32"/>
      <c r="F243" s="32"/>
      <c r="G243" s="263"/>
      <c r="H243" s="32"/>
      <c r="I243" s="263"/>
      <c r="L243" s="32"/>
      <c r="M243" s="32"/>
      <c r="N243" s="32"/>
      <c r="O243" s="148"/>
      <c r="P243" s="148"/>
    </row>
    <row r="244" spans="1:20">
      <c r="A244" s="32"/>
      <c r="B244" s="32"/>
      <c r="C244" s="32"/>
      <c r="D244" s="32"/>
      <c r="E244" s="32"/>
      <c r="F244" s="32"/>
      <c r="G244" s="263"/>
      <c r="H244" s="32"/>
      <c r="I244" s="263"/>
      <c r="L244" s="32"/>
      <c r="M244" s="32"/>
      <c r="N244" s="32"/>
      <c r="O244" s="148"/>
      <c r="P244" s="148"/>
    </row>
    <row r="245" spans="1:20">
      <c r="A245" s="32"/>
      <c r="B245" s="32"/>
      <c r="C245" s="32"/>
      <c r="D245" s="32"/>
      <c r="E245" s="32"/>
      <c r="F245" s="32"/>
      <c r="G245" s="263"/>
      <c r="H245" s="32"/>
      <c r="I245" s="263"/>
      <c r="L245" s="32"/>
      <c r="M245" s="32"/>
      <c r="N245" s="32"/>
      <c r="O245" s="148"/>
      <c r="P245" s="148"/>
    </row>
    <row r="246" spans="1:20">
      <c r="A246" s="32"/>
      <c r="B246" s="32"/>
      <c r="C246" s="32"/>
      <c r="D246" s="32"/>
      <c r="E246" s="32"/>
      <c r="F246" s="32"/>
      <c r="G246" s="263"/>
      <c r="H246" s="32"/>
      <c r="I246" s="263"/>
      <c r="L246" s="32"/>
      <c r="M246" s="32"/>
      <c r="N246" s="32"/>
      <c r="O246" s="148"/>
      <c r="P246" s="148"/>
    </row>
    <row r="247" spans="1:20">
      <c r="A247" s="32"/>
      <c r="B247" s="32"/>
      <c r="C247" s="32"/>
      <c r="D247" s="32"/>
      <c r="E247" s="32"/>
      <c r="F247" s="32"/>
      <c r="G247" s="263"/>
      <c r="H247" s="32"/>
      <c r="I247" s="263"/>
      <c r="L247" s="32"/>
      <c r="M247" s="32"/>
      <c r="N247" s="32"/>
      <c r="O247" s="148"/>
      <c r="P247" s="148"/>
    </row>
    <row r="248" spans="1:20">
      <c r="A248" s="32"/>
      <c r="B248" s="32"/>
      <c r="C248" s="32"/>
      <c r="D248" s="32"/>
      <c r="E248" s="32"/>
      <c r="F248" s="32"/>
      <c r="G248" s="263"/>
      <c r="H248" s="32"/>
      <c r="I248" s="263"/>
      <c r="L248" s="32"/>
      <c r="M248" s="32"/>
      <c r="N248" s="32"/>
      <c r="O248" s="148"/>
      <c r="P248" s="148"/>
    </row>
    <row r="249" spans="1:20">
      <c r="A249" s="32"/>
      <c r="B249" s="32"/>
      <c r="C249" s="32"/>
      <c r="D249" s="32"/>
      <c r="E249" s="32"/>
      <c r="F249" s="32"/>
      <c r="G249" s="263"/>
      <c r="H249" s="32"/>
      <c r="I249" s="263"/>
      <c r="L249" s="32"/>
      <c r="M249" s="32"/>
      <c r="N249" s="32"/>
      <c r="O249" s="148"/>
      <c r="P249" s="148"/>
    </row>
    <row r="250" spans="1:20">
      <c r="A250" s="32"/>
      <c r="B250" s="32"/>
      <c r="C250" s="32"/>
      <c r="D250" s="32"/>
      <c r="E250" s="32"/>
      <c r="F250" s="32"/>
      <c r="G250" s="263"/>
      <c r="H250" s="32"/>
      <c r="I250" s="263"/>
      <c r="L250" s="32"/>
      <c r="M250" s="32"/>
      <c r="N250" s="32"/>
      <c r="O250" s="148"/>
      <c r="P250" s="148"/>
    </row>
    <row r="251" spans="1:20">
      <c r="A251" s="32"/>
      <c r="B251" s="32"/>
      <c r="C251" s="32"/>
      <c r="D251" s="32"/>
      <c r="E251" s="32"/>
      <c r="F251" s="32"/>
      <c r="G251" s="263"/>
      <c r="H251" s="32"/>
      <c r="I251" s="263"/>
      <c r="L251" s="32"/>
      <c r="M251" s="32"/>
      <c r="N251" s="32"/>
      <c r="O251" s="148"/>
      <c r="P251" s="148"/>
    </row>
    <row r="252" spans="1:20">
      <c r="A252" s="32"/>
      <c r="B252" s="32"/>
      <c r="C252" s="32"/>
      <c r="D252" s="32"/>
      <c r="E252" s="32"/>
      <c r="F252" s="32"/>
      <c r="G252" s="263"/>
      <c r="H252" s="32"/>
      <c r="I252" s="263"/>
      <c r="L252" s="32"/>
      <c r="M252" s="32"/>
      <c r="N252" s="32"/>
      <c r="O252" s="148"/>
      <c r="P252" s="148"/>
    </row>
    <row r="253" spans="1:20">
      <c r="A253" s="32"/>
      <c r="B253" s="32"/>
      <c r="C253" s="32"/>
      <c r="D253" s="32"/>
      <c r="E253" s="32"/>
      <c r="F253" s="32"/>
      <c r="G253" s="263"/>
      <c r="H253" s="32"/>
      <c r="I253" s="263"/>
      <c r="L253" s="32"/>
      <c r="M253" s="32"/>
      <c r="N253" s="32"/>
      <c r="O253" s="148"/>
      <c r="P253" s="148"/>
    </row>
    <row r="254" spans="1:20">
      <c r="A254" s="32"/>
      <c r="B254" s="32"/>
      <c r="C254" s="32"/>
      <c r="D254" s="32"/>
      <c r="E254" s="32"/>
      <c r="F254" s="32"/>
      <c r="G254" s="263"/>
      <c r="H254" s="32"/>
      <c r="I254" s="263"/>
      <c r="L254" s="32"/>
      <c r="M254" s="32"/>
      <c r="N254" s="32"/>
      <c r="O254" s="148"/>
      <c r="P254" s="148"/>
    </row>
    <row r="255" spans="1:20">
      <c r="A255" s="32"/>
      <c r="B255" s="32"/>
      <c r="C255" s="32"/>
      <c r="D255" s="32"/>
      <c r="E255" s="32"/>
      <c r="F255" s="32"/>
      <c r="G255" s="263"/>
      <c r="H255" s="32"/>
      <c r="I255" s="263"/>
      <c r="L255" s="32"/>
      <c r="M255" s="32"/>
      <c r="N255" s="32"/>
      <c r="O255" s="148"/>
      <c r="P255" s="148"/>
    </row>
    <row r="256" spans="1:20">
      <c r="A256" s="32"/>
      <c r="B256" s="32"/>
      <c r="C256" s="32"/>
      <c r="D256" s="32"/>
      <c r="E256" s="32"/>
      <c r="F256" s="32"/>
      <c r="G256" s="263"/>
      <c r="H256" s="32"/>
      <c r="I256" s="263"/>
      <c r="L256" s="32"/>
      <c r="M256" s="32"/>
      <c r="N256" s="32"/>
      <c r="O256" s="148"/>
      <c r="P256" s="148"/>
    </row>
    <row r="257" spans="1:16">
      <c r="A257" s="32"/>
      <c r="B257" s="32"/>
      <c r="C257" s="32"/>
      <c r="D257" s="32"/>
      <c r="E257" s="32"/>
      <c r="F257" s="32"/>
      <c r="G257" s="263"/>
      <c r="H257" s="32"/>
      <c r="I257" s="263"/>
      <c r="L257" s="32"/>
      <c r="M257" s="32"/>
      <c r="N257" s="32"/>
      <c r="O257" s="148"/>
      <c r="P257" s="148"/>
    </row>
    <row r="258" spans="1:16">
      <c r="A258" s="32"/>
      <c r="B258" s="32"/>
      <c r="C258" s="32"/>
      <c r="D258" s="32"/>
      <c r="E258" s="32"/>
      <c r="F258" s="32"/>
      <c r="G258" s="263"/>
      <c r="H258" s="32"/>
      <c r="I258" s="263"/>
      <c r="L258" s="32"/>
      <c r="M258" s="32"/>
      <c r="N258" s="32"/>
      <c r="O258" s="148"/>
      <c r="P258" s="148"/>
    </row>
    <row r="259" spans="1:16">
      <c r="A259" s="32"/>
      <c r="B259" s="32"/>
      <c r="C259" s="32"/>
      <c r="D259" s="32"/>
      <c r="E259" s="32"/>
      <c r="F259" s="32"/>
      <c r="G259" s="263"/>
      <c r="H259" s="32"/>
      <c r="I259" s="263"/>
      <c r="L259" s="32"/>
      <c r="M259" s="32"/>
      <c r="N259" s="32"/>
      <c r="O259" s="148"/>
      <c r="P259" s="148"/>
    </row>
    <row r="260" spans="1:16">
      <c r="A260" s="32"/>
      <c r="B260" s="32"/>
      <c r="C260" s="32"/>
      <c r="D260" s="32"/>
      <c r="E260" s="32"/>
      <c r="F260" s="32"/>
      <c r="G260" s="263"/>
      <c r="H260" s="32"/>
      <c r="I260" s="263"/>
      <c r="L260" s="32"/>
      <c r="M260" s="32"/>
      <c r="N260" s="32"/>
      <c r="O260" s="148"/>
      <c r="P260" s="148"/>
    </row>
    <row r="261" spans="1:16">
      <c r="A261" s="32"/>
      <c r="B261" s="32"/>
      <c r="C261" s="32"/>
      <c r="D261" s="32"/>
      <c r="E261" s="32"/>
      <c r="F261" s="32"/>
      <c r="G261" s="263"/>
      <c r="H261" s="32"/>
      <c r="I261" s="263"/>
      <c r="L261" s="32"/>
      <c r="M261" s="32"/>
      <c r="N261" s="32"/>
      <c r="O261" s="148"/>
      <c r="P261" s="148"/>
    </row>
    <row r="262" spans="1:16">
      <c r="A262" s="32"/>
      <c r="B262" s="32"/>
      <c r="C262" s="32"/>
      <c r="D262" s="32"/>
      <c r="E262" s="32"/>
      <c r="F262" s="32"/>
      <c r="G262" s="263"/>
      <c r="H262" s="32"/>
      <c r="I262" s="263"/>
      <c r="L262" s="32"/>
      <c r="M262" s="32"/>
      <c r="N262" s="32"/>
      <c r="O262" s="148"/>
      <c r="P262" s="148"/>
    </row>
    <row r="263" spans="1:16">
      <c r="A263" s="32"/>
      <c r="B263" s="32"/>
      <c r="C263" s="32"/>
      <c r="D263" s="32"/>
      <c r="E263" s="32"/>
      <c r="F263" s="32"/>
      <c r="G263" s="263"/>
      <c r="H263" s="32"/>
      <c r="I263" s="263"/>
      <c r="L263" s="32"/>
      <c r="M263" s="32"/>
      <c r="N263" s="32"/>
      <c r="O263" s="148"/>
      <c r="P263" s="148"/>
    </row>
    <row r="264" spans="1:16">
      <c r="A264" s="32"/>
      <c r="B264" s="32"/>
      <c r="C264" s="32"/>
      <c r="D264" s="32"/>
      <c r="E264" s="32"/>
      <c r="F264" s="32"/>
      <c r="G264" s="263"/>
      <c r="H264" s="32"/>
      <c r="I264" s="263"/>
      <c r="L264" s="32"/>
      <c r="M264" s="32"/>
      <c r="N264" s="32"/>
      <c r="O264" s="148"/>
      <c r="P264" s="148"/>
    </row>
    <row r="265" spans="1:16">
      <c r="A265" s="32"/>
      <c r="B265" s="32"/>
      <c r="C265" s="32"/>
      <c r="D265" s="32"/>
      <c r="E265" s="32"/>
      <c r="F265" s="32"/>
      <c r="G265" s="263"/>
      <c r="H265" s="32"/>
      <c r="I265" s="263"/>
      <c r="L265" s="32"/>
      <c r="M265" s="32"/>
      <c r="N265" s="32"/>
      <c r="O265" s="148"/>
      <c r="P265" s="148"/>
    </row>
  </sheetData>
  <mergeCells count="1">
    <mergeCell ref="P5:Q5"/>
  </mergeCells>
  <conditionalFormatting sqref="F11:F13">
    <cfRule type="cellIs" dxfId="21" priority="7" operator="lessThan">
      <formula>0</formula>
    </cfRule>
    <cfRule type="cellIs" dxfId="20" priority="8" operator="greaterThan">
      <formula>0</formula>
    </cfRule>
  </conditionalFormatting>
  <conditionalFormatting sqref="H11:H13">
    <cfRule type="cellIs" dxfId="19" priority="3" operator="lessThan">
      <formula>0</formula>
    </cfRule>
    <cfRule type="cellIs" dxfId="18" priority="4" operator="greaterThan">
      <formula>0</formula>
    </cfRule>
  </conditionalFormatting>
  <conditionalFormatting sqref="N11:N13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30187-1C38-4168-86DC-7720BC5C4FF4}">
  <dimension ref="A1"/>
  <sheetViews>
    <sheetView workbookViewId="0"/>
  </sheetViews>
  <sheetFormatPr baseColWidth="10" defaultRowHeight="15"/>
  <sheetData/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O56"/>
  <sheetViews>
    <sheetView zoomScale="80" zoomScaleNormal="80" workbookViewId="0">
      <pane ySplit="9" topLeftCell="A10" activePane="bottomLeft" state="frozen"/>
      <selection pane="bottomLeft" activeCell="N25" sqref="N25"/>
    </sheetView>
  </sheetViews>
  <sheetFormatPr baseColWidth="10" defaultRowHeight="15"/>
  <cols>
    <col min="1" max="1" width="3.6328125" customWidth="1"/>
    <col min="2" max="2" width="6.453125" customWidth="1"/>
    <col min="3" max="3" width="4.36328125" customWidth="1"/>
    <col min="4" max="4" width="15.81640625" customWidth="1"/>
    <col min="5" max="5" width="7" customWidth="1"/>
    <col min="6" max="6" width="6.1796875" customWidth="1"/>
    <col min="7" max="7" width="5.90625" customWidth="1"/>
    <col min="8" max="8" width="7.453125" customWidth="1"/>
    <col min="9" max="9" width="5.54296875" customWidth="1"/>
    <col min="10" max="10" width="7.08984375" style="94" customWidth="1"/>
    <col min="11" max="11" width="4.6328125" customWidth="1"/>
    <col min="12" max="12" width="6" style="94" customWidth="1"/>
    <col min="13" max="13" width="7.90625" customWidth="1"/>
    <col min="14" max="14" width="4.6328125" customWidth="1"/>
    <col min="15" max="15" width="7.08984375" style="9" customWidth="1"/>
    <col min="16" max="16" width="6.1796875" customWidth="1"/>
    <col min="17" max="17" width="7" style="94" customWidth="1"/>
    <col min="18" max="18" width="6.36328125" customWidth="1"/>
    <col min="19" max="19" width="10.90625" style="9" customWidth="1"/>
    <col min="20" max="20" width="10.08984375" customWidth="1"/>
    <col min="21" max="21" width="8" customWidth="1"/>
    <col min="22" max="22" width="7.90625" style="9" customWidth="1"/>
    <col min="23" max="23" width="9.453125" customWidth="1"/>
    <col min="24" max="24" width="8" style="9" customWidth="1"/>
    <col min="25" max="25" width="8" customWidth="1"/>
    <col min="26" max="26" width="9.81640625" customWidth="1"/>
    <col min="27" max="27" width="9.6328125" customWidth="1"/>
    <col min="28" max="28" width="9.08984375" customWidth="1"/>
    <col min="29" max="29" width="7.453125" customWidth="1"/>
    <col min="30" max="30" width="7.6328125" customWidth="1"/>
    <col min="32" max="32" width="8.1796875" customWidth="1"/>
    <col min="33" max="33" width="6.453125" customWidth="1"/>
    <col min="34" max="34" width="10.08984375" style="9" customWidth="1"/>
    <col min="36" max="36" width="14" customWidth="1"/>
    <col min="37" max="37" width="12.54296875" customWidth="1"/>
    <col min="38" max="38" width="10.90625" customWidth="1"/>
  </cols>
  <sheetData>
    <row r="1" spans="1:41" ht="21">
      <c r="A1" s="57"/>
      <c r="B1" s="57"/>
      <c r="C1" s="57"/>
      <c r="D1" s="57"/>
      <c r="E1" s="57"/>
      <c r="F1" s="57"/>
      <c r="G1" s="57"/>
      <c r="H1" s="57"/>
      <c r="I1" s="57"/>
      <c r="J1" s="162"/>
      <c r="K1" s="57"/>
      <c r="L1" s="162"/>
      <c r="M1" s="57"/>
      <c r="N1" s="57"/>
      <c r="O1" s="166"/>
      <c r="P1" s="57"/>
      <c r="Q1" s="162"/>
      <c r="R1" s="57"/>
      <c r="S1" s="166"/>
      <c r="T1" s="57"/>
      <c r="U1" s="57"/>
      <c r="V1" s="166"/>
      <c r="W1" s="57"/>
      <c r="X1" s="2"/>
      <c r="Y1" s="5"/>
      <c r="Z1" s="5"/>
      <c r="AA1" s="4"/>
      <c r="AB1" s="4"/>
      <c r="AH1"/>
    </row>
    <row r="2" spans="1:41" s="120" customFormat="1" ht="31.8">
      <c r="A2" s="139"/>
      <c r="B2" s="139" t="s">
        <v>379</v>
      </c>
      <c r="C2" s="139"/>
      <c r="D2" s="139"/>
      <c r="E2" s="139"/>
      <c r="F2" s="139" t="s">
        <v>413</v>
      </c>
      <c r="G2" s="139"/>
      <c r="H2" s="139"/>
      <c r="I2" s="139"/>
      <c r="J2" s="141" t="str">
        <f>+År!B2</f>
        <v>Flådd purke</v>
      </c>
      <c r="K2" s="139"/>
      <c r="L2" s="141"/>
      <c r="M2" s="141"/>
      <c r="N2" s="139"/>
      <c r="O2" s="160"/>
      <c r="P2" s="139"/>
      <c r="Q2" s="160"/>
      <c r="R2" s="139"/>
      <c r="S2" s="139"/>
      <c r="T2" s="57"/>
      <c r="U2" s="141"/>
      <c r="V2" s="160"/>
      <c r="W2" s="57"/>
      <c r="X2" s="5"/>
      <c r="Y2" s="4"/>
      <c r="Z2" s="4"/>
      <c r="AA2"/>
      <c r="AB2"/>
      <c r="AC2"/>
      <c r="AD2"/>
      <c r="AE2"/>
      <c r="AF2"/>
      <c r="AG2"/>
      <c r="AH2"/>
      <c r="AI2"/>
      <c r="AJ2"/>
    </row>
    <row r="3" spans="1:41" ht="21">
      <c r="A3" s="57"/>
      <c r="B3" s="57"/>
      <c r="C3" s="57"/>
      <c r="D3" s="57"/>
      <c r="E3" s="57"/>
      <c r="F3" s="57"/>
      <c r="G3" s="57"/>
      <c r="H3" s="57"/>
      <c r="I3" s="57"/>
      <c r="J3" s="162"/>
      <c r="K3" s="57"/>
      <c r="L3" s="162"/>
      <c r="M3" s="57"/>
      <c r="N3" s="57"/>
      <c r="O3" s="166"/>
      <c r="P3" s="57"/>
      <c r="Q3" s="162"/>
      <c r="R3" s="57"/>
      <c r="S3" s="166"/>
      <c r="T3" s="57"/>
      <c r="U3" s="57"/>
      <c r="V3" s="166"/>
      <c r="W3" s="57"/>
      <c r="X3" s="2"/>
      <c r="Y3" s="5"/>
      <c r="Z3" s="5"/>
      <c r="AA3" s="4"/>
      <c r="AB3" s="4"/>
      <c r="AH3"/>
    </row>
    <row r="4" spans="1:41" s="118" customFormat="1" ht="19.8">
      <c r="A4" s="136"/>
      <c r="B4" s="136"/>
      <c r="C4" s="135"/>
      <c r="D4" s="135"/>
      <c r="E4" s="150" t="s">
        <v>5</v>
      </c>
      <c r="F4" s="151">
        <f>+År!Q2</f>
        <v>52</v>
      </c>
      <c r="G4" s="135"/>
      <c r="H4" s="135"/>
      <c r="I4" s="135"/>
      <c r="J4" s="169"/>
      <c r="K4" s="135"/>
      <c r="L4" s="149"/>
      <c r="M4" s="136"/>
      <c r="N4" s="163" t="s">
        <v>369</v>
      </c>
      <c r="O4" s="173"/>
      <c r="P4" s="149"/>
      <c r="Q4" s="149"/>
      <c r="R4" s="288">
        <f>SUM(F10:F23)</f>
        <v>17698</v>
      </c>
      <c r="S4" s="287"/>
      <c r="T4" s="136"/>
      <c r="U4" s="135"/>
      <c r="V4" s="173"/>
      <c r="W4" s="149"/>
      <c r="X4" s="2"/>
      <c r="Y4" s="2"/>
      <c r="Z4" s="5"/>
      <c r="AA4" s="5"/>
      <c r="AB4" s="4"/>
      <c r="AC4" s="4"/>
      <c r="AD4"/>
      <c r="AE4"/>
      <c r="AF4"/>
      <c r="AG4"/>
      <c r="AH4"/>
      <c r="AI4"/>
      <c r="AJ4"/>
      <c r="AK4"/>
      <c r="AL4"/>
      <c r="AM4"/>
      <c r="AN4" s="137"/>
      <c r="AO4" s="137"/>
    </row>
    <row r="5" spans="1:41" ht="17.399999999999999">
      <c r="A5" s="54"/>
      <c r="B5" s="54"/>
      <c r="C5" s="39"/>
      <c r="D5" s="39"/>
      <c r="E5" s="54"/>
      <c r="F5" s="54"/>
      <c r="G5" s="54"/>
      <c r="H5" s="54"/>
      <c r="I5" s="54"/>
      <c r="J5" s="164"/>
      <c r="K5" s="54"/>
      <c r="L5" s="164"/>
      <c r="M5" s="54"/>
      <c r="N5" s="54"/>
      <c r="O5" s="167"/>
      <c r="P5" s="54"/>
      <c r="Q5" s="164"/>
      <c r="R5" s="54"/>
      <c r="S5" s="167"/>
      <c r="T5" s="39"/>
      <c r="U5" s="54"/>
      <c r="V5" s="167"/>
      <c r="W5" s="39"/>
      <c r="X5" s="2"/>
      <c r="Y5" s="5"/>
      <c r="Z5" s="5"/>
      <c r="AA5" s="4"/>
      <c r="AB5" s="4"/>
      <c r="AH5"/>
      <c r="AM5" s="4"/>
      <c r="AN5" s="4"/>
    </row>
    <row r="6" spans="1:41" ht="17.399999999999999">
      <c r="A6" s="54"/>
      <c r="B6" s="54"/>
      <c r="C6" s="39"/>
      <c r="D6" s="39"/>
      <c r="E6" s="54"/>
      <c r="F6" s="54"/>
      <c r="G6" s="54"/>
      <c r="H6" s="54"/>
      <c r="I6" s="54"/>
      <c r="J6" s="164"/>
      <c r="K6" s="54"/>
      <c r="L6" s="164"/>
      <c r="M6" s="54"/>
      <c r="N6" s="54"/>
      <c r="O6" s="167"/>
      <c r="P6" s="54"/>
      <c r="Q6" s="164"/>
      <c r="R6" s="54"/>
      <c r="S6" s="167"/>
      <c r="T6" s="39"/>
      <c r="U6" s="54"/>
      <c r="V6" s="167"/>
      <c r="W6" s="39"/>
      <c r="X6" s="2"/>
      <c r="Y6" s="5"/>
      <c r="Z6" s="5"/>
      <c r="AA6" s="4"/>
      <c r="AB6" s="4"/>
      <c r="AH6"/>
      <c r="AM6" s="4"/>
      <c r="AN6" s="4"/>
    </row>
    <row r="7" spans="1:41" ht="15.6">
      <c r="A7" s="39"/>
      <c r="B7" s="39"/>
      <c r="C7" s="39"/>
      <c r="D7" s="39"/>
      <c r="E7" s="45" t="s">
        <v>3</v>
      </c>
      <c r="F7" s="39"/>
      <c r="G7" s="39"/>
      <c r="H7" s="81" t="s">
        <v>3</v>
      </c>
      <c r="I7" s="39"/>
      <c r="J7" s="142"/>
      <c r="K7" s="39"/>
      <c r="L7" s="142"/>
      <c r="M7" s="39"/>
      <c r="N7" s="39"/>
      <c r="O7" s="81" t="s">
        <v>15</v>
      </c>
      <c r="P7" s="39"/>
      <c r="Q7" s="142" t="s">
        <v>392</v>
      </c>
      <c r="R7" s="45" t="s">
        <v>2</v>
      </c>
      <c r="S7" s="81" t="s">
        <v>49</v>
      </c>
      <c r="T7" s="81" t="s">
        <v>3</v>
      </c>
      <c r="U7" s="39"/>
      <c r="V7" s="81" t="s">
        <v>15</v>
      </c>
      <c r="W7" s="39"/>
      <c r="X7" s="2"/>
      <c r="Y7" s="5"/>
      <c r="Z7" s="5"/>
      <c r="AA7" s="4"/>
      <c r="AB7" s="4"/>
      <c r="AG7">
        <v>1</v>
      </c>
      <c r="AH7" t="s">
        <v>525</v>
      </c>
    </row>
    <row r="8" spans="1:41" ht="15.6">
      <c r="A8" s="39"/>
      <c r="B8" s="39"/>
      <c r="C8" s="39"/>
      <c r="D8" s="39"/>
      <c r="E8" s="45" t="s">
        <v>437</v>
      </c>
      <c r="F8" s="45" t="s">
        <v>3</v>
      </c>
      <c r="G8" s="45"/>
      <c r="H8" s="81" t="s">
        <v>398</v>
      </c>
      <c r="I8" s="45"/>
      <c r="J8" s="142" t="s">
        <v>3</v>
      </c>
      <c r="K8" s="45"/>
      <c r="L8" s="142" t="s">
        <v>1</v>
      </c>
      <c r="M8" s="45" t="s">
        <v>15</v>
      </c>
      <c r="N8" s="45"/>
      <c r="O8" s="81" t="s">
        <v>396</v>
      </c>
      <c r="P8" s="45"/>
      <c r="Q8" s="142" t="s">
        <v>396</v>
      </c>
      <c r="R8" s="45" t="s">
        <v>392</v>
      </c>
      <c r="S8" s="81" t="s">
        <v>70</v>
      </c>
      <c r="T8" s="81" t="s">
        <v>370</v>
      </c>
      <c r="U8" s="45" t="s">
        <v>15</v>
      </c>
      <c r="V8" s="81" t="s">
        <v>396</v>
      </c>
      <c r="W8" s="39"/>
      <c r="X8" s="4"/>
      <c r="Y8" s="4"/>
      <c r="Z8" s="4"/>
      <c r="AA8" s="1"/>
      <c r="AB8" s="5"/>
      <c r="AG8">
        <v>4</v>
      </c>
      <c r="AH8" t="s">
        <v>526</v>
      </c>
    </row>
    <row r="9" spans="1:41" ht="15.6">
      <c r="A9" s="39"/>
      <c r="B9" s="45" t="s">
        <v>60</v>
      </c>
      <c r="C9" s="45" t="s">
        <v>69</v>
      </c>
      <c r="D9" s="42"/>
      <c r="E9" s="46" t="s">
        <v>416</v>
      </c>
      <c r="F9" s="46" t="s">
        <v>8</v>
      </c>
      <c r="G9" s="168" t="s">
        <v>443</v>
      </c>
      <c r="H9" s="82" t="s">
        <v>391</v>
      </c>
      <c r="I9" s="168" t="s">
        <v>443</v>
      </c>
      <c r="J9" s="165" t="s">
        <v>360</v>
      </c>
      <c r="K9" s="168" t="s">
        <v>443</v>
      </c>
      <c r="L9" s="165" t="s">
        <v>360</v>
      </c>
      <c r="M9" s="46" t="s">
        <v>391</v>
      </c>
      <c r="N9" s="168" t="s">
        <v>443</v>
      </c>
      <c r="O9" s="82" t="s">
        <v>393</v>
      </c>
      <c r="P9" s="168" t="s">
        <v>443</v>
      </c>
      <c r="Q9" s="165" t="s">
        <v>393</v>
      </c>
      <c r="R9" s="46" t="s">
        <v>394</v>
      </c>
      <c r="S9" s="82" t="s">
        <v>400</v>
      </c>
      <c r="T9" s="82" t="s">
        <v>46</v>
      </c>
      <c r="U9" s="46" t="s">
        <v>27</v>
      </c>
      <c r="V9" s="82" t="s">
        <v>399</v>
      </c>
      <c r="W9" s="39"/>
      <c r="X9" s="4"/>
      <c r="Y9" s="52"/>
      <c r="Z9" s="52"/>
      <c r="AA9" s="1"/>
      <c r="AB9" s="5"/>
      <c r="AG9">
        <v>8</v>
      </c>
      <c r="AH9" t="s">
        <v>527</v>
      </c>
    </row>
    <row r="10" spans="1:41" ht="15.6">
      <c r="A10" s="39"/>
      <c r="B10" s="47">
        <f>+'Ark1'!C751</f>
        <v>2024</v>
      </c>
      <c r="C10" s="47">
        <f>+'Ark1'!O751</f>
        <v>1</v>
      </c>
      <c r="D10" s="48" t="str">
        <f>VLOOKUP(Fylker!C10,RNR!$F$2:$G$15,2)</f>
        <v>Østfold</v>
      </c>
      <c r="E10" s="47">
        <f>+'Ark1'!Q751</f>
        <v>12</v>
      </c>
      <c r="F10" s="47">
        <f>+'Ark1'!R751</f>
        <v>967</v>
      </c>
      <c r="G10" s="59">
        <f>+F10-F25</f>
        <v>-104</v>
      </c>
      <c r="H10" s="64">
        <f>+'Ark1'!S751</f>
        <v>965</v>
      </c>
      <c r="I10" s="75">
        <f>+H10-H25</f>
        <v>-105</v>
      </c>
      <c r="J10" s="99">
        <f>+'Ark1'!T751</f>
        <v>5.4638942253361966</v>
      </c>
      <c r="K10" s="96">
        <f>+J10-J25</f>
        <v>-0.46535340794731184</v>
      </c>
      <c r="L10" s="99">
        <f>+'Ark1'!U751</f>
        <v>5.3993119627508159</v>
      </c>
      <c r="M10" s="49">
        <f>+'Ark1'!W751</f>
        <v>58.994818652849752</v>
      </c>
      <c r="N10" s="96">
        <f>+M10-M25</f>
        <v>0.20696818556003649</v>
      </c>
      <c r="O10" s="190">
        <f>+'Ark1'!Y751</f>
        <v>136.51251292657702</v>
      </c>
      <c r="P10" s="96">
        <f>+O10-O25</f>
        <v>-5.2919688661401381</v>
      </c>
      <c r="Q10" s="99">
        <f>+'Ark1'!AA751</f>
        <v>25.919951303643263</v>
      </c>
      <c r="R10" s="49">
        <f>+'Ark1'!AB751</f>
        <v>2.887703803590036</v>
      </c>
      <c r="S10" s="64">
        <f>+'Ark1'!AC751</f>
        <v>-51.858538751951649</v>
      </c>
      <c r="T10" s="64">
        <f t="shared" ref="T10:T25" si="0">+F10/E10</f>
        <v>80.583333333333329</v>
      </c>
      <c r="U10" s="49">
        <f>+'Ark1'!V751</f>
        <v>8.1365046535677354</v>
      </c>
      <c r="V10" s="64">
        <f>+'Ark1'!X751</f>
        <v>148.2603040084434</v>
      </c>
      <c r="W10" s="39"/>
      <c r="X10" s="4"/>
      <c r="Y10" s="52"/>
      <c r="Z10" s="52"/>
      <c r="AA10" s="1"/>
      <c r="AB10" s="5"/>
      <c r="AG10">
        <v>9</v>
      </c>
      <c r="AH10" t="s">
        <v>528</v>
      </c>
    </row>
    <row r="11" spans="1:41" ht="15.6">
      <c r="A11" s="39"/>
      <c r="B11" s="47">
        <f>+'Ark1'!C752</f>
        <v>2024</v>
      </c>
      <c r="C11" s="47">
        <f>+'Ark1'!O752</f>
        <v>2</v>
      </c>
      <c r="D11" s="48" t="str">
        <f>VLOOKUP(Fylker!C11,RNR!$F$2:$G$15,2)</f>
        <v>Akershus</v>
      </c>
      <c r="E11" s="47">
        <f>+'Ark1'!Q752</f>
        <v>12</v>
      </c>
      <c r="F11" s="47">
        <f>+'Ark1'!R752</f>
        <v>555</v>
      </c>
      <c r="G11" s="59">
        <f t="shared" ref="G11:G23" si="1">+F11-F26</f>
        <v>-46</v>
      </c>
      <c r="H11" s="64">
        <f>+'Ark1'!S752</f>
        <v>555</v>
      </c>
      <c r="I11" s="75">
        <f t="shared" ref="I11:I23" si="2">+H11-H26</f>
        <v>-46</v>
      </c>
      <c r="J11" s="99">
        <f>+'Ark1'!T752</f>
        <v>3.135947564696576</v>
      </c>
      <c r="K11" s="96">
        <f t="shared" ref="K11:K23" si="3">+J11-J26</f>
        <v>-0.19129597181452374</v>
      </c>
      <c r="L11" s="99">
        <f>+'Ark1'!U752</f>
        <v>3.4499535297339916</v>
      </c>
      <c r="M11" s="49">
        <f>+'Ark1'!W752</f>
        <v>59.695495495495507</v>
      </c>
      <c r="N11" s="96">
        <f t="shared" ref="N11:N23" si="4">+M11-M26</f>
        <v>0.74374840730915537</v>
      </c>
      <c r="O11" s="190">
        <f>+'Ark1'!Y752</f>
        <v>151.97801801801788</v>
      </c>
      <c r="P11" s="96">
        <f t="shared" ref="P11:P23" si="5">+O11-O26</f>
        <v>-4.4963580219159098</v>
      </c>
      <c r="Q11" s="99">
        <f>+'Ark1'!AA752</f>
        <v>29.500276126966284</v>
      </c>
      <c r="R11" s="49">
        <f>+'Ark1'!AB752</f>
        <v>3.6096813611812646</v>
      </c>
      <c r="S11" s="64">
        <f>+'Ark1'!AC752</f>
        <v>-56.596582533827437</v>
      </c>
      <c r="T11" s="64">
        <f t="shared" si="0"/>
        <v>46.25</v>
      </c>
      <c r="U11" s="49">
        <f>+'Ark1'!V752</f>
        <v>5.8</v>
      </c>
      <c r="V11" s="64">
        <f>+'Ark1'!X752</f>
        <v>164.65657423403911</v>
      </c>
      <c r="W11" s="39"/>
      <c r="X11" s="4"/>
      <c r="Y11" s="52"/>
      <c r="Z11" s="52"/>
      <c r="AA11" s="1"/>
      <c r="AB11" s="5"/>
      <c r="AG11">
        <v>11</v>
      </c>
      <c r="AH11" t="s">
        <v>67</v>
      </c>
    </row>
    <row r="12" spans="1:41" ht="15.6">
      <c r="A12" s="39"/>
      <c r="B12" s="47">
        <f>+'Ark1'!C753</f>
        <v>2024</v>
      </c>
      <c r="C12" s="47">
        <f>+'Ark1'!O753</f>
        <v>3</v>
      </c>
      <c r="D12" s="48" t="str">
        <f>VLOOKUP(Fylker!C12,RNR!$F$2:$G$15,2)</f>
        <v>Buskerud</v>
      </c>
      <c r="E12" s="47">
        <f>+'Ark1'!Q753</f>
        <v>3</v>
      </c>
      <c r="F12" s="47">
        <f>+'Ark1'!R753</f>
        <v>633</v>
      </c>
      <c r="G12" s="59">
        <f t="shared" si="1"/>
        <v>-152</v>
      </c>
      <c r="H12" s="64">
        <f>+'Ark1'!S753</f>
        <v>633</v>
      </c>
      <c r="I12" s="75">
        <f t="shared" si="2"/>
        <v>-152</v>
      </c>
      <c r="J12" s="99">
        <f>+'Ark1'!T753</f>
        <v>3.5766753305458248</v>
      </c>
      <c r="K12" s="96">
        <f t="shared" si="3"/>
        <v>-0.76922512895702644</v>
      </c>
      <c r="L12" s="99">
        <f>+'Ark1'!U753</f>
        <v>3.4924011308943994</v>
      </c>
      <c r="M12" s="49">
        <f>+'Ark1'!W753</f>
        <v>58.641390205371238</v>
      </c>
      <c r="N12" s="96">
        <f t="shared" si="4"/>
        <v>-0.43376903029756164</v>
      </c>
      <c r="O12" s="190">
        <f>+'Ark1'!Y753</f>
        <v>134.89036334913089</v>
      </c>
      <c r="P12" s="96">
        <f t="shared" si="5"/>
        <v>6.877242330022483</v>
      </c>
      <c r="Q12" s="99">
        <f>+'Ark1'!AA753</f>
        <v>29.776084087675287</v>
      </c>
      <c r="R12" s="49">
        <f>+'Ark1'!AB753</f>
        <v>2.1732233675086703</v>
      </c>
      <c r="S12" s="64">
        <f>+'Ark1'!AC753</f>
        <v>-44.097739520110323</v>
      </c>
      <c r="T12" s="64">
        <f t="shared" si="0"/>
        <v>211</v>
      </c>
      <c r="U12" s="49">
        <f>+'Ark1'!V753</f>
        <v>8.6018957345971589</v>
      </c>
      <c r="V12" s="64">
        <f>+'Ark1'!X753</f>
        <v>146.14340557869036</v>
      </c>
      <c r="W12" s="39"/>
      <c r="X12" s="4"/>
      <c r="Y12" s="52"/>
      <c r="Z12" s="52"/>
      <c r="AA12" s="1"/>
      <c r="AB12" s="5"/>
      <c r="AG12">
        <v>14</v>
      </c>
      <c r="AH12" t="s">
        <v>529</v>
      </c>
    </row>
    <row r="13" spans="1:41" ht="15.6">
      <c r="A13" s="39"/>
      <c r="B13" s="47">
        <f>+'Ark1'!C754</f>
        <v>2024</v>
      </c>
      <c r="C13" s="47">
        <f>+'Ark1'!O754</f>
        <v>4</v>
      </c>
      <c r="D13" s="48" t="str">
        <f>VLOOKUP(Fylker!C13,RNR!$F$2:$G$15,2)</f>
        <v>Innlandet</v>
      </c>
      <c r="E13" s="47">
        <f>+'Ark1'!Q754</f>
        <v>52</v>
      </c>
      <c r="F13" s="47">
        <f>+'Ark1'!R754</f>
        <v>3472</v>
      </c>
      <c r="G13" s="59">
        <f t="shared" si="1"/>
        <v>274</v>
      </c>
      <c r="H13" s="64">
        <f>+'Ark1'!S754</f>
        <v>3469</v>
      </c>
      <c r="I13" s="75">
        <f t="shared" si="2"/>
        <v>274</v>
      </c>
      <c r="J13" s="99">
        <f>+'Ark1'!T754</f>
        <v>19.618035936263983</v>
      </c>
      <c r="K13" s="96">
        <f t="shared" si="3"/>
        <v>1.913335720353011</v>
      </c>
      <c r="L13" s="99">
        <f>+'Ark1'!U754</f>
        <v>19.825156621136561</v>
      </c>
      <c r="M13" s="49">
        <f>+'Ark1'!W754</f>
        <v>59.279619486883817</v>
      </c>
      <c r="N13" s="96">
        <f t="shared" si="4"/>
        <v>-6.7654896419853117E-3</v>
      </c>
      <c r="O13" s="190">
        <f>+'Ark1'!Y754</f>
        <v>139.60385944700445</v>
      </c>
      <c r="P13" s="96">
        <f t="shared" si="5"/>
        <v>1.5525461261788962</v>
      </c>
      <c r="Q13" s="99">
        <f>+'Ark1'!AA754</f>
        <v>32.944222157721178</v>
      </c>
      <c r="R13" s="49">
        <f>+'Ark1'!AB754</f>
        <v>3.666744943037513</v>
      </c>
      <c r="S13" s="64">
        <f>+'Ark1'!AC754</f>
        <v>-55.346783980952118</v>
      </c>
      <c r="T13" s="64">
        <f t="shared" si="0"/>
        <v>66.769230769230774</v>
      </c>
      <c r="U13" s="49">
        <f>+'Ark1'!V754</f>
        <v>6.2836981566820302</v>
      </c>
      <c r="V13" s="64">
        <f>+'Ark1'!X754</f>
        <v>151.40174171580347</v>
      </c>
      <c r="W13" s="39"/>
      <c r="X13" s="4"/>
      <c r="Y13" s="52"/>
      <c r="Z13" s="52"/>
      <c r="AA13" s="1"/>
      <c r="AB13" s="5"/>
      <c r="AG13">
        <v>15</v>
      </c>
      <c r="AH13" t="s">
        <v>521</v>
      </c>
    </row>
    <row r="14" spans="1:41" ht="15.6">
      <c r="A14" s="39"/>
      <c r="B14" s="47">
        <f>+'Ark1'!C755</f>
        <v>2024</v>
      </c>
      <c r="C14" s="47">
        <f>+'Ark1'!O755</f>
        <v>7</v>
      </c>
      <c r="D14" s="48" t="str">
        <f>VLOOKUP(Fylker!C14,RNR!$F$2:$G$15,2)</f>
        <v>Vestfold</v>
      </c>
      <c r="E14" s="47">
        <f>+'Ark1'!Q755</f>
        <v>12</v>
      </c>
      <c r="F14" s="47">
        <f>+'Ark1'!R755</f>
        <v>532</v>
      </c>
      <c r="G14" s="59">
        <f t="shared" si="1"/>
        <v>97</v>
      </c>
      <c r="H14" s="64">
        <f>+'Ark1'!S755</f>
        <v>531</v>
      </c>
      <c r="I14" s="75">
        <f t="shared" si="2"/>
        <v>96</v>
      </c>
      <c r="J14" s="99">
        <f>+'Ark1'!T755</f>
        <v>3.0059893773307724</v>
      </c>
      <c r="K14" s="96">
        <f t="shared" si="3"/>
        <v>0.59775154308396905</v>
      </c>
      <c r="L14" s="99">
        <f>+'Ark1'!U755</f>
        <v>3.5111831105175093</v>
      </c>
      <c r="M14" s="49">
        <f>+'Ark1'!W755</f>
        <v>57.468926553672318</v>
      </c>
      <c r="N14" s="96">
        <f t="shared" si="4"/>
        <v>-0.10118838885641424</v>
      </c>
      <c r="O14" s="190">
        <f>+'Ark1'!Y755</f>
        <v>161.36240601503755</v>
      </c>
      <c r="P14" s="96">
        <f t="shared" si="5"/>
        <v>3.8118313023939834</v>
      </c>
      <c r="Q14" s="99">
        <f>+'Ark1'!AA755</f>
        <v>31.29859856766916</v>
      </c>
      <c r="R14" s="49">
        <f>+'Ark1'!AB755</f>
        <v>4.0958932370018841</v>
      </c>
      <c r="S14" s="64">
        <f>+'Ark1'!AC755</f>
        <v>-58.267054177645761</v>
      </c>
      <c r="T14" s="64">
        <f t="shared" si="0"/>
        <v>44.333333333333336</v>
      </c>
      <c r="U14" s="49">
        <f>+'Ark1'!V755</f>
        <v>8.5657894736842088</v>
      </c>
      <c r="V14" s="64">
        <f>+'Ark1'!X755</f>
        <v>175.18796992481199</v>
      </c>
      <c r="W14" s="39"/>
      <c r="X14" s="4"/>
      <c r="Y14" s="52"/>
      <c r="Z14" s="52"/>
      <c r="AA14" s="1"/>
      <c r="AB14" s="5"/>
      <c r="AG14">
        <v>16</v>
      </c>
      <c r="AH14" t="s">
        <v>493</v>
      </c>
    </row>
    <row r="15" spans="1:41" ht="15.6">
      <c r="A15" s="39"/>
      <c r="B15" s="47">
        <f>+'Ark1'!C756</f>
        <v>2024</v>
      </c>
      <c r="C15" s="47">
        <f>+'Ark1'!O756</f>
        <v>8</v>
      </c>
      <c r="D15" s="48" t="str">
        <f>VLOOKUP(Fylker!C15,RNR!$F$2:$G$15,2)</f>
        <v>Telemark</v>
      </c>
      <c r="E15" s="47">
        <f>+'Ark1'!Q756</f>
        <v>6</v>
      </c>
      <c r="F15" s="47">
        <f>+'Ark1'!R756</f>
        <v>272</v>
      </c>
      <c r="G15" s="59">
        <f t="shared" si="1"/>
        <v>-21</v>
      </c>
      <c r="H15" s="64">
        <f>+'Ark1'!S756</f>
        <v>272</v>
      </c>
      <c r="I15" s="75">
        <f t="shared" si="2"/>
        <v>-21</v>
      </c>
      <c r="J15" s="99">
        <f>+'Ark1'!T756</f>
        <v>1.5368968244999437</v>
      </c>
      <c r="K15" s="96">
        <f t="shared" si="3"/>
        <v>-8.5203601785833971E-2</v>
      </c>
      <c r="L15" s="99">
        <f>+'Ark1'!U756</f>
        <v>1.4525317163706746</v>
      </c>
      <c r="M15" s="49">
        <f>+'Ark1'!W756</f>
        <v>60.742647058823515</v>
      </c>
      <c r="N15" s="96">
        <f t="shared" si="4"/>
        <v>-0.75564645653484064</v>
      </c>
      <c r="O15" s="190">
        <f>+'Ark1'!Y756</f>
        <v>130.56213235294112</v>
      </c>
      <c r="P15" s="96">
        <f t="shared" si="5"/>
        <v>6.0655453222243665</v>
      </c>
      <c r="Q15" s="99">
        <f>+'Ark1'!AA756</f>
        <v>27.937966995915122</v>
      </c>
      <c r="R15" s="49">
        <f>+'Ark1'!AB756</f>
        <v>3.4513346172369626</v>
      </c>
      <c r="S15" s="64">
        <f>+'Ark1'!AC756</f>
        <v>-60.446379919102398</v>
      </c>
      <c r="T15" s="64">
        <f t="shared" si="0"/>
        <v>45.333333333333336</v>
      </c>
      <c r="U15" s="49">
        <f>+'Ark1'!V756</f>
        <v>4.125</v>
      </c>
      <c r="V15" s="64">
        <f>+'Ark1'!X756</f>
        <v>141.45409789051052</v>
      </c>
      <c r="W15" s="39"/>
      <c r="X15" s="4"/>
      <c r="Y15" s="52"/>
      <c r="Z15" s="52"/>
      <c r="AA15" s="1"/>
      <c r="AB15" s="5"/>
      <c r="AG15">
        <v>18</v>
      </c>
      <c r="AH15" t="s">
        <v>68</v>
      </c>
    </row>
    <row r="16" spans="1:41" s="274" customFormat="1" ht="15.6">
      <c r="A16" s="39"/>
      <c r="B16" s="47">
        <f>+'Ark1'!C757</f>
        <v>2024</v>
      </c>
      <c r="C16" s="47">
        <f>+'Ark1'!O757</f>
        <v>9</v>
      </c>
      <c r="D16" s="48" t="str">
        <f>VLOOKUP(Fylker!C16,RNR!$F$2:$G$15,2)</f>
        <v>Agder</v>
      </c>
      <c r="E16" s="47">
        <f>+'Ark1'!Q757</f>
        <v>5</v>
      </c>
      <c r="F16" s="47">
        <f>+'Ark1'!R757</f>
        <v>130</v>
      </c>
      <c r="G16" s="59">
        <f t="shared" si="1"/>
        <v>51</v>
      </c>
      <c r="H16" s="64">
        <f>+'Ark1'!S757</f>
        <v>130</v>
      </c>
      <c r="I16" s="75">
        <f t="shared" si="2"/>
        <v>51</v>
      </c>
      <c r="J16" s="99">
        <f>+'Ark1'!T757</f>
        <v>0.73454627641541403</v>
      </c>
      <c r="K16" s="96">
        <f t="shared" si="3"/>
        <v>0.29718814100047741</v>
      </c>
      <c r="L16" s="99">
        <f>+'Ark1'!U757</f>
        <v>0.76285431609441812</v>
      </c>
      <c r="M16" s="49">
        <f>+'Ark1'!W757</f>
        <v>60.961538461538481</v>
      </c>
      <c r="N16" s="96">
        <f t="shared" si="4"/>
        <v>0.25267770204483497</v>
      </c>
      <c r="O16" s="190">
        <f>+'Ark1'!Y757</f>
        <v>143.46923076923088</v>
      </c>
      <c r="P16" s="96">
        <f t="shared" si="5"/>
        <v>-3.3079844206426117</v>
      </c>
      <c r="Q16" s="99">
        <f>+'Ark1'!AA757</f>
        <v>23.541017709370177</v>
      </c>
      <c r="R16" s="49">
        <f>+'Ark1'!AB757</f>
        <v>3.1729720262382326</v>
      </c>
      <c r="S16" s="64">
        <f>+'Ark1'!AC757</f>
        <v>-67.308126517803203</v>
      </c>
      <c r="T16" s="64">
        <f t="shared" ref="T16:T23" si="6">+F16/E16</f>
        <v>26</v>
      </c>
      <c r="U16" s="49">
        <f>+'Ark1'!V757</f>
        <v>2.3769230769230778</v>
      </c>
      <c r="V16" s="64">
        <f>+'Ark1'!X757</f>
        <v>155.43795316276362</v>
      </c>
      <c r="W16" s="39"/>
      <c r="X16" s="4"/>
      <c r="Y16" s="52"/>
      <c r="Z16" s="52"/>
      <c r="AA16" s="1"/>
      <c r="AB16" s="5"/>
    </row>
    <row r="17" spans="1:34" s="274" customFormat="1" ht="15.6">
      <c r="A17" s="39"/>
      <c r="B17" s="47">
        <f>+'Ark1'!C758</f>
        <v>2024</v>
      </c>
      <c r="C17" s="47">
        <f>+'Ark1'!O758</f>
        <v>11</v>
      </c>
      <c r="D17" s="48" t="str">
        <f>VLOOKUP(Fylker!C17,RNR!$F$2:$G$15,2)</f>
        <v>Rogaland</v>
      </c>
      <c r="E17" s="47">
        <f>+'Ark1'!Q758</f>
        <v>28</v>
      </c>
      <c r="F17" s="47">
        <f>+'Ark1'!R758</f>
        <v>1536</v>
      </c>
      <c r="G17" s="59">
        <f t="shared" si="1"/>
        <v>-338</v>
      </c>
      <c r="H17" s="64">
        <f>+'Ark1'!S758</f>
        <v>1532</v>
      </c>
      <c r="I17" s="75">
        <f t="shared" si="2"/>
        <v>-339</v>
      </c>
      <c r="J17" s="99">
        <f>+'Ark1'!T758</f>
        <v>8.6789467736467376</v>
      </c>
      <c r="K17" s="96">
        <f t="shared" si="3"/>
        <v>-1.6958525398670741</v>
      </c>
      <c r="L17" s="99">
        <f>+'Ark1'!U758</f>
        <v>8.1854583058662591</v>
      </c>
      <c r="M17" s="49">
        <f>+'Ark1'!W758</f>
        <v>60.825718015665807</v>
      </c>
      <c r="N17" s="96">
        <f t="shared" si="4"/>
        <v>-3.4784389465151833E-2</v>
      </c>
      <c r="O17" s="190">
        <f>+'Ark1'!Y758</f>
        <v>130.29036458333351</v>
      </c>
      <c r="P17" s="96">
        <f t="shared" si="5"/>
        <v>-4.9215350964957167</v>
      </c>
      <c r="Q17" s="99">
        <f>+'Ark1'!AA758</f>
        <v>26.947913088099757</v>
      </c>
      <c r="R17" s="49">
        <f>+'Ark1'!AB758</f>
        <v>3.3777094056624319</v>
      </c>
      <c r="S17" s="64">
        <f>+'Ark1'!AC758</f>
        <v>-57.031195325667341</v>
      </c>
      <c r="T17" s="64">
        <f t="shared" si="6"/>
        <v>54.857142857142854</v>
      </c>
      <c r="U17" s="49">
        <f>+'Ark1'!V758</f>
        <v>3.2506510416666665</v>
      </c>
      <c r="V17" s="64">
        <f>+'Ark1'!X758</f>
        <v>141.53737529342698</v>
      </c>
      <c r="W17" s="39"/>
      <c r="X17" s="4"/>
      <c r="Y17" s="52"/>
      <c r="Z17" s="52"/>
      <c r="AA17" s="1"/>
      <c r="AB17" s="5"/>
    </row>
    <row r="18" spans="1:34" s="274" customFormat="1" ht="15.6">
      <c r="A18" s="39"/>
      <c r="B18" s="47">
        <f>+'Ark1'!C759</f>
        <v>2024</v>
      </c>
      <c r="C18" s="47">
        <f>+'Ark1'!O759</f>
        <v>14</v>
      </c>
      <c r="D18" s="48" t="str">
        <f>VLOOKUP(Fylker!C18,RNR!$F$2:$G$15,2)</f>
        <v>Vestland</v>
      </c>
      <c r="E18" s="47">
        <f>+'Ark1'!Q759</f>
        <v>11</v>
      </c>
      <c r="F18" s="47">
        <f>+'Ark1'!R759</f>
        <v>262</v>
      </c>
      <c r="G18" s="59">
        <f t="shared" si="1"/>
        <v>-15</v>
      </c>
      <c r="H18" s="64">
        <f>+'Ark1'!S759</f>
        <v>262</v>
      </c>
      <c r="I18" s="75">
        <f t="shared" si="2"/>
        <v>-15</v>
      </c>
      <c r="J18" s="99">
        <f>+'Ark1'!T759</f>
        <v>1.480393264775681</v>
      </c>
      <c r="K18" s="96">
        <f t="shared" si="3"/>
        <v>-5.3128298641248684E-2</v>
      </c>
      <c r="L18" s="99">
        <f>+'Ark1'!U759</f>
        <v>1.553255808312882</v>
      </c>
      <c r="M18" s="49">
        <f>+'Ark1'!W759</f>
        <v>61.442748091603086</v>
      </c>
      <c r="N18" s="96">
        <f t="shared" si="4"/>
        <v>0.88318130459947497</v>
      </c>
      <c r="O18" s="190">
        <f>+'Ark1'!Y759</f>
        <v>144.94465648854964</v>
      </c>
      <c r="P18" s="96">
        <f t="shared" si="5"/>
        <v>-9.8383760024252354</v>
      </c>
      <c r="Q18" s="99">
        <f>+'Ark1'!AA759</f>
        <v>22.3527691403274</v>
      </c>
      <c r="R18" s="49">
        <f>+'Ark1'!AB759</f>
        <v>3.0282645758128095</v>
      </c>
      <c r="S18" s="64">
        <f>+'Ark1'!AC759</f>
        <v>-49.960400970930117</v>
      </c>
      <c r="T18" s="64">
        <f t="shared" si="6"/>
        <v>23.818181818181817</v>
      </c>
      <c r="U18" s="49">
        <f>+'Ark1'!V759</f>
        <v>2.1908396946564896</v>
      </c>
      <c r="V18" s="64">
        <f>+'Ark1'!X759</f>
        <v>157.0364642346151</v>
      </c>
      <c r="W18" s="39"/>
      <c r="X18" s="4"/>
      <c r="Y18" s="52"/>
      <c r="Z18" s="52"/>
      <c r="AA18" s="1"/>
      <c r="AB18" s="5"/>
    </row>
    <row r="19" spans="1:34" s="274" customFormat="1" ht="15.6">
      <c r="A19" s="39"/>
      <c r="B19" s="47">
        <f>+'Ark1'!C760</f>
        <v>2024</v>
      </c>
      <c r="C19" s="47">
        <f>+'Ark1'!O760</f>
        <v>15</v>
      </c>
      <c r="D19" s="48" t="str">
        <f>VLOOKUP(Fylker!C19,RNR!$F$2:$G$15,2)</f>
        <v>Møre og Romsdal</v>
      </c>
      <c r="E19" s="47">
        <f>+'Ark1'!Q760</f>
        <v>6</v>
      </c>
      <c r="F19" s="47">
        <f>+'Ark1'!R760</f>
        <v>91</v>
      </c>
      <c r="G19" s="59">
        <f t="shared" si="1"/>
        <v>3</v>
      </c>
      <c r="H19" s="64">
        <f>+'Ark1'!S760</f>
        <v>91</v>
      </c>
      <c r="I19" s="75">
        <f t="shared" si="2"/>
        <v>3</v>
      </c>
      <c r="J19" s="99">
        <f>+'Ark1'!T760</f>
        <v>0.51418239349078987</v>
      </c>
      <c r="K19" s="96">
        <f t="shared" si="3"/>
        <v>2.6998647712126289E-2</v>
      </c>
      <c r="L19" s="99">
        <f>+'Ark1'!U760</f>
        <v>0.55736506168133759</v>
      </c>
      <c r="M19" s="49">
        <f>+'Ark1'!W760</f>
        <v>59.263736263736241</v>
      </c>
      <c r="N19" s="96">
        <f t="shared" si="4"/>
        <v>-0.14535464535465792</v>
      </c>
      <c r="O19" s="190">
        <f>+'Ark1'!Y760</f>
        <v>149.7472527472527</v>
      </c>
      <c r="P19" s="96">
        <f t="shared" si="5"/>
        <v>-8.8936563436564597</v>
      </c>
      <c r="Q19" s="99">
        <f>+'Ark1'!AA760</f>
        <v>27.729538900195401</v>
      </c>
      <c r="R19" s="49">
        <f>+'Ark1'!AB760</f>
        <v>6.1211849115716452</v>
      </c>
      <c r="S19" s="64">
        <f>+'Ark1'!AC760</f>
        <v>-67.234560144386151</v>
      </c>
      <c r="T19" s="64">
        <f t="shared" si="6"/>
        <v>15.166666666666666</v>
      </c>
      <c r="U19" s="49">
        <f>+'Ark1'!V760</f>
        <v>3.6483516483516474</v>
      </c>
      <c r="V19" s="64">
        <f>+'Ark1'!X760</f>
        <v>162.2397104520615</v>
      </c>
      <c r="W19" s="39"/>
      <c r="X19" s="4"/>
      <c r="Y19" s="52"/>
      <c r="Z19" s="52"/>
      <c r="AA19" s="1"/>
      <c r="AB19" s="5"/>
    </row>
    <row r="20" spans="1:34" ht="15.6">
      <c r="A20" s="39"/>
      <c r="B20" s="47">
        <f>+'Ark1'!C761</f>
        <v>2024</v>
      </c>
      <c r="C20" s="47">
        <f>+'Ark1'!O761</f>
        <v>16</v>
      </c>
      <c r="D20" s="48" t="str">
        <f>VLOOKUP(Fylker!C20,RNR!$F$2:$G$15,2)</f>
        <v>Trøndelag</v>
      </c>
      <c r="E20" s="47">
        <f>+'Ark1'!Q761</f>
        <v>134</v>
      </c>
      <c r="F20" s="47">
        <f>+'Ark1'!R761</f>
        <v>9055</v>
      </c>
      <c r="G20" s="59">
        <f t="shared" si="1"/>
        <v>-62</v>
      </c>
      <c r="H20" s="64">
        <f>+'Ark1'!S761</f>
        <v>9026</v>
      </c>
      <c r="I20" s="75">
        <f t="shared" si="2"/>
        <v>-34</v>
      </c>
      <c r="J20" s="99">
        <f>+'Ark1'!T761</f>
        <v>51.163973330319806</v>
      </c>
      <c r="K20" s="96">
        <f t="shared" si="3"/>
        <v>0.69063003186439431</v>
      </c>
      <c r="L20" s="99">
        <f>+'Ark1'!U761</f>
        <v>50.62011004391313</v>
      </c>
      <c r="M20" s="49">
        <f>+'Ark1'!W761</f>
        <v>60.325725681364915</v>
      </c>
      <c r="N20" s="96">
        <f t="shared" si="4"/>
        <v>-2.8578954396685674E-2</v>
      </c>
      <c r="O20" s="190">
        <f>+'Ark1'!Y761</f>
        <v>136.67690778575391</v>
      </c>
      <c r="P20" s="96">
        <f t="shared" si="5"/>
        <v>1.5141349438104612</v>
      </c>
      <c r="Q20" s="99">
        <f>+'Ark1'!AA761</f>
        <v>30.299824995415648</v>
      </c>
      <c r="R20" s="49">
        <f>+'Ark1'!AB761</f>
        <v>4.4733294697774628</v>
      </c>
      <c r="S20" s="64">
        <f>+'Ark1'!AC761</f>
        <v>-66.036860188219734</v>
      </c>
      <c r="T20" s="64">
        <f t="shared" si="6"/>
        <v>67.574626865671647</v>
      </c>
      <c r="U20" s="49">
        <f>+'Ark1'!V761</f>
        <v>4.4252898950855872</v>
      </c>
      <c r="V20" s="64">
        <f>+'Ark1'!X761</f>
        <v>148.51714543302023</v>
      </c>
      <c r="W20" s="39"/>
      <c r="X20" s="4"/>
      <c r="Y20" s="52"/>
      <c r="Z20" s="52"/>
      <c r="AA20" s="1"/>
      <c r="AB20" s="5"/>
      <c r="AD20" s="2"/>
      <c r="AE20" s="2"/>
      <c r="AF20" s="2"/>
      <c r="AG20">
        <v>54</v>
      </c>
      <c r="AH20" t="s">
        <v>530</v>
      </c>
    </row>
    <row r="21" spans="1:34" ht="15.6">
      <c r="A21" s="39"/>
      <c r="B21" s="47">
        <f>+'Ark1'!C762</f>
        <v>2024</v>
      </c>
      <c r="C21" s="47">
        <f>+'Ark1'!O762</f>
        <v>18</v>
      </c>
      <c r="D21" s="48" t="str">
        <f>VLOOKUP(Fylker!C21,RNR!$F$2:$G$15,2)</f>
        <v>Nordland</v>
      </c>
      <c r="E21" s="47">
        <f>+'Ark1'!Q762</f>
        <v>4</v>
      </c>
      <c r="F21" s="47">
        <f>+'Ark1'!R762</f>
        <v>160</v>
      </c>
      <c r="G21" s="59">
        <f t="shared" si="1"/>
        <v>-47</v>
      </c>
      <c r="H21" s="64">
        <f>+'Ark1'!S762</f>
        <v>160</v>
      </c>
      <c r="I21" s="75">
        <f t="shared" si="2"/>
        <v>-47</v>
      </c>
      <c r="J21" s="99">
        <f>+'Ark1'!T762</f>
        <v>0.9040569555882022</v>
      </c>
      <c r="K21" s="96">
        <f t="shared" si="3"/>
        <v>-0.24193208277751765</v>
      </c>
      <c r="L21" s="99">
        <f>+'Ark1'!U762</f>
        <v>0.91654179090674814</v>
      </c>
      <c r="M21" s="49">
        <f>+'Ark1'!W762</f>
        <v>63.243749999999999</v>
      </c>
      <c r="N21" s="96">
        <f t="shared" si="4"/>
        <v>0.39350845410625368</v>
      </c>
      <c r="O21" s="190">
        <f>+'Ark1'!Y762</f>
        <v>140.05312499999997</v>
      </c>
      <c r="P21" s="96">
        <f t="shared" si="5"/>
        <v>-4.7744112318841303</v>
      </c>
      <c r="Q21" s="99">
        <f>+'Ark1'!AA762</f>
        <v>30.606277791237279</v>
      </c>
      <c r="R21" s="49">
        <f>+'Ark1'!AB762</f>
        <v>1.2336271468722411</v>
      </c>
      <c r="S21" s="64">
        <f>+'Ark1'!AC762</f>
        <v>-40.440994590503117</v>
      </c>
      <c r="T21" s="64">
        <f t="shared" si="6"/>
        <v>40</v>
      </c>
      <c r="U21" s="49">
        <f>+'Ark1'!V762</f>
        <v>0</v>
      </c>
      <c r="V21" s="64">
        <f>+'Ark1'!X762</f>
        <v>151.73686348862401</v>
      </c>
      <c r="W21" s="39"/>
      <c r="X21" s="4"/>
      <c r="Y21" s="52"/>
      <c r="Z21" s="52"/>
      <c r="AA21" s="1"/>
      <c r="AB21" s="5"/>
      <c r="AD21" s="2"/>
      <c r="AE21" s="2"/>
      <c r="AF21" s="4"/>
      <c r="AG21" s="4"/>
      <c r="AH21" s="4"/>
    </row>
    <row r="22" spans="1:34" ht="15.6">
      <c r="A22" s="39"/>
      <c r="B22" s="47">
        <f>+'Ark1'!C763</f>
        <v>2024</v>
      </c>
      <c r="C22" s="47">
        <f>+'Ark1'!O763</f>
        <v>55</v>
      </c>
      <c r="D22" s="48" t="str">
        <f>VLOOKUP(Fylker!C22,RNR!$F$2:$G$15,2)</f>
        <v>Troms</v>
      </c>
      <c r="E22" s="47">
        <f>+'Ark1'!Q763</f>
        <v>1</v>
      </c>
      <c r="F22" s="47">
        <f>+'Ark1'!R763</f>
        <v>33</v>
      </c>
      <c r="G22" s="59">
        <f t="shared" si="1"/>
        <v>-5</v>
      </c>
      <c r="H22" s="64">
        <f>+'Ark1'!S763</f>
        <v>33</v>
      </c>
      <c r="I22" s="75">
        <f t="shared" si="2"/>
        <v>-5</v>
      </c>
      <c r="J22" s="99">
        <f>+'Ark1'!T763</f>
        <v>0.18646174709006672</v>
      </c>
      <c r="K22" s="96">
        <f t="shared" si="3"/>
        <v>-2.3913052223447057E-2</v>
      </c>
      <c r="L22" s="99">
        <f>+'Ark1'!U763</f>
        <v>0.27387660182125473</v>
      </c>
      <c r="M22" s="49">
        <f>+'Ark1'!W763</f>
        <v>61.393939393939391</v>
      </c>
      <c r="N22" s="96">
        <f t="shared" si="4"/>
        <v>-0.26395534290271883</v>
      </c>
      <c r="O22" s="190">
        <f>+'Ark1'!Y763</f>
        <v>202.90909090909096</v>
      </c>
      <c r="P22" s="96">
        <f t="shared" si="5"/>
        <v>16.719617224880324</v>
      </c>
      <c r="Q22" s="99">
        <f>+'Ark1'!AA763</f>
        <v>31.994406363729976</v>
      </c>
      <c r="R22" s="49">
        <f>+'Ark1'!AB763</f>
        <v>2.321694704167097</v>
      </c>
      <c r="S22" s="64">
        <f>+'Ark1'!AC763</f>
        <v>-43.312788778687199</v>
      </c>
      <c r="T22" s="64">
        <f t="shared" si="6"/>
        <v>33</v>
      </c>
      <c r="U22" s="49">
        <f>+'Ark1'!V763</f>
        <v>3.7272727272727271</v>
      </c>
      <c r="V22" s="64">
        <f>+'Ark1'!X763</f>
        <v>219.83650152664225</v>
      </c>
      <c r="W22" s="39"/>
      <c r="X22" s="4"/>
      <c r="Y22" s="52"/>
      <c r="Z22" s="52"/>
      <c r="AA22" s="1"/>
      <c r="AB22" s="5"/>
      <c r="AH22"/>
    </row>
    <row r="23" spans="1:34" ht="15.6">
      <c r="A23" s="39"/>
      <c r="B23" s="47">
        <f>+'Ark1'!C764</f>
        <v>2024</v>
      </c>
      <c r="C23" s="47">
        <f>+'Ark1'!O764</f>
        <v>56</v>
      </c>
      <c r="D23" s="48" t="str">
        <f>VLOOKUP(Fylker!C23,RNR!$F$2:$G$15,2)</f>
        <v>Finnmark</v>
      </c>
      <c r="E23" s="47">
        <f>+'Ark1'!Q764</f>
        <v>0</v>
      </c>
      <c r="F23" s="47">
        <f>+'Ark1'!R764</f>
        <v>0</v>
      </c>
      <c r="G23" s="59">
        <f t="shared" si="1"/>
        <v>0</v>
      </c>
      <c r="H23" s="64">
        <f>+'Ark1'!S764</f>
        <v>0</v>
      </c>
      <c r="I23" s="75">
        <f t="shared" si="2"/>
        <v>0</v>
      </c>
      <c r="J23" s="99">
        <f>+'Ark1'!T764</f>
        <v>0</v>
      </c>
      <c r="K23" s="96">
        <f t="shared" si="3"/>
        <v>0</v>
      </c>
      <c r="L23" s="99">
        <f>+'Ark1'!U764</f>
        <v>0</v>
      </c>
      <c r="M23" s="49">
        <f>+'Ark1'!W764</f>
        <v>0</v>
      </c>
      <c r="N23" s="96">
        <f t="shared" si="4"/>
        <v>0</v>
      </c>
      <c r="O23" s="190">
        <f>+'Ark1'!Y764</f>
        <v>0</v>
      </c>
      <c r="P23" s="96">
        <f t="shared" si="5"/>
        <v>0</v>
      </c>
      <c r="Q23" s="99">
        <f>+'Ark1'!AA764</f>
        <v>0</v>
      </c>
      <c r="R23" s="49">
        <f>+'Ark1'!AB764</f>
        <v>0</v>
      </c>
      <c r="S23" s="64">
        <f>+'Ark1'!AC764</f>
        <v>0</v>
      </c>
      <c r="T23" s="64" t="e">
        <f t="shared" si="6"/>
        <v>#DIV/0!</v>
      </c>
      <c r="U23" s="49">
        <f>+'Ark1'!V764</f>
        <v>0</v>
      </c>
      <c r="V23" s="64">
        <f>+'Ark1'!X764</f>
        <v>0</v>
      </c>
      <c r="W23" s="39"/>
      <c r="X23" s="4"/>
      <c r="Y23" s="52"/>
      <c r="Z23" s="52"/>
      <c r="AA23" s="1"/>
      <c r="AB23" s="5"/>
      <c r="AH23"/>
    </row>
    <row r="24" spans="1:34" ht="15.6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4"/>
      <c r="Y24" s="52"/>
      <c r="Z24" s="52"/>
      <c r="AA24" s="1"/>
      <c r="AB24" s="5"/>
      <c r="AH24"/>
    </row>
    <row r="25" spans="1:34" ht="15.6">
      <c r="A25" s="39"/>
      <c r="B25">
        <f>+'Ark1'!C765</f>
        <v>2023</v>
      </c>
      <c r="C25">
        <f>+'Ark1'!O765</f>
        <v>1</v>
      </c>
      <c r="D25" s="48" t="str">
        <f>VLOOKUP(Fylker!C25,RNR!$F$2:$G$15,2)</f>
        <v>Østfold</v>
      </c>
      <c r="E25">
        <f>+'Ark1'!Q765</f>
        <v>14</v>
      </c>
      <c r="F25" s="61">
        <f>+'Ark1'!R765</f>
        <v>1071</v>
      </c>
      <c r="G25" s="39"/>
      <c r="H25" s="72">
        <f>+'Ark1'!S765</f>
        <v>1070</v>
      </c>
      <c r="I25" s="39"/>
      <c r="J25" s="199">
        <f>+'Ark1'!T765</f>
        <v>5.9292476332835085</v>
      </c>
      <c r="K25" s="39"/>
      <c r="L25" s="199">
        <f>+'Ark1'!U765</f>
        <v>6.1138974597748561</v>
      </c>
      <c r="M25" s="62">
        <f>+'Ark1'!W765</f>
        <v>58.787850467289715</v>
      </c>
      <c r="N25" s="39"/>
      <c r="O25" s="200">
        <f>+'Ark1'!Y765</f>
        <v>141.80448179271716</v>
      </c>
      <c r="P25" s="39"/>
      <c r="Q25" s="199">
        <f>+'Ark1'!AA765</f>
        <v>28.095261422889159</v>
      </c>
      <c r="R25" s="62">
        <f>+'Ark1'!AB765</f>
        <v>3.1093530979803874</v>
      </c>
      <c r="S25" s="72">
        <f>+'Ark1'!AC765</f>
        <v>-54.233324263635929</v>
      </c>
      <c r="T25" s="72">
        <f t="shared" si="0"/>
        <v>76.5</v>
      </c>
      <c r="U25" s="62">
        <f>+'Ark1'!V765</f>
        <v>8.0690943043884218</v>
      </c>
      <c r="V25" s="72">
        <f>+'Ark1'!X765</f>
        <v>153.79112280520724</v>
      </c>
      <c r="W25" s="39"/>
      <c r="X25" s="4"/>
      <c r="Y25" s="52"/>
      <c r="Z25" s="52"/>
      <c r="AA25" s="1"/>
      <c r="AB25" s="5"/>
      <c r="AD25" s="2"/>
      <c r="AE25" s="2"/>
      <c r="AF25" s="2"/>
      <c r="AH25"/>
    </row>
    <row r="26" spans="1:34" ht="15.6">
      <c r="A26" s="39"/>
      <c r="B26" s="274">
        <f>+'Ark1'!C766</f>
        <v>2023</v>
      </c>
      <c r="C26" s="274">
        <f>+'Ark1'!O766</f>
        <v>2</v>
      </c>
      <c r="D26" s="48" t="str">
        <f>VLOOKUP(Fylker!C26,RNR!$F$2:$G$15,2)</f>
        <v>Akershus</v>
      </c>
      <c r="E26" s="274">
        <f>+'Ark1'!Q766</f>
        <v>13</v>
      </c>
      <c r="F26" s="61">
        <f>+'Ark1'!R766</f>
        <v>601</v>
      </c>
      <c r="G26" s="39"/>
      <c r="H26" s="72">
        <f>+'Ark1'!S766</f>
        <v>601</v>
      </c>
      <c r="I26" s="39"/>
      <c r="J26" s="199">
        <f>+'Ark1'!T766</f>
        <v>3.3272435365110997</v>
      </c>
      <c r="K26" s="39"/>
      <c r="L26" s="199">
        <f>+'Ark1'!U766</f>
        <v>3.785789157520413</v>
      </c>
      <c r="M26" s="62">
        <f>+'Ark1'!W766</f>
        <v>58.951747088186352</v>
      </c>
      <c r="N26" s="39"/>
      <c r="O26" s="200">
        <f>+'Ark1'!Y766</f>
        <v>156.47437603993379</v>
      </c>
      <c r="P26" s="39"/>
      <c r="Q26" s="199">
        <f>+'Ark1'!AA766</f>
        <v>28.138480511730776</v>
      </c>
      <c r="R26" s="62">
        <f>+'Ark1'!AB766</f>
        <v>3.869674036317496</v>
      </c>
      <c r="S26" s="72">
        <f>+'Ark1'!AC766</f>
        <v>-53.619868016533424</v>
      </c>
      <c r="T26" s="72">
        <f t="shared" ref="T26:T38" si="7">+F26/E26</f>
        <v>46.230769230769234</v>
      </c>
      <c r="U26" s="62">
        <f>+'Ark1'!V766</f>
        <v>6.0083194675540756</v>
      </c>
      <c r="V26" s="72">
        <f>+'Ark1'!X766</f>
        <v>169.52803471282064</v>
      </c>
      <c r="W26" s="39"/>
      <c r="X26" s="4"/>
      <c r="Y26" s="52"/>
      <c r="Z26" s="52"/>
      <c r="AA26" s="1"/>
      <c r="AB26" s="5"/>
      <c r="AD26" s="2"/>
      <c r="AE26" s="2"/>
      <c r="AF26" s="2"/>
      <c r="AH26"/>
    </row>
    <row r="27" spans="1:34" ht="15.6">
      <c r="A27" s="39"/>
      <c r="B27" s="274">
        <f>+'Ark1'!C767</f>
        <v>2023</v>
      </c>
      <c r="C27" s="274">
        <f>+'Ark1'!O767</f>
        <v>3</v>
      </c>
      <c r="D27" s="48" t="str">
        <f>VLOOKUP(Fylker!C27,RNR!$F$2:$G$15,2)</f>
        <v>Buskerud</v>
      </c>
      <c r="E27" s="274">
        <f>+'Ark1'!Q767</f>
        <v>3</v>
      </c>
      <c r="F27" s="61">
        <f>+'Ark1'!R767</f>
        <v>785</v>
      </c>
      <c r="G27" s="39"/>
      <c r="H27" s="72">
        <f>+'Ark1'!S767</f>
        <v>785</v>
      </c>
      <c r="I27" s="39"/>
      <c r="J27" s="199">
        <f>+'Ark1'!T767</f>
        <v>4.3459004595028512</v>
      </c>
      <c r="K27" s="39"/>
      <c r="L27" s="199">
        <f>+'Ark1'!U767</f>
        <v>4.0454129968276931</v>
      </c>
      <c r="M27" s="62">
        <f>+'Ark1'!W767</f>
        <v>59.075159235668799</v>
      </c>
      <c r="N27" s="39"/>
      <c r="O27" s="200">
        <f>+'Ark1'!Y767</f>
        <v>128.01312101910841</v>
      </c>
      <c r="P27" s="39"/>
      <c r="Q27" s="199">
        <f>+'Ark1'!AA767</f>
        <v>29.121994989527156</v>
      </c>
      <c r="R27" s="62">
        <f>+'Ark1'!AB767</f>
        <v>2.2546669518612821</v>
      </c>
      <c r="S27" s="72">
        <f>+'Ark1'!AC767</f>
        <v>-37.904889724200679</v>
      </c>
      <c r="T27" s="72">
        <f t="shared" si="7"/>
        <v>261.66666666666669</v>
      </c>
      <c r="U27" s="62">
        <f>+'Ark1'!V767</f>
        <v>7.5859872611464993</v>
      </c>
      <c r="V27" s="72">
        <f>+'Ark1'!X767</f>
        <v>138.69243880726771</v>
      </c>
      <c r="W27" s="39"/>
      <c r="X27" s="4"/>
      <c r="Y27" s="52"/>
      <c r="Z27" s="52"/>
      <c r="AA27" s="1"/>
      <c r="AB27" s="5"/>
      <c r="AD27" s="2"/>
      <c r="AE27" s="2"/>
      <c r="AF27" s="2"/>
      <c r="AH27"/>
    </row>
    <row r="28" spans="1:34" ht="15.6">
      <c r="A28" s="39"/>
      <c r="B28" s="274">
        <f>+'Ark1'!C768</f>
        <v>2023</v>
      </c>
      <c r="C28" s="274">
        <f>+'Ark1'!O768</f>
        <v>4</v>
      </c>
      <c r="D28" s="48" t="str">
        <f>VLOOKUP(Fylker!C28,RNR!$F$2:$G$15,2)</f>
        <v>Innlandet</v>
      </c>
      <c r="E28" s="274">
        <f>+'Ark1'!Q768</f>
        <v>51</v>
      </c>
      <c r="F28" s="61">
        <f>+'Ark1'!R768</f>
        <v>3198</v>
      </c>
      <c r="G28" s="39"/>
      <c r="H28" s="72">
        <f>+'Ark1'!S768</f>
        <v>3195</v>
      </c>
      <c r="I28" s="39"/>
      <c r="J28" s="199">
        <f>+'Ark1'!T768</f>
        <v>17.704700215910972</v>
      </c>
      <c r="K28" s="39"/>
      <c r="L28" s="199">
        <f>+'Ark1'!U768</f>
        <v>17.772876563058944</v>
      </c>
      <c r="M28" s="62">
        <f>+'Ark1'!W768</f>
        <v>59.286384976525802</v>
      </c>
      <c r="N28" s="39"/>
      <c r="O28" s="200">
        <f>+'Ark1'!Y768</f>
        <v>138.05131332082556</v>
      </c>
      <c r="P28" s="39"/>
      <c r="Q28" s="199">
        <f>+'Ark1'!AA768</f>
        <v>31.485426239325289</v>
      </c>
      <c r="R28" s="62">
        <f>+'Ark1'!AB768</f>
        <v>3.4801902051917075</v>
      </c>
      <c r="S28" s="72">
        <f>+'Ark1'!AC768</f>
        <v>-52.029278576994315</v>
      </c>
      <c r="T28" s="72">
        <f t="shared" si="7"/>
        <v>62.705882352941174</v>
      </c>
      <c r="U28" s="62">
        <f>+'Ark1'!V768</f>
        <v>6.4327704815509694</v>
      </c>
      <c r="V28" s="72">
        <f>+'Ark1'!X768</f>
        <v>149.71545731791971</v>
      </c>
      <c r="W28" s="39"/>
      <c r="X28" s="4"/>
      <c r="Y28" s="52"/>
      <c r="Z28" s="52"/>
      <c r="AA28" s="1"/>
      <c r="AB28" s="5"/>
      <c r="AD28" s="2"/>
      <c r="AE28" s="2"/>
      <c r="AF28" s="2"/>
      <c r="AH28"/>
    </row>
    <row r="29" spans="1:34" ht="15.6">
      <c r="A29" s="39"/>
      <c r="B29" s="274">
        <f>+'Ark1'!C769</f>
        <v>2023</v>
      </c>
      <c r="C29" s="274">
        <f>+'Ark1'!O769</f>
        <v>7</v>
      </c>
      <c r="D29" s="48" t="str">
        <f>VLOOKUP(Fylker!C29,RNR!$F$2:$G$15,2)</f>
        <v>Vestfold</v>
      </c>
      <c r="E29" s="274">
        <f>+'Ark1'!Q769</f>
        <v>13</v>
      </c>
      <c r="F29" s="61">
        <f>+'Ark1'!R769</f>
        <v>435</v>
      </c>
      <c r="G29" s="39"/>
      <c r="H29" s="72">
        <f>+'Ark1'!S769</f>
        <v>435</v>
      </c>
      <c r="I29" s="39"/>
      <c r="J29" s="199">
        <f>+'Ark1'!T769</f>
        <v>2.4082378342468034</v>
      </c>
      <c r="K29" s="39"/>
      <c r="L29" s="199">
        <f>+'Ark1'!U769</f>
        <v>2.7589763094655622</v>
      </c>
      <c r="M29" s="62">
        <f>+'Ark1'!W769</f>
        <v>57.570114942528733</v>
      </c>
      <c r="N29" s="39"/>
      <c r="O29" s="200">
        <f>+'Ark1'!Y769</f>
        <v>157.55057471264357</v>
      </c>
      <c r="P29" s="39"/>
      <c r="Q29" s="199">
        <f>+'Ark1'!AA769</f>
        <v>31.376073589960178</v>
      </c>
      <c r="R29" s="62">
        <f>+'Ark1'!AB769</f>
        <v>4.2606489965551422</v>
      </c>
      <c r="S29" s="72">
        <f>+'Ark1'!AC769</f>
        <v>-57.494880834324221</v>
      </c>
      <c r="T29" s="72">
        <f t="shared" si="7"/>
        <v>33.46153846153846</v>
      </c>
      <c r="U29" s="62">
        <f>+'Ark1'!V769</f>
        <v>8.2850574712643681</v>
      </c>
      <c r="V29" s="72">
        <f>+'Ark1'!X769</f>
        <v>170.69401377317868</v>
      </c>
      <c r="W29" s="39"/>
      <c r="X29" s="4"/>
      <c r="Y29" s="52"/>
      <c r="Z29" s="52"/>
      <c r="AA29" s="1"/>
      <c r="AB29" s="5"/>
      <c r="AD29" s="2"/>
      <c r="AE29" s="2"/>
      <c r="AF29" s="2"/>
      <c r="AH29"/>
    </row>
    <row r="30" spans="1:34" ht="15.6">
      <c r="A30" s="39"/>
      <c r="B30" s="274">
        <f>+'Ark1'!C770</f>
        <v>2023</v>
      </c>
      <c r="C30" s="274">
        <f>+'Ark1'!O770</f>
        <v>8</v>
      </c>
      <c r="D30" s="48" t="str">
        <f>VLOOKUP(Fylker!C30,RNR!$F$2:$G$15,2)</f>
        <v>Telemark</v>
      </c>
      <c r="E30" s="274">
        <f>+'Ark1'!Q770</f>
        <v>3</v>
      </c>
      <c r="F30" s="61">
        <f>+'Ark1'!R770</f>
        <v>293</v>
      </c>
      <c r="G30" s="39"/>
      <c r="H30" s="72">
        <f>+'Ark1'!S770</f>
        <v>293</v>
      </c>
      <c r="I30" s="39"/>
      <c r="J30" s="199">
        <f>+'Ark1'!T770</f>
        <v>1.6221004262857777</v>
      </c>
      <c r="K30" s="39"/>
      <c r="L30" s="199">
        <f>+'Ark1'!U770</f>
        <v>1.4684656388903421</v>
      </c>
      <c r="M30" s="62">
        <f>+'Ark1'!W770</f>
        <v>61.498293515358355</v>
      </c>
      <c r="N30" s="39"/>
      <c r="O30" s="200">
        <f>+'Ark1'!Y770</f>
        <v>124.49658703071675</v>
      </c>
      <c r="P30" s="39"/>
      <c r="Q30" s="199">
        <f>+'Ark1'!AA770</f>
        <v>26.182314106460996</v>
      </c>
      <c r="R30" s="62">
        <f>+'Ark1'!AB770</f>
        <v>3.0765263127034155</v>
      </c>
      <c r="S30" s="72">
        <f>+'Ark1'!AC770</f>
        <v>-59.890302936223151</v>
      </c>
      <c r="T30" s="72">
        <f t="shared" si="7"/>
        <v>97.666666666666671</v>
      </c>
      <c r="U30" s="62">
        <f>+'Ark1'!V770</f>
        <v>2.7064846416382244</v>
      </c>
      <c r="V30" s="72">
        <f>+'Ark1'!X770</f>
        <v>134.88254282851199</v>
      </c>
      <c r="W30" s="39"/>
      <c r="X30" s="4"/>
      <c r="Y30" s="52"/>
      <c r="Z30" s="52"/>
      <c r="AA30" s="11"/>
      <c r="AB30" s="5"/>
      <c r="AD30" s="2"/>
      <c r="AE30" s="2"/>
      <c r="AF30" s="4"/>
      <c r="AG30" s="4"/>
      <c r="AH30" s="4"/>
    </row>
    <row r="31" spans="1:34" s="274" customFormat="1" ht="15.6">
      <c r="A31" s="39"/>
      <c r="B31" s="274">
        <f>+'Ark1'!C771</f>
        <v>2023</v>
      </c>
      <c r="C31" s="274">
        <f>+'Ark1'!O771</f>
        <v>9</v>
      </c>
      <c r="D31" s="48" t="str">
        <f>VLOOKUP(Fylker!C31,RNR!$F$2:$G$15,2)</f>
        <v>Agder</v>
      </c>
      <c r="E31" s="274">
        <f>+'Ark1'!Q771</f>
        <v>8</v>
      </c>
      <c r="F31" s="61">
        <f>+'Ark1'!R771</f>
        <v>79</v>
      </c>
      <c r="G31" s="39"/>
      <c r="H31" s="72">
        <f>+'Ark1'!S771</f>
        <v>79</v>
      </c>
      <c r="I31" s="39"/>
      <c r="J31" s="199">
        <f>+'Ark1'!T771</f>
        <v>0.43735813541493662</v>
      </c>
      <c r="K31" s="39"/>
      <c r="L31" s="199">
        <f>+'Ark1'!U771</f>
        <v>0.4667931319084111</v>
      </c>
      <c r="M31" s="62">
        <f>+'Ark1'!W771</f>
        <v>60.708860759493646</v>
      </c>
      <c r="N31" s="39"/>
      <c r="O31" s="200">
        <f>+'Ark1'!Y771</f>
        <v>146.77721518987349</v>
      </c>
      <c r="P31" s="39"/>
      <c r="Q31" s="199">
        <f>+'Ark1'!AA771</f>
        <v>21.982944766324252</v>
      </c>
      <c r="R31" s="62">
        <f>+'Ark1'!AB771</f>
        <v>3.6462288433504302</v>
      </c>
      <c r="S31" s="72">
        <f>+'Ark1'!AC771</f>
        <v>-50.200680923290896</v>
      </c>
      <c r="T31" s="72">
        <f t="shared" si="7"/>
        <v>9.875</v>
      </c>
      <c r="U31" s="62">
        <f>+'Ark1'!V771</f>
        <v>3.4556962025316462</v>
      </c>
      <c r="V31" s="72">
        <f>+'Ark1'!X771</f>
        <v>159.02190161416405</v>
      </c>
      <c r="W31" s="39"/>
      <c r="X31" s="4"/>
      <c r="Y31" s="52"/>
      <c r="Z31" s="52"/>
      <c r="AA31" s="11"/>
      <c r="AB31" s="5"/>
      <c r="AD31" s="2"/>
      <c r="AE31" s="2"/>
      <c r="AF31" s="4"/>
      <c r="AG31" s="4"/>
      <c r="AH31" s="4"/>
    </row>
    <row r="32" spans="1:34" s="274" customFormat="1" ht="15.6">
      <c r="A32" s="39"/>
      <c r="B32" s="274">
        <f>+'Ark1'!C772</f>
        <v>2023</v>
      </c>
      <c r="C32" s="274">
        <f>+'Ark1'!O772</f>
        <v>11</v>
      </c>
      <c r="D32" s="48" t="str">
        <f>VLOOKUP(Fylker!C32,RNR!$F$2:$G$15,2)</f>
        <v>Rogaland</v>
      </c>
      <c r="E32" s="274">
        <f>+'Ark1'!Q772</f>
        <v>34</v>
      </c>
      <c r="F32" s="61">
        <f>+'Ark1'!R772</f>
        <v>1874</v>
      </c>
      <c r="G32" s="39"/>
      <c r="H32" s="72">
        <f>+'Ark1'!S772</f>
        <v>1871</v>
      </c>
      <c r="I32" s="39"/>
      <c r="J32" s="199">
        <f>+'Ark1'!T772</f>
        <v>10.374799313513812</v>
      </c>
      <c r="K32" s="39"/>
      <c r="L32" s="199">
        <f>+'Ark1'!U772</f>
        <v>10.200541421097139</v>
      </c>
      <c r="M32" s="62">
        <f>+'Ark1'!W772</f>
        <v>60.860502405130958</v>
      </c>
      <c r="N32" s="39"/>
      <c r="O32" s="200">
        <f>+'Ark1'!Y772</f>
        <v>135.21189967982923</v>
      </c>
      <c r="P32" s="39"/>
      <c r="Q32" s="199">
        <f>+'Ark1'!AA772</f>
        <v>29.096814645676243</v>
      </c>
      <c r="R32" s="62">
        <f>+'Ark1'!AB772</f>
        <v>3.6965749764860152</v>
      </c>
      <c r="S32" s="72">
        <f>+'Ark1'!AC772</f>
        <v>-63.946378300477555</v>
      </c>
      <c r="T32" s="72">
        <f t="shared" si="7"/>
        <v>55.117647058823529</v>
      </c>
      <c r="U32" s="62">
        <f>+'Ark1'!V772</f>
        <v>3.2358591248665944</v>
      </c>
      <c r="V32" s="72">
        <f>+'Ark1'!X772</f>
        <v>146.71174572267364</v>
      </c>
      <c r="W32" s="39"/>
      <c r="X32" s="4"/>
      <c r="Y32" s="52"/>
      <c r="Z32" s="52"/>
      <c r="AA32" s="11"/>
      <c r="AB32" s="5"/>
      <c r="AD32" s="2"/>
      <c r="AE32" s="2"/>
      <c r="AF32" s="4"/>
      <c r="AG32" s="4"/>
      <c r="AH32" s="4"/>
    </row>
    <row r="33" spans="1:34" s="274" customFormat="1" ht="15.6">
      <c r="A33" s="39"/>
      <c r="B33" s="274">
        <f>+'Ark1'!C773</f>
        <v>2023</v>
      </c>
      <c r="C33" s="274">
        <f>+'Ark1'!O773</f>
        <v>14</v>
      </c>
      <c r="D33" s="48" t="str">
        <f>VLOOKUP(Fylker!C33,RNR!$F$2:$G$15,2)</f>
        <v>Vestland</v>
      </c>
      <c r="E33" s="274">
        <f>+'Ark1'!Q773</f>
        <v>15</v>
      </c>
      <c r="F33" s="61">
        <f>+'Ark1'!R773</f>
        <v>277</v>
      </c>
      <c r="G33" s="39"/>
      <c r="H33" s="72">
        <f>+'Ark1'!S773</f>
        <v>277</v>
      </c>
      <c r="I33" s="39"/>
      <c r="J33" s="199">
        <f>+'Ark1'!T773</f>
        <v>1.5335215634169297</v>
      </c>
      <c r="K33" s="39"/>
      <c r="L33" s="199">
        <f>+'Ark1'!U773</f>
        <v>1.7260041784897413</v>
      </c>
      <c r="M33" s="62">
        <f>+'Ark1'!W773</f>
        <v>60.559566787003611</v>
      </c>
      <c r="N33" s="39"/>
      <c r="O33" s="200">
        <f>+'Ark1'!Y773</f>
        <v>154.78303249097488</v>
      </c>
      <c r="P33" s="39"/>
      <c r="Q33" s="199">
        <f>+'Ark1'!AA773</f>
        <v>27.817940231911095</v>
      </c>
      <c r="R33" s="62">
        <f>+'Ark1'!AB773</f>
        <v>4.1680697677101808</v>
      </c>
      <c r="S33" s="72">
        <f>+'Ark1'!AC773</f>
        <v>-64.390023972023982</v>
      </c>
      <c r="T33" s="72">
        <f t="shared" si="7"/>
        <v>18.466666666666665</v>
      </c>
      <c r="U33" s="62">
        <f>+'Ark1'!V773</f>
        <v>3.5523465703971122</v>
      </c>
      <c r="V33" s="72">
        <f>+'Ark1'!X773</f>
        <v>167.69559316465316</v>
      </c>
      <c r="W33" s="39"/>
      <c r="X33" s="4"/>
      <c r="Y33" s="52"/>
      <c r="Z33" s="52"/>
      <c r="AA33" s="11"/>
      <c r="AB33" s="5"/>
      <c r="AD33" s="2"/>
      <c r="AE33" s="2"/>
      <c r="AF33" s="4"/>
      <c r="AG33" s="4"/>
      <c r="AH33" s="4"/>
    </row>
    <row r="34" spans="1:34" s="274" customFormat="1" ht="15.6">
      <c r="A34" s="39"/>
      <c r="B34" s="274">
        <f>+'Ark1'!C774</f>
        <v>2023</v>
      </c>
      <c r="C34" s="274">
        <f>+'Ark1'!O774</f>
        <v>15</v>
      </c>
      <c r="D34" s="48" t="str">
        <f>VLOOKUP(Fylker!C34,RNR!$F$2:$G$15,2)</f>
        <v>Møre og Romsdal</v>
      </c>
      <c r="E34" s="274">
        <f>+'Ark1'!Q774</f>
        <v>6</v>
      </c>
      <c r="F34" s="61">
        <f>+'Ark1'!R774</f>
        <v>88</v>
      </c>
      <c r="G34" s="39"/>
      <c r="H34" s="72">
        <f>+'Ark1'!S774</f>
        <v>88</v>
      </c>
      <c r="I34" s="39"/>
      <c r="J34" s="199">
        <f>+'Ark1'!T774</f>
        <v>0.48718374577866358</v>
      </c>
      <c r="K34" s="39"/>
      <c r="L34" s="199">
        <f>+'Ark1'!U774</f>
        <v>0.5620003483014111</v>
      </c>
      <c r="M34" s="62">
        <f>+'Ark1'!W774</f>
        <v>59.409090909090899</v>
      </c>
      <c r="N34" s="39"/>
      <c r="O34" s="200">
        <f>+'Ark1'!Y774</f>
        <v>158.64090909090916</v>
      </c>
      <c r="P34" s="39"/>
      <c r="Q34" s="199">
        <f>+'Ark1'!AA774</f>
        <v>25.986187923777983</v>
      </c>
      <c r="R34" s="62">
        <f>+'Ark1'!AB774</f>
        <v>5.3057352408767455</v>
      </c>
      <c r="S34" s="72">
        <f>+'Ark1'!AC774</f>
        <v>-60.387607833538496</v>
      </c>
      <c r="T34" s="72">
        <f t="shared" si="7"/>
        <v>14.666666666666666</v>
      </c>
      <c r="U34" s="62">
        <f>+'Ark1'!V774</f>
        <v>5.2954545454545459</v>
      </c>
      <c r="V34" s="72">
        <f>+'Ark1'!X774</f>
        <v>171.87530779080075</v>
      </c>
      <c r="W34" s="39"/>
      <c r="X34" s="4"/>
      <c r="Y34" s="52"/>
      <c r="Z34" s="52"/>
      <c r="AA34" s="11"/>
      <c r="AB34" s="5"/>
      <c r="AD34" s="2"/>
      <c r="AE34" s="2"/>
      <c r="AF34" s="4"/>
      <c r="AG34" s="4"/>
      <c r="AH34" s="4"/>
    </row>
    <row r="35" spans="1:34" ht="15.6">
      <c r="A35" s="39"/>
      <c r="B35" s="274">
        <f>+'Ark1'!C775</f>
        <v>2023</v>
      </c>
      <c r="C35" s="274">
        <f>+'Ark1'!O775</f>
        <v>16</v>
      </c>
      <c r="D35" s="48" t="str">
        <f>VLOOKUP(Fylker!C35,RNR!$F$2:$G$15,2)</f>
        <v>Trøndelag</v>
      </c>
      <c r="E35" s="274">
        <f>+'Ark1'!Q775</f>
        <v>141</v>
      </c>
      <c r="F35" s="61">
        <f>+'Ark1'!R775</f>
        <v>9117</v>
      </c>
      <c r="G35" s="39"/>
      <c r="H35" s="72">
        <f>+'Ark1'!S775</f>
        <v>9060</v>
      </c>
      <c r="I35" s="39"/>
      <c r="J35" s="199">
        <f>+'Ark1'!T775</f>
        <v>50.473343298455411</v>
      </c>
      <c r="K35" s="39"/>
      <c r="L35" s="199">
        <f>+'Ark1'!U775</f>
        <v>49.607549010380318</v>
      </c>
      <c r="M35" s="62">
        <f>+'Ark1'!W775</f>
        <v>60.354304635761601</v>
      </c>
      <c r="N35" s="39"/>
      <c r="O35" s="200">
        <f>+'Ark1'!Y775</f>
        <v>135.16277284194345</v>
      </c>
      <c r="P35" s="39"/>
      <c r="Q35" s="199">
        <f>+'Ark1'!AA775</f>
        <v>28.959915467083047</v>
      </c>
      <c r="R35" s="62">
        <f>+'Ark1'!AB775</f>
        <v>4.3902194391595195</v>
      </c>
      <c r="S35" s="72">
        <f>+'Ark1'!AC775</f>
        <v>-61.060918644781722</v>
      </c>
      <c r="T35" s="72">
        <f t="shared" si="7"/>
        <v>64.659574468085111</v>
      </c>
      <c r="U35" s="62">
        <f>+'Ark1'!V775</f>
        <v>4.3699681912909956</v>
      </c>
      <c r="V35" s="72">
        <f>+'Ark1'!X775</f>
        <v>147.3149644485658</v>
      </c>
      <c r="W35" s="39"/>
      <c r="X35" s="4"/>
      <c r="Y35" s="52"/>
      <c r="Z35" s="52"/>
      <c r="AA35" s="11"/>
      <c r="AB35" s="5"/>
      <c r="AD35" s="1"/>
      <c r="AE35" s="1"/>
      <c r="AF35" s="9"/>
      <c r="AG35" s="9"/>
    </row>
    <row r="36" spans="1:34" ht="15.6">
      <c r="A36" s="39"/>
      <c r="B36" s="274">
        <f>+'Ark1'!C776</f>
        <v>2023</v>
      </c>
      <c r="C36" s="274">
        <f>+'Ark1'!O776</f>
        <v>18</v>
      </c>
      <c r="D36" s="48" t="str">
        <f>VLOOKUP(Fylker!C36,RNR!$F$2:$G$15,2)</f>
        <v>Nordland</v>
      </c>
      <c r="E36" s="274">
        <f>+'Ark1'!Q776</f>
        <v>7</v>
      </c>
      <c r="F36" s="61">
        <f>+'Ark1'!R776</f>
        <v>207</v>
      </c>
      <c r="G36" s="39"/>
      <c r="H36" s="72">
        <f>+'Ark1'!S776</f>
        <v>207</v>
      </c>
      <c r="I36" s="39"/>
      <c r="J36" s="199">
        <f>+'Ark1'!T776</f>
        <v>1.1459890383657199</v>
      </c>
      <c r="K36" s="39"/>
      <c r="L36" s="199">
        <f>+'Ark1'!U776</f>
        <v>1.2068692187782939</v>
      </c>
      <c r="M36" s="62">
        <f>+'Ark1'!W776</f>
        <v>62.850241545893745</v>
      </c>
      <c r="N36" s="39"/>
      <c r="O36" s="200">
        <f>+'Ark1'!Y776</f>
        <v>144.8275362318841</v>
      </c>
      <c r="P36" s="39"/>
      <c r="Q36" s="199">
        <f>+'Ark1'!AA776</f>
        <v>33.46763185306903</v>
      </c>
      <c r="R36" s="62">
        <f>+'Ark1'!AB776</f>
        <v>2.0948031947530694</v>
      </c>
      <c r="S36" s="72">
        <f>+'Ark1'!AC776</f>
        <v>-38.471618556145515</v>
      </c>
      <c r="T36" s="72">
        <f t="shared" si="7"/>
        <v>29.571428571428573</v>
      </c>
      <c r="U36" s="62">
        <f>+'Ark1'!V776</f>
        <v>0.68599033816425115</v>
      </c>
      <c r="V36" s="72">
        <f>+'Ark1'!X776</f>
        <v>156.90957338232295</v>
      </c>
      <c r="W36" s="39"/>
      <c r="X36" s="4"/>
      <c r="Y36" s="52"/>
      <c r="Z36" s="52"/>
      <c r="AA36" s="5"/>
      <c r="AB36" s="5"/>
      <c r="AD36" s="1"/>
      <c r="AE36" s="1"/>
      <c r="AF36" s="9"/>
      <c r="AG36" s="9"/>
    </row>
    <row r="37" spans="1:34" ht="15.6">
      <c r="A37" s="39"/>
      <c r="B37" s="274">
        <f>+'Ark1'!C777</f>
        <v>2023</v>
      </c>
      <c r="C37" s="274">
        <f>+'Ark1'!O777</f>
        <v>55</v>
      </c>
      <c r="D37" s="48" t="str">
        <f>VLOOKUP(Fylker!C37,RNR!$F$2:$G$15,2)</f>
        <v>Troms</v>
      </c>
      <c r="E37" s="274">
        <f>+'Ark1'!Q777</f>
        <v>2</v>
      </c>
      <c r="F37" s="61">
        <f>+'Ark1'!R777</f>
        <v>38</v>
      </c>
      <c r="G37" s="39"/>
      <c r="H37" s="72">
        <f>+'Ark1'!S777</f>
        <v>38</v>
      </c>
      <c r="I37" s="39"/>
      <c r="J37" s="199">
        <f>+'Ark1'!T777</f>
        <v>0.21037479931351377</v>
      </c>
      <c r="K37" s="39"/>
      <c r="L37" s="199">
        <f>+'Ark1'!U777</f>
        <v>0.28482456550687257</v>
      </c>
      <c r="M37" s="62">
        <f>+'Ark1'!W777</f>
        <v>61.65789473684211</v>
      </c>
      <c r="N37" s="39"/>
      <c r="O37" s="200">
        <f>+'Ark1'!Y777</f>
        <v>186.18947368421064</v>
      </c>
      <c r="P37" s="39"/>
      <c r="Q37" s="199">
        <f>+'Ark1'!AA777</f>
        <v>47.551765640325549</v>
      </c>
      <c r="R37" s="62">
        <f>+'Ark1'!AB777</f>
        <v>1.5606394740193521</v>
      </c>
      <c r="S37" s="72">
        <f>+'Ark1'!AC777</f>
        <v>-72.919121043263914</v>
      </c>
      <c r="T37" s="72">
        <f t="shared" si="7"/>
        <v>19</v>
      </c>
      <c r="U37" s="62">
        <f>+'Ark1'!V777</f>
        <v>1.8421052631578945</v>
      </c>
      <c r="V37" s="72">
        <f>+'Ark1'!X777</f>
        <v>201.72207333067223</v>
      </c>
      <c r="W37" s="39"/>
      <c r="X37" s="4"/>
      <c r="Y37" s="52"/>
      <c r="Z37" s="52"/>
      <c r="AA37" s="5"/>
      <c r="AB37" s="5"/>
      <c r="AD37" s="1"/>
      <c r="AE37" s="1"/>
      <c r="AF37" s="9"/>
      <c r="AG37" s="9"/>
    </row>
    <row r="38" spans="1:34" ht="15.6">
      <c r="A38" s="39"/>
      <c r="B38" s="274">
        <f>+'Ark1'!C778</f>
        <v>2023</v>
      </c>
      <c r="C38" s="274">
        <f>+'Ark1'!O778</f>
        <v>56</v>
      </c>
      <c r="D38" s="48" t="str">
        <f>VLOOKUP(Fylker!C38,RNR!$F$2:$G$15,2)</f>
        <v>Finnmark</v>
      </c>
      <c r="E38" s="274">
        <f>+'Ark1'!Q778</f>
        <v>0</v>
      </c>
      <c r="F38" s="61">
        <f>+'Ark1'!R778</f>
        <v>0</v>
      </c>
      <c r="G38" s="39"/>
      <c r="H38" s="72">
        <f>+'Ark1'!S778</f>
        <v>0</v>
      </c>
      <c r="I38" s="39"/>
      <c r="J38" s="199">
        <f>+'Ark1'!T778</f>
        <v>0</v>
      </c>
      <c r="K38" s="39"/>
      <c r="L38" s="199">
        <f>+'Ark1'!U778</f>
        <v>0</v>
      </c>
      <c r="M38" s="62">
        <f>+'Ark1'!W778</f>
        <v>0</v>
      </c>
      <c r="N38" s="39"/>
      <c r="O38" s="200">
        <f>+'Ark1'!Y778</f>
        <v>0</v>
      </c>
      <c r="P38" s="39"/>
      <c r="Q38" s="199">
        <f>+'Ark1'!AA778</f>
        <v>0</v>
      </c>
      <c r="R38" s="62">
        <f>+'Ark1'!AB778</f>
        <v>0</v>
      </c>
      <c r="S38" s="72">
        <f>+'Ark1'!AC778</f>
        <v>0</v>
      </c>
      <c r="T38" s="72" t="e">
        <f t="shared" si="7"/>
        <v>#DIV/0!</v>
      </c>
      <c r="U38" s="62">
        <f>+'Ark1'!V778</f>
        <v>0</v>
      </c>
      <c r="V38" s="72">
        <f>+'Ark1'!X778</f>
        <v>0</v>
      </c>
      <c r="W38" s="39"/>
      <c r="X38" s="4"/>
      <c r="Y38" s="52"/>
      <c r="Z38" s="52"/>
      <c r="AA38" s="5"/>
      <c r="AB38" s="5"/>
      <c r="AD38" s="1"/>
      <c r="AE38" s="1"/>
      <c r="AF38" s="9"/>
      <c r="AG38" s="9"/>
    </row>
    <row r="39" spans="1:34" ht="15.6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4"/>
      <c r="Y39" s="52"/>
      <c r="Z39" s="52"/>
      <c r="AA39" s="5"/>
      <c r="AB39" s="5"/>
      <c r="AD39" s="1"/>
      <c r="AE39" s="1"/>
      <c r="AF39" s="9"/>
      <c r="AG39" s="9"/>
    </row>
    <row r="40" spans="1:34" ht="15.6">
      <c r="A40" s="39"/>
      <c r="B40" s="47">
        <f>+'Ark1'!C779</f>
        <v>2022</v>
      </c>
      <c r="C40" s="47">
        <f>+'Ark1'!O779</f>
        <v>1</v>
      </c>
      <c r="D40" s="48" t="str">
        <f>VLOOKUP(Fylker!C40,RNR!$F$2:$G$15,2)</f>
        <v>Østfold</v>
      </c>
      <c r="E40" s="59">
        <f>+'Ark1'!Q779</f>
        <v>14</v>
      </c>
      <c r="F40" s="59">
        <f>+'Ark1'!R779</f>
        <v>1045</v>
      </c>
      <c r="G40" s="59"/>
      <c r="H40" s="75">
        <f>+'Ark1'!S779</f>
        <v>1044</v>
      </c>
      <c r="I40" s="59"/>
      <c r="J40" s="96">
        <f>+'Ark1'!T779</f>
        <v>5.7718862192764444</v>
      </c>
      <c r="K40" s="59"/>
      <c r="L40" s="96">
        <f>+'Ark1'!U779</f>
        <v>5.8928481178395522</v>
      </c>
      <c r="M40" s="60">
        <f>+'Ark1'!W779</f>
        <v>59.21360153256704</v>
      </c>
      <c r="N40" s="59"/>
      <c r="O40" s="75">
        <f>+'Ark1'!Y779</f>
        <v>140.78727272727269</v>
      </c>
      <c r="P40" s="59"/>
      <c r="Q40" s="96">
        <f>+'Ark1'!AA779</f>
        <v>27.129822326416559</v>
      </c>
      <c r="R40" s="60">
        <f>+'Ark1'!AB779</f>
        <v>2.9648914452028512</v>
      </c>
      <c r="S40" s="75">
        <f>+'Ark1'!AC779</f>
        <v>-46.048203917222487</v>
      </c>
      <c r="T40" s="75">
        <f t="shared" ref="T40:T45" si="8">+F40/E40</f>
        <v>74.642857142857139</v>
      </c>
      <c r="U40" s="60">
        <f>+'Ark1'!V779</f>
        <v>7.2842105263157935</v>
      </c>
      <c r="V40" s="75">
        <f>+'Ark1'!X779</f>
        <v>152.69544391857227</v>
      </c>
      <c r="W40" s="39"/>
      <c r="X40" s="4"/>
      <c r="Y40" s="52"/>
      <c r="Z40" s="52"/>
      <c r="AA40" s="5"/>
      <c r="AB40" s="5"/>
      <c r="AD40" s="1"/>
      <c r="AE40" s="1"/>
      <c r="AF40" s="9"/>
      <c r="AG40" s="9"/>
    </row>
    <row r="41" spans="1:34" ht="15.6">
      <c r="A41" s="39"/>
      <c r="B41" s="47">
        <f>+'Ark1'!C780</f>
        <v>2022</v>
      </c>
      <c r="C41" s="47">
        <f>+'Ark1'!O780</f>
        <v>2</v>
      </c>
      <c r="D41" s="48" t="str">
        <f>VLOOKUP(Fylker!C41,RNR!$F$2:$G$15,2)</f>
        <v>Akershus</v>
      </c>
      <c r="E41" s="59">
        <f>+'Ark1'!Q780</f>
        <v>12</v>
      </c>
      <c r="F41" s="59">
        <f>+'Ark1'!R780</f>
        <v>533</v>
      </c>
      <c r="G41" s="59"/>
      <c r="H41" s="75">
        <f>+'Ark1'!S780</f>
        <v>532</v>
      </c>
      <c r="I41" s="59"/>
      <c r="J41" s="96">
        <f>+'Ark1'!T780</f>
        <v>2.9439381386357364</v>
      </c>
      <c r="K41" s="59"/>
      <c r="L41" s="96">
        <f>+'Ark1'!U780</f>
        <v>3.3044084127658997</v>
      </c>
      <c r="M41" s="60">
        <f>+'Ark1'!W780</f>
        <v>58.586466165413555</v>
      </c>
      <c r="N41" s="59"/>
      <c r="O41" s="75">
        <f>+'Ark1'!Y780</f>
        <v>154.78217636022509</v>
      </c>
      <c r="P41" s="59"/>
      <c r="Q41" s="96">
        <f>+'Ark1'!AA780</f>
        <v>27.581851040223839</v>
      </c>
      <c r="R41" s="60">
        <f>+'Ark1'!AB780</f>
        <v>4.1374464893050789</v>
      </c>
      <c r="S41" s="75">
        <f>+'Ark1'!AC780</f>
        <v>-52.950223579505987</v>
      </c>
      <c r="T41" s="75">
        <f t="shared" si="8"/>
        <v>44.416666666666664</v>
      </c>
      <c r="U41" s="60">
        <f>+'Ark1'!V780</f>
        <v>6.4953095684802991</v>
      </c>
      <c r="V41" s="75">
        <f>+'Ark1'!X780</f>
        <v>168.04286536073124</v>
      </c>
      <c r="W41" s="39"/>
      <c r="X41" s="4"/>
      <c r="Y41" s="52"/>
      <c r="Z41" s="52"/>
      <c r="AA41" s="5"/>
      <c r="AB41" s="5"/>
      <c r="AD41" s="1"/>
      <c r="AE41" s="1"/>
      <c r="AF41" s="9"/>
      <c r="AG41" s="9"/>
    </row>
    <row r="42" spans="1:34" ht="15.6">
      <c r="A42" s="39"/>
      <c r="B42" s="47">
        <f>+'Ark1'!C781</f>
        <v>2022</v>
      </c>
      <c r="C42" s="47">
        <f>+'Ark1'!O781</f>
        <v>3</v>
      </c>
      <c r="D42" s="48" t="str">
        <f>VLOOKUP(Fylker!C42,RNR!$F$2:$G$15,2)</f>
        <v>Buskerud</v>
      </c>
      <c r="E42" s="59">
        <f>+'Ark1'!Q781</f>
        <v>4</v>
      </c>
      <c r="F42" s="59">
        <f>+'Ark1'!R781</f>
        <v>766</v>
      </c>
      <c r="G42" s="59"/>
      <c r="H42" s="75">
        <f>+'Ark1'!S781</f>
        <v>763</v>
      </c>
      <c r="I42" s="59"/>
      <c r="J42" s="96">
        <f>+'Ark1'!T781</f>
        <v>4.2308754487710596</v>
      </c>
      <c r="K42" s="59"/>
      <c r="L42" s="96">
        <f>+'Ark1'!U781</f>
        <v>4.0866183749843508</v>
      </c>
      <c r="M42" s="60">
        <f>+'Ark1'!W781</f>
        <v>59.404980340760154</v>
      </c>
      <c r="N42" s="59"/>
      <c r="O42" s="75">
        <f>+'Ark1'!Y781</f>
        <v>133.19556135770225</v>
      </c>
      <c r="P42" s="59"/>
      <c r="Q42" s="96">
        <f>+'Ark1'!AA781</f>
        <v>28.073814116396129</v>
      </c>
      <c r="R42" s="60">
        <f>+'Ark1'!AB781</f>
        <v>2.3969894493554378</v>
      </c>
      <c r="S42" s="75">
        <f>+'Ark1'!AC781</f>
        <v>-39.458441404496625</v>
      </c>
      <c r="T42" s="75">
        <f t="shared" si="8"/>
        <v>191.5</v>
      </c>
      <c r="U42" s="60">
        <f>+'Ark1'!V781</f>
        <v>6.7597911227154066</v>
      </c>
      <c r="V42" s="75">
        <f>+'Ark1'!X781</f>
        <v>144.84652441663437</v>
      </c>
      <c r="W42" s="39"/>
      <c r="X42" s="4"/>
      <c r="Y42" s="52"/>
      <c r="Z42" s="52"/>
      <c r="AA42" s="5"/>
      <c r="AB42" s="5"/>
      <c r="AD42" s="1"/>
      <c r="AE42" s="1"/>
      <c r="AF42" s="9"/>
      <c r="AG42" s="9"/>
    </row>
    <row r="43" spans="1:34" ht="15.6">
      <c r="A43" s="39"/>
      <c r="B43" s="47">
        <f>+'Ark1'!C782</f>
        <v>2022</v>
      </c>
      <c r="C43" s="47">
        <f>+'Ark1'!O782</f>
        <v>4</v>
      </c>
      <c r="D43" s="48" t="str">
        <f>VLOOKUP(Fylker!C43,RNR!$F$2:$G$15,2)</f>
        <v>Innlandet</v>
      </c>
      <c r="E43" s="59">
        <f>+'Ark1'!Q782</f>
        <v>57</v>
      </c>
      <c r="F43" s="59">
        <f>+'Ark1'!R782</f>
        <v>4040</v>
      </c>
      <c r="G43" s="59"/>
      <c r="H43" s="75">
        <f>+'Ark1'!S782</f>
        <v>4032</v>
      </c>
      <c r="I43" s="59"/>
      <c r="J43" s="96">
        <f>+'Ark1'!T782</f>
        <v>22.314277823805575</v>
      </c>
      <c r="K43" s="59"/>
      <c r="L43" s="96">
        <f>+'Ark1'!U782</f>
        <v>22.020594901900328</v>
      </c>
      <c r="M43" s="60">
        <f>+'Ark1'!W782</f>
        <v>59.629960317460309</v>
      </c>
      <c r="N43" s="59"/>
      <c r="O43" s="75">
        <f>+'Ark1'!Y782</f>
        <v>136.08245049504924</v>
      </c>
      <c r="P43" s="59"/>
      <c r="Q43" s="96">
        <f>+'Ark1'!AA782</f>
        <v>28.95254839310989</v>
      </c>
      <c r="R43" s="60">
        <f>+'Ark1'!AB782</f>
        <v>3.2883082925718505</v>
      </c>
      <c r="S43" s="75">
        <f>+'Ark1'!AC782</f>
        <v>-47.027101499164552</v>
      </c>
      <c r="T43" s="75">
        <f t="shared" si="8"/>
        <v>70.877192982456137</v>
      </c>
      <c r="U43" s="60">
        <f>+'Ark1'!V782</f>
        <v>6.1990099009900996</v>
      </c>
      <c r="V43" s="75">
        <f>+'Ark1'!X782</f>
        <v>147.72800167340699</v>
      </c>
      <c r="W43" s="39"/>
      <c r="X43" s="4"/>
      <c r="Y43" s="52"/>
      <c r="Z43" s="52"/>
      <c r="AA43" s="5"/>
      <c r="AB43" s="5"/>
      <c r="AD43" s="1"/>
      <c r="AE43" s="1"/>
      <c r="AF43" s="9"/>
      <c r="AG43" s="9"/>
    </row>
    <row r="44" spans="1:34" ht="15.6">
      <c r="A44" s="39"/>
      <c r="B44" s="47">
        <f>+'Ark1'!C783</f>
        <v>2022</v>
      </c>
      <c r="C44" s="47">
        <f>+'Ark1'!O783</f>
        <v>7</v>
      </c>
      <c r="D44" s="48" t="str">
        <f>VLOOKUP(Fylker!C44,RNR!$F$2:$G$15,2)</f>
        <v>Vestfold</v>
      </c>
      <c r="E44" s="59">
        <f>+'Ark1'!Q783</f>
        <v>11</v>
      </c>
      <c r="F44" s="59">
        <f>+'Ark1'!R783</f>
        <v>496</v>
      </c>
      <c r="G44" s="59"/>
      <c r="H44" s="75">
        <f>+'Ark1'!S783</f>
        <v>496</v>
      </c>
      <c r="I44" s="59"/>
      <c r="J44" s="96">
        <f>+'Ark1'!T783</f>
        <v>2.7395747031206845</v>
      </c>
      <c r="K44" s="59"/>
      <c r="L44" s="96">
        <f>+'Ark1'!U783</f>
        <v>2.98766963386739</v>
      </c>
      <c r="M44" s="60">
        <f>+'Ark1'!W783</f>
        <v>57.963709677419367</v>
      </c>
      <c r="N44" s="59"/>
      <c r="O44" s="75">
        <f>+'Ark1'!Y783</f>
        <v>150.38528225806448</v>
      </c>
      <c r="P44" s="59"/>
      <c r="Q44" s="96">
        <f>+'Ark1'!AA783</f>
        <v>32.644005481434959</v>
      </c>
      <c r="R44" s="60">
        <f>+'Ark1'!AB783</f>
        <v>4.5395543812393324</v>
      </c>
      <c r="S44" s="75">
        <f>+'Ark1'!AC783</f>
        <v>-59.692317535810481</v>
      </c>
      <c r="T44" s="75">
        <f t="shared" si="8"/>
        <v>45.090909090909093</v>
      </c>
      <c r="U44" s="60">
        <f>+'Ark1'!V783</f>
        <v>7.5463709677419324</v>
      </c>
      <c r="V44" s="75">
        <f>+'Ark1'!X783</f>
        <v>162.93096669346119</v>
      </c>
      <c r="W44" s="39"/>
      <c r="X44" s="4"/>
      <c r="Y44" s="52"/>
      <c r="Z44" s="52"/>
      <c r="AA44" s="5"/>
      <c r="AB44" s="5"/>
      <c r="AD44" s="11"/>
      <c r="AE44" s="11"/>
      <c r="AF44" s="9"/>
      <c r="AG44" s="9"/>
    </row>
    <row r="45" spans="1:34" ht="16.5" customHeight="1">
      <c r="A45" s="39"/>
      <c r="B45" s="47">
        <f>+'Ark1'!C784</f>
        <v>2022</v>
      </c>
      <c r="C45" s="47">
        <f>+'Ark1'!O784</f>
        <v>8</v>
      </c>
      <c r="D45" s="48" t="str">
        <f>VLOOKUP(Fylker!C45,RNR!$F$2:$G$15,2)</f>
        <v>Telemark</v>
      </c>
      <c r="E45" s="59">
        <f>+'Ark1'!Q784</f>
        <v>3</v>
      </c>
      <c r="F45" s="59">
        <f>+'Ark1'!R784</f>
        <v>265</v>
      </c>
      <c r="G45" s="59"/>
      <c r="H45" s="75">
        <f>+'Ark1'!S784</f>
        <v>265</v>
      </c>
      <c r="I45" s="59"/>
      <c r="J45" s="96">
        <f>+'Ark1'!T784</f>
        <v>1.463684065175366</v>
      </c>
      <c r="K45" s="59"/>
      <c r="L45" s="96">
        <f>+'Ark1'!U784</f>
        <v>1.3303925922651008</v>
      </c>
      <c r="M45" s="60">
        <f>+'Ark1'!W784</f>
        <v>61.603773584905639</v>
      </c>
      <c r="N45" s="59"/>
      <c r="O45" s="75">
        <f>+'Ark1'!Y784</f>
        <v>125.33962264150939</v>
      </c>
      <c r="P45" s="59"/>
      <c r="Q45" s="96">
        <f>+'Ark1'!AA784</f>
        <v>32.450070439919159</v>
      </c>
      <c r="R45" s="60">
        <f>+'Ark1'!AB784</f>
        <v>3.5721122266884096</v>
      </c>
      <c r="S45" s="75">
        <f>+'Ark1'!AC784</f>
        <v>-64.116564839923441</v>
      </c>
      <c r="T45" s="75">
        <f t="shared" si="8"/>
        <v>88.333333333333329</v>
      </c>
      <c r="U45" s="60">
        <f>+'Ark1'!V784</f>
        <v>2.4075471698113202</v>
      </c>
      <c r="V45" s="75">
        <f>+'Ark1'!X784</f>
        <v>135.79590752059536</v>
      </c>
      <c r="W45" s="39"/>
      <c r="X45" s="4"/>
      <c r="Y45" s="52"/>
      <c r="Z45" s="52"/>
      <c r="AA45" s="5"/>
      <c r="AB45" s="5"/>
      <c r="AD45" s="11"/>
      <c r="AE45" s="11"/>
      <c r="AF45" s="9"/>
      <c r="AG45" s="9"/>
    </row>
    <row r="46" spans="1:34" s="275" customFormat="1" ht="16.5" customHeight="1">
      <c r="A46" s="39"/>
      <c r="B46" s="47">
        <f>+'Ark1'!C785</f>
        <v>2022</v>
      </c>
      <c r="C46" s="47">
        <f>+'Ark1'!O785</f>
        <v>9</v>
      </c>
      <c r="D46" s="48" t="str">
        <f>VLOOKUP(Fylker!C46,RNR!$F$2:$G$15,2)</f>
        <v>Agder</v>
      </c>
      <c r="E46" s="59">
        <f>+'Ark1'!Q785</f>
        <v>5</v>
      </c>
      <c r="F46" s="59">
        <f>+'Ark1'!R785</f>
        <v>66</v>
      </c>
      <c r="G46" s="59"/>
      <c r="H46" s="75">
        <f>+'Ark1'!S785</f>
        <v>66</v>
      </c>
      <c r="I46" s="59"/>
      <c r="J46" s="96">
        <f>+'Ark1'!T785</f>
        <v>0.36454018227009111</v>
      </c>
      <c r="K46" s="59"/>
      <c r="L46" s="96">
        <f>+'Ark1'!U785</f>
        <v>0.40136881075751635</v>
      </c>
      <c r="M46" s="60">
        <f>+'Ark1'!W785</f>
        <v>61.060606060606062</v>
      </c>
      <c r="N46" s="59"/>
      <c r="O46" s="75">
        <f>+'Ark1'!Y785</f>
        <v>151.82878787878789</v>
      </c>
      <c r="P46" s="59"/>
      <c r="Q46" s="96">
        <f>+'Ark1'!AA785</f>
        <v>20.511126065385696</v>
      </c>
      <c r="R46" s="60">
        <f>+'Ark1'!AB785</f>
        <v>3.88422913797922</v>
      </c>
      <c r="S46" s="75">
        <f>+'Ark1'!AC785</f>
        <v>-54.657626941135526</v>
      </c>
      <c r="T46" s="75">
        <f t="shared" ref="T46:T53" si="9">+F46/E46</f>
        <v>13.2</v>
      </c>
      <c r="U46" s="60">
        <f>+'Ark1'!V785</f>
        <v>1.5909090909090908</v>
      </c>
      <c r="V46" s="75">
        <f>+'Ark1'!X785</f>
        <v>164.49489477658497</v>
      </c>
      <c r="W46" s="39"/>
      <c r="X46" s="4"/>
      <c r="Y46" s="52"/>
      <c r="Z46" s="52"/>
      <c r="AA46" s="5"/>
      <c r="AB46" s="5"/>
      <c r="AD46" s="11"/>
      <c r="AE46" s="11"/>
      <c r="AF46" s="9"/>
      <c r="AG46" s="9"/>
      <c r="AH46" s="9"/>
    </row>
    <row r="47" spans="1:34" s="275" customFormat="1" ht="16.5" customHeight="1">
      <c r="A47" s="39"/>
      <c r="B47" s="47">
        <f>+'Ark1'!C786</f>
        <v>2022</v>
      </c>
      <c r="C47" s="47">
        <f>+'Ark1'!O786</f>
        <v>11</v>
      </c>
      <c r="D47" s="48" t="str">
        <f>VLOOKUP(Fylker!C47,RNR!$F$2:$G$15,2)</f>
        <v>Rogaland</v>
      </c>
      <c r="E47" s="59">
        <f>+'Ark1'!Q786</f>
        <v>31</v>
      </c>
      <c r="F47" s="59">
        <f>+'Ark1'!R786</f>
        <v>1744</v>
      </c>
      <c r="G47" s="59"/>
      <c r="H47" s="75">
        <f>+'Ark1'!S786</f>
        <v>1744</v>
      </c>
      <c r="I47" s="59"/>
      <c r="J47" s="96">
        <f>+'Ark1'!T786</f>
        <v>9.63269814968241</v>
      </c>
      <c r="K47" s="59"/>
      <c r="L47" s="96">
        <f>+'Ark1'!U786</f>
        <v>9.2742362543168611</v>
      </c>
      <c r="M47" s="60">
        <f>+'Ark1'!W786</f>
        <v>60.836582568807344</v>
      </c>
      <c r="N47" s="59"/>
      <c r="O47" s="75">
        <f>+'Ark1'!Y786</f>
        <v>132.76576834862388</v>
      </c>
      <c r="P47" s="59"/>
      <c r="Q47" s="96">
        <f>+'Ark1'!AA786</f>
        <v>27.001278070013726</v>
      </c>
      <c r="R47" s="60">
        <f>+'Ark1'!AB786</f>
        <v>3.698377560234325</v>
      </c>
      <c r="S47" s="75">
        <f>+'Ark1'!AC786</f>
        <v>-58.043258156139601</v>
      </c>
      <c r="T47" s="75">
        <f t="shared" si="9"/>
        <v>56.258064516129032</v>
      </c>
      <c r="U47" s="60">
        <f>+'Ark1'!V786</f>
        <v>3.6215596330275241</v>
      </c>
      <c r="V47" s="75">
        <f>+'Ark1'!X786</f>
        <v>143.84156917510705</v>
      </c>
      <c r="W47" s="39"/>
      <c r="X47" s="4"/>
      <c r="Y47" s="52"/>
      <c r="Z47" s="52"/>
      <c r="AA47" s="5"/>
      <c r="AB47" s="5"/>
      <c r="AD47" s="11"/>
      <c r="AE47" s="11"/>
      <c r="AF47" s="9"/>
      <c r="AG47" s="9"/>
      <c r="AH47" s="9"/>
    </row>
    <row r="48" spans="1:34" s="275" customFormat="1" ht="16.5" customHeight="1">
      <c r="A48" s="39"/>
      <c r="B48" s="47">
        <f>+'Ark1'!C787</f>
        <v>2022</v>
      </c>
      <c r="C48" s="47">
        <f>+'Ark1'!O787</f>
        <v>14</v>
      </c>
      <c r="D48" s="48" t="str">
        <f>VLOOKUP(Fylker!C48,RNR!$F$2:$G$15,2)</f>
        <v>Vestland</v>
      </c>
      <c r="E48" s="59">
        <f>+'Ark1'!Q787</f>
        <v>16</v>
      </c>
      <c r="F48" s="59">
        <f>+'Ark1'!R787</f>
        <v>324</v>
      </c>
      <c r="G48" s="59"/>
      <c r="H48" s="75">
        <f>+'Ark1'!S787</f>
        <v>324</v>
      </c>
      <c r="I48" s="59"/>
      <c r="J48" s="96">
        <f>+'Ark1'!T787</f>
        <v>1.7895608947804473</v>
      </c>
      <c r="K48" s="59"/>
      <c r="L48" s="96">
        <f>+'Ark1'!U787</f>
        <v>2.1229444893720952</v>
      </c>
      <c r="M48" s="60">
        <f>+'Ark1'!W787</f>
        <v>58.32407407407409</v>
      </c>
      <c r="N48" s="59"/>
      <c r="O48" s="75">
        <f>+'Ark1'!Y787</f>
        <v>163.58672839506175</v>
      </c>
      <c r="P48" s="59"/>
      <c r="Q48" s="96">
        <f>+'Ark1'!AA787</f>
        <v>32.963686198832512</v>
      </c>
      <c r="R48" s="60">
        <f>+'Ark1'!AB787</f>
        <v>5.0206278879811563</v>
      </c>
      <c r="S48" s="75">
        <f>+'Ark1'!AC787</f>
        <v>-70.490230494382757</v>
      </c>
      <c r="T48" s="75">
        <f t="shared" si="9"/>
        <v>20.25</v>
      </c>
      <c r="U48" s="60">
        <f>+'Ark1'!V787</f>
        <v>6.1296296296296298</v>
      </c>
      <c r="V48" s="75">
        <f>+'Ark1'!X787</f>
        <v>177.23372523842011</v>
      </c>
      <c r="W48" s="39"/>
      <c r="X48" s="4"/>
      <c r="Y48" s="52"/>
      <c r="Z48" s="52"/>
      <c r="AA48" s="5"/>
      <c r="AB48" s="5"/>
      <c r="AD48" s="11"/>
      <c r="AE48" s="11"/>
      <c r="AF48" s="9"/>
      <c r="AG48" s="9"/>
      <c r="AH48" s="9"/>
    </row>
    <row r="49" spans="1:34" s="275" customFormat="1" ht="16.5" customHeight="1">
      <c r="A49" s="39"/>
      <c r="B49" s="47">
        <f>+'Ark1'!C788</f>
        <v>2022</v>
      </c>
      <c r="C49" s="47">
        <f>+'Ark1'!O788</f>
        <v>15</v>
      </c>
      <c r="D49" s="48" t="str">
        <f>VLOOKUP(Fylker!C49,RNR!$F$2:$G$15,2)</f>
        <v>Møre og Romsdal</v>
      </c>
      <c r="E49" s="59">
        <f>+'Ark1'!Q788</f>
        <v>5</v>
      </c>
      <c r="F49" s="59">
        <f>+'Ark1'!R788</f>
        <v>85</v>
      </c>
      <c r="G49" s="59"/>
      <c r="H49" s="75">
        <f>+'Ark1'!S788</f>
        <v>84</v>
      </c>
      <c r="I49" s="59"/>
      <c r="J49" s="96">
        <f>+'Ark1'!T788</f>
        <v>0.46948356807511754</v>
      </c>
      <c r="K49" s="59"/>
      <c r="L49" s="96">
        <f>+'Ark1'!U788</f>
        <v>0.5051254140649184</v>
      </c>
      <c r="M49" s="60">
        <f>+'Ark1'!W788</f>
        <v>59.940476190476176</v>
      </c>
      <c r="N49" s="59"/>
      <c r="O49" s="75">
        <f>+'Ark1'!Y788</f>
        <v>148.36611764705881</v>
      </c>
      <c r="P49" s="59"/>
      <c r="Q49" s="96">
        <f>+'Ark1'!AA788</f>
        <v>27.10755173374622</v>
      </c>
      <c r="R49" s="60">
        <f>+'Ark1'!AB788</f>
        <v>5.2152505086986238</v>
      </c>
      <c r="S49" s="75">
        <f>+'Ark1'!AC788</f>
        <v>-70.672866320719123</v>
      </c>
      <c r="T49" s="75">
        <f t="shared" si="9"/>
        <v>17</v>
      </c>
      <c r="U49" s="60">
        <f>+'Ark1'!V788</f>
        <v>4.1647058823529406</v>
      </c>
      <c r="V49" s="75">
        <f>+'Ark1'!X788</f>
        <v>162.16710216047412</v>
      </c>
      <c r="W49" s="39"/>
      <c r="X49" s="4"/>
      <c r="Y49" s="52"/>
      <c r="Z49" s="52"/>
      <c r="AA49" s="5"/>
      <c r="AB49" s="5"/>
      <c r="AD49" s="11"/>
      <c r="AE49" s="11"/>
      <c r="AF49" s="9"/>
      <c r="AG49" s="9"/>
      <c r="AH49" s="9"/>
    </row>
    <row r="50" spans="1:34" ht="16.5" customHeight="1">
      <c r="A50" s="39"/>
      <c r="B50" s="47">
        <f>+'Ark1'!C789</f>
        <v>2022</v>
      </c>
      <c r="C50" s="47">
        <f>+'Ark1'!O789</f>
        <v>16</v>
      </c>
      <c r="D50" s="48" t="str">
        <f>VLOOKUP(Fylker!C50,RNR!$F$2:$G$15,2)</f>
        <v>Trøndelag</v>
      </c>
      <c r="E50" s="59">
        <f>+'Ark1'!Q789</f>
        <v>145</v>
      </c>
      <c r="F50" s="59">
        <f>+'Ark1'!R789</f>
        <v>8542</v>
      </c>
      <c r="G50" s="59"/>
      <c r="H50" s="75">
        <f>+'Ark1'!S789</f>
        <v>8495</v>
      </c>
      <c r="I50" s="59"/>
      <c r="J50" s="96">
        <f>+'Ark1'!T789</f>
        <v>47.180336923501798</v>
      </c>
      <c r="K50" s="59"/>
      <c r="L50" s="96">
        <f>+'Ark1'!U789</f>
        <v>46.857702417961157</v>
      </c>
      <c r="M50" s="60">
        <f>+'Ark1'!W789</f>
        <v>59.693584461447912</v>
      </c>
      <c r="N50" s="59"/>
      <c r="O50" s="75">
        <f>+'Ark1'!Y789</f>
        <v>136.95435963474571</v>
      </c>
      <c r="P50" s="59"/>
      <c r="Q50" s="96">
        <f>+'Ark1'!AA789</f>
        <v>29.213904698240761</v>
      </c>
      <c r="R50" s="60">
        <f>+'Ark1'!AB789</f>
        <v>4.8219309708453908</v>
      </c>
      <c r="S50" s="75">
        <f>+'Ark1'!AC789</f>
        <v>-62.515973388658352</v>
      </c>
      <c r="T50" s="75">
        <f t="shared" si="9"/>
        <v>58.910344827586208</v>
      </c>
      <c r="U50" s="60">
        <f>+'Ark1'!V789</f>
        <v>4.8778974479044717</v>
      </c>
      <c r="V50" s="75">
        <f>+'Ark1'!X789</f>
        <v>149.12115344662399</v>
      </c>
      <c r="W50" s="39"/>
      <c r="X50" s="4"/>
      <c r="Y50" s="52"/>
      <c r="Z50" s="52"/>
      <c r="AA50" s="5"/>
      <c r="AB50" s="5"/>
      <c r="AD50" s="11"/>
      <c r="AE50" s="11"/>
      <c r="AF50" s="9"/>
      <c r="AG50" s="9"/>
    </row>
    <row r="51" spans="1:34" ht="15.6">
      <c r="A51" s="39"/>
      <c r="B51" s="47">
        <f>+'Ark1'!C790</f>
        <v>2022</v>
      </c>
      <c r="C51" s="47">
        <f>+'Ark1'!O790</f>
        <v>18</v>
      </c>
      <c r="D51" s="48" t="str">
        <f>VLOOKUP(Fylker!C51,RNR!$F$2:$G$15,2)</f>
        <v>Nordland</v>
      </c>
      <c r="E51" s="59">
        <f>+'Ark1'!Q790</f>
        <v>4</v>
      </c>
      <c r="F51" s="59">
        <f>+'Ark1'!R790</f>
        <v>160</v>
      </c>
      <c r="G51" s="59"/>
      <c r="H51" s="75">
        <f>+'Ark1'!S790</f>
        <v>160</v>
      </c>
      <c r="I51" s="59"/>
      <c r="J51" s="96">
        <f>+'Ark1'!T790</f>
        <v>0.88373377520022112</v>
      </c>
      <c r="K51" s="59"/>
      <c r="L51" s="96">
        <f>+'Ark1'!U790</f>
        <v>0.92785821099923282</v>
      </c>
      <c r="M51" s="60">
        <f>+'Ark1'!W790</f>
        <v>62.95</v>
      </c>
      <c r="N51" s="59"/>
      <c r="O51" s="75">
        <f>+'Ark1'!Y790</f>
        <v>144.7825</v>
      </c>
      <c r="P51" s="59"/>
      <c r="Q51" s="96">
        <f>+'Ark1'!AA790</f>
        <v>31.364393725210121</v>
      </c>
      <c r="R51" s="60">
        <f>+'Ark1'!AB790</f>
        <v>1.4908051515875087</v>
      </c>
      <c r="S51" s="75">
        <f>+'Ark1'!AC790</f>
        <v>-49.765870218292783</v>
      </c>
      <c r="T51" s="75">
        <f t="shared" si="9"/>
        <v>40</v>
      </c>
      <c r="U51" s="60">
        <f>+'Ark1'!V790</f>
        <v>0.35</v>
      </c>
      <c r="V51" s="75">
        <f>+'Ark1'!X790</f>
        <v>156.86078006500543</v>
      </c>
      <c r="W51" s="39"/>
      <c r="X51" s="4"/>
      <c r="Y51" s="51"/>
      <c r="Z51" s="52"/>
      <c r="AD51" s="11"/>
      <c r="AE51" s="11"/>
      <c r="AF51" s="9"/>
      <c r="AG51" s="9"/>
    </row>
    <row r="52" spans="1:34" ht="17.25" customHeight="1">
      <c r="A52" s="39"/>
      <c r="B52" s="47">
        <f>+'Ark1'!C791</f>
        <v>2022</v>
      </c>
      <c r="C52" s="47">
        <f>+'Ark1'!O791</f>
        <v>55</v>
      </c>
      <c r="D52" s="48" t="str">
        <f>VLOOKUP(Fylker!C52,RNR!$F$2:$G$15,2)</f>
        <v>Troms</v>
      </c>
      <c r="E52" s="59">
        <f>+'Ark1'!Q791</f>
        <v>2</v>
      </c>
      <c r="F52" s="59">
        <f>+'Ark1'!R791</f>
        <v>39</v>
      </c>
      <c r="G52" s="59"/>
      <c r="H52" s="75">
        <f>+'Ark1'!S791</f>
        <v>39</v>
      </c>
      <c r="I52" s="59"/>
      <c r="J52" s="96">
        <f>+'Ark1'!T791</f>
        <v>0.21541010770505389</v>
      </c>
      <c r="K52" s="59"/>
      <c r="L52" s="96">
        <f>+'Ark1'!U791</f>
        <v>0.28823236890558174</v>
      </c>
      <c r="M52" s="60">
        <f>+'Ark1'!W791</f>
        <v>61.769230769230759</v>
      </c>
      <c r="N52" s="59"/>
      <c r="O52" s="75">
        <f>+'Ark1'!Y791</f>
        <v>184.51538461538473</v>
      </c>
      <c r="P52" s="59"/>
      <c r="Q52" s="96">
        <f>+'Ark1'!AA791</f>
        <v>32.929221209549226</v>
      </c>
      <c r="R52" s="60">
        <f>+'Ark1'!AB791</f>
        <v>1.608655091421471</v>
      </c>
      <c r="S52" s="75">
        <f>+'Ark1'!AC791</f>
        <v>-61.278977068773521</v>
      </c>
      <c r="T52" s="75">
        <f t="shared" si="9"/>
        <v>19.5</v>
      </c>
      <c r="U52" s="60">
        <f>+'Ark1'!V791</f>
        <v>1.7948717948717952</v>
      </c>
      <c r="V52" s="75">
        <f>+'Ark1'!X791</f>
        <v>199.9083256938078</v>
      </c>
      <c r="W52" s="39"/>
      <c r="X52"/>
      <c r="Z52" s="52"/>
      <c r="AB52" s="5"/>
      <c r="AD52" s="11"/>
      <c r="AE52" s="11"/>
      <c r="AF52" s="9"/>
      <c r="AG52" s="9"/>
    </row>
    <row r="53" spans="1:34" ht="15.6">
      <c r="A53" s="39"/>
      <c r="B53" s="47">
        <f>+'Ark1'!C792</f>
        <v>2022</v>
      </c>
      <c r="C53" s="47">
        <f>+'Ark1'!O792</f>
        <v>56</v>
      </c>
      <c r="D53" s="48" t="str">
        <f>VLOOKUP(Fylker!C53,RNR!$F$2:$G$15,2)</f>
        <v>Finnmark</v>
      </c>
      <c r="E53" s="59">
        <f>+'Ark1'!Q792</f>
        <v>0</v>
      </c>
      <c r="F53" s="59">
        <f>+'Ark1'!R792</f>
        <v>0</v>
      </c>
      <c r="G53" s="59"/>
      <c r="H53" s="75">
        <f>+'Ark1'!S792</f>
        <v>0</v>
      </c>
      <c r="I53" s="59"/>
      <c r="J53" s="96">
        <f>+'Ark1'!T792</f>
        <v>0</v>
      </c>
      <c r="K53" s="59"/>
      <c r="L53" s="96">
        <f>+'Ark1'!U792</f>
        <v>0</v>
      </c>
      <c r="M53" s="60">
        <f>+'Ark1'!W792</f>
        <v>0</v>
      </c>
      <c r="N53" s="59"/>
      <c r="O53" s="75">
        <f>+'Ark1'!Y792</f>
        <v>0</v>
      </c>
      <c r="P53" s="59"/>
      <c r="Q53" s="96">
        <f>+'Ark1'!AA792</f>
        <v>0</v>
      </c>
      <c r="R53" s="60">
        <f>+'Ark1'!AB792</f>
        <v>0</v>
      </c>
      <c r="S53" s="75">
        <f>+'Ark1'!AC792</f>
        <v>0</v>
      </c>
      <c r="T53" s="75" t="e">
        <f t="shared" si="9"/>
        <v>#DIV/0!</v>
      </c>
      <c r="U53" s="60">
        <f>+'Ark1'!V792</f>
        <v>0</v>
      </c>
      <c r="V53" s="75">
        <f>+'Ark1'!X792</f>
        <v>0</v>
      </c>
      <c r="W53" s="39"/>
      <c r="X53" s="2"/>
      <c r="Y53" s="51"/>
      <c r="Z53" s="52"/>
      <c r="AD53" s="11"/>
      <c r="AE53" s="11"/>
      <c r="AF53" s="9"/>
      <c r="AG53" s="9"/>
    </row>
    <row r="54" spans="1:34" ht="15.6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2"/>
      <c r="Y54" s="51"/>
      <c r="Z54" s="52"/>
      <c r="AD54" s="11"/>
      <c r="AE54" s="11"/>
      <c r="AF54" s="9"/>
      <c r="AG54" s="9"/>
    </row>
    <row r="55" spans="1:34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63"/>
      <c r="P55" s="39"/>
      <c r="Q55" s="39"/>
      <c r="R55" s="39"/>
      <c r="S55" s="39"/>
      <c r="T55" s="39"/>
      <c r="U55" s="39"/>
      <c r="V55" s="63"/>
      <c r="W55" s="39"/>
    </row>
    <row r="56" spans="1:34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63"/>
      <c r="P56" s="39"/>
      <c r="Q56" s="39"/>
      <c r="R56" s="39"/>
      <c r="S56" s="39"/>
      <c r="T56" s="39"/>
      <c r="U56" s="39"/>
      <c r="V56" s="63"/>
      <c r="W56" s="39"/>
    </row>
  </sheetData>
  <mergeCells count="1">
    <mergeCell ref="R4:S4"/>
  </mergeCells>
  <conditionalFormatting sqref="Y53:Y54">
    <cfRule type="cellIs" dxfId="15" priority="14" stopIfTrue="1" operator="lessThan">
      <formula>0</formula>
    </cfRule>
  </conditionalFormatting>
  <conditionalFormatting sqref="G10:G23">
    <cfRule type="cellIs" dxfId="14" priority="11" operator="lessThan">
      <formula>0</formula>
    </cfRule>
    <cfRule type="cellIs" dxfId="13" priority="12" operator="greaterThan">
      <formula>0</formula>
    </cfRule>
  </conditionalFormatting>
  <conditionalFormatting sqref="I10:I23">
    <cfRule type="cellIs" dxfId="12" priority="9" operator="lessThan">
      <formula>0</formula>
    </cfRule>
    <cfRule type="cellIs" dxfId="11" priority="10" operator="greaterThan">
      <formula>0</formula>
    </cfRule>
  </conditionalFormatting>
  <conditionalFormatting sqref="K10:K23">
    <cfRule type="cellIs" dxfId="10" priority="7" operator="lessThan">
      <formula>0</formula>
    </cfRule>
    <cfRule type="cellIs" dxfId="9" priority="8" operator="greaterThan">
      <formula>0</formula>
    </cfRule>
  </conditionalFormatting>
  <conditionalFormatting sqref="N10:N23">
    <cfRule type="cellIs" dxfId="8" priority="5" operator="lessThan">
      <formula>0</formula>
    </cfRule>
    <cfRule type="cellIs" dxfId="7" priority="6" operator="greaterThan">
      <formula>0</formula>
    </cfRule>
  </conditionalFormatting>
  <conditionalFormatting sqref="P10:P23">
    <cfRule type="cellIs" dxfId="6" priority="3" operator="lessThan">
      <formula>0</formula>
    </cfRule>
    <cfRule type="cellIs" dxfId="5" priority="4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489E2-DA75-49B8-897C-905CA40341E8}">
  <dimension ref="A1:AO444"/>
  <sheetViews>
    <sheetView zoomScale="86" zoomScaleNormal="86" workbookViewId="0">
      <selection activeCell="Z26" sqref="Z26"/>
    </sheetView>
  </sheetViews>
  <sheetFormatPr baseColWidth="10" defaultRowHeight="15"/>
  <cols>
    <col min="1" max="1" width="3.6328125" customWidth="1"/>
    <col min="2" max="2" width="6.453125" customWidth="1"/>
    <col min="3" max="3" width="4.36328125" customWidth="1"/>
    <col min="4" max="4" width="13.1796875" customWidth="1"/>
    <col min="5" max="5" width="7" customWidth="1"/>
    <col min="6" max="6" width="6.1796875" customWidth="1"/>
    <col min="7" max="7" width="5.90625" customWidth="1"/>
    <col min="8" max="8" width="7.453125" customWidth="1"/>
    <col min="9" max="9" width="5.54296875" customWidth="1"/>
    <col min="10" max="10" width="7.08984375" style="94" customWidth="1"/>
    <col min="11" max="11" width="4.6328125" customWidth="1"/>
    <col min="12" max="12" width="6" style="94" customWidth="1"/>
    <col min="13" max="13" width="7.90625" customWidth="1"/>
    <col min="14" max="14" width="4.6328125" customWidth="1"/>
    <col min="15" max="15" width="7.08984375" style="94" customWidth="1"/>
    <col min="16" max="16" width="4.6328125" customWidth="1"/>
    <col min="17" max="17" width="7" style="94" customWidth="1"/>
    <col min="18" max="18" width="6.36328125" customWidth="1"/>
    <col min="19" max="19" width="10.90625" style="9" customWidth="1"/>
    <col min="20" max="20" width="10.08984375" customWidth="1"/>
    <col min="21" max="21" width="8" customWidth="1"/>
    <col min="22" max="22" width="7.90625" style="94" customWidth="1"/>
    <col min="23" max="23" width="9.453125" customWidth="1"/>
    <col min="24" max="24" width="8" style="9" customWidth="1"/>
    <col min="25" max="25" width="8" customWidth="1"/>
    <col min="26" max="26" width="9.81640625" customWidth="1"/>
    <col min="27" max="27" width="9.6328125" customWidth="1"/>
    <col min="28" max="28" width="9.08984375" customWidth="1"/>
    <col min="29" max="29" width="7.453125" customWidth="1"/>
    <col min="30" max="30" width="7.6328125" customWidth="1"/>
    <col min="32" max="32" width="8.1796875" customWidth="1"/>
    <col min="33" max="33" width="6.453125" customWidth="1"/>
    <col min="34" max="34" width="10.08984375" style="9" customWidth="1"/>
    <col min="36" max="36" width="14" customWidth="1"/>
    <col min="37" max="37" width="12.54296875" customWidth="1"/>
    <col min="38" max="38" width="10.90625" customWidth="1"/>
  </cols>
  <sheetData>
    <row r="1" spans="1:41" ht="15.6">
      <c r="X1" s="2"/>
      <c r="Y1" s="5"/>
      <c r="Z1" s="5"/>
      <c r="AA1" s="4"/>
      <c r="AB1" s="4"/>
      <c r="AH1"/>
    </row>
    <row r="2" spans="1:41" s="120" customFormat="1" ht="31.8">
      <c r="A2"/>
      <c r="B2"/>
      <c r="C2"/>
      <c r="D2"/>
      <c r="E2"/>
      <c r="F2"/>
      <c r="G2"/>
      <c r="H2"/>
      <c r="I2"/>
      <c r="J2" s="94"/>
      <c r="K2"/>
      <c r="L2" s="94"/>
      <c r="M2"/>
      <c r="N2"/>
      <c r="O2" s="94"/>
      <c r="P2"/>
      <c r="Q2" s="94"/>
      <c r="R2"/>
      <c r="S2" s="9"/>
      <c r="T2"/>
      <c r="U2"/>
      <c r="V2" s="94"/>
      <c r="W2"/>
      <c r="X2" s="5"/>
      <c r="Y2" s="4"/>
      <c r="Z2" s="4"/>
      <c r="AA2"/>
      <c r="AB2"/>
      <c r="AC2"/>
      <c r="AD2"/>
      <c r="AE2"/>
      <c r="AF2"/>
      <c r="AG2"/>
      <c r="AH2"/>
      <c r="AI2"/>
      <c r="AJ2"/>
    </row>
    <row r="3" spans="1:41" ht="15.6">
      <c r="X3" s="2"/>
      <c r="Y3" s="5"/>
      <c r="Z3" s="5"/>
      <c r="AA3" s="4"/>
      <c r="AB3" s="4"/>
      <c r="AH3"/>
    </row>
    <row r="4" spans="1:41" ht="15.6">
      <c r="X4" s="2"/>
      <c r="Y4" s="5"/>
      <c r="Z4" s="5"/>
      <c r="AA4" s="4"/>
      <c r="AB4" s="4"/>
      <c r="AH4"/>
    </row>
    <row r="5" spans="1:41" s="118" customFormat="1" ht="16.2">
      <c r="A5"/>
      <c r="B5"/>
      <c r="C5"/>
      <c r="D5"/>
      <c r="E5"/>
      <c r="F5"/>
      <c r="G5"/>
      <c r="H5"/>
      <c r="I5"/>
      <c r="J5" s="94"/>
      <c r="K5"/>
      <c r="L5" s="94"/>
      <c r="M5"/>
      <c r="N5"/>
      <c r="O5" s="94"/>
      <c r="P5"/>
      <c r="Q5" s="94"/>
      <c r="R5"/>
      <c r="S5" s="9"/>
      <c r="T5"/>
      <c r="U5"/>
      <c r="V5" s="94"/>
      <c r="W5"/>
      <c r="X5" s="2"/>
      <c r="Y5" s="2"/>
      <c r="Z5" s="5"/>
      <c r="AA5" s="5"/>
      <c r="AB5" s="4"/>
      <c r="AC5" s="4"/>
      <c r="AD5"/>
      <c r="AE5"/>
      <c r="AF5"/>
      <c r="AG5"/>
      <c r="AH5"/>
      <c r="AI5"/>
      <c r="AJ5"/>
      <c r="AK5"/>
      <c r="AL5"/>
      <c r="AM5"/>
      <c r="AN5" s="137"/>
      <c r="AO5" s="137"/>
    </row>
    <row r="6" spans="1:41" ht="15.6">
      <c r="X6" s="2"/>
      <c r="Y6" s="5"/>
      <c r="Z6" s="5"/>
      <c r="AA6" s="4"/>
      <c r="AB6" s="4"/>
      <c r="AH6"/>
      <c r="AM6" s="4"/>
      <c r="AN6" s="4"/>
    </row>
    <row r="7" spans="1:41" ht="15.6">
      <c r="X7" s="2"/>
      <c r="Y7" s="5"/>
      <c r="Z7" s="5"/>
      <c r="AA7" s="4"/>
      <c r="AB7" s="4"/>
      <c r="AH7"/>
      <c r="AM7" s="4"/>
      <c r="AN7" s="4"/>
    </row>
    <row r="8" spans="1:41" ht="15.6">
      <c r="X8" s="2"/>
      <c r="Y8" s="5"/>
      <c r="Z8" s="5"/>
      <c r="AA8" s="4"/>
      <c r="AB8" s="4"/>
      <c r="AH8"/>
      <c r="AM8" s="4"/>
      <c r="AN8" s="4"/>
    </row>
    <row r="9" spans="1:41" ht="15.6">
      <c r="X9" s="2"/>
      <c r="Y9" s="5"/>
      <c r="Z9" s="5"/>
      <c r="AA9" s="4"/>
      <c r="AB9" s="4"/>
      <c r="AH9"/>
    </row>
    <row r="10" spans="1:41" ht="15.6">
      <c r="X10" s="4"/>
      <c r="Y10" s="4"/>
      <c r="Z10" s="4"/>
      <c r="AA10" s="1"/>
      <c r="AB10" s="5"/>
      <c r="AH10"/>
    </row>
    <row r="11" spans="1:41" ht="15.6">
      <c r="X11" s="4"/>
      <c r="Y11" s="52"/>
      <c r="Z11" s="52"/>
      <c r="AA11" s="1"/>
      <c r="AB11" s="5"/>
      <c r="AH11"/>
    </row>
    <row r="12" spans="1:41" ht="15.6">
      <c r="X12" s="4"/>
      <c r="Y12" s="52"/>
      <c r="Z12" s="52"/>
      <c r="AA12" s="1"/>
      <c r="AB12" s="5"/>
      <c r="AH12"/>
    </row>
    <row r="13" spans="1:41" ht="15.6">
      <c r="X13" s="4"/>
      <c r="Y13" s="52"/>
      <c r="Z13" s="52"/>
      <c r="AA13" s="1"/>
      <c r="AB13" s="5"/>
      <c r="AH13"/>
    </row>
    <row r="14" spans="1:41" ht="15.6">
      <c r="X14" s="4"/>
      <c r="Y14" s="52"/>
      <c r="Z14" s="52"/>
      <c r="AA14" s="1"/>
      <c r="AB14" s="5"/>
      <c r="AH14"/>
    </row>
    <row r="15" spans="1:41" ht="15.6">
      <c r="X15" s="4"/>
      <c r="Y15" s="52"/>
      <c r="Z15" s="52"/>
      <c r="AA15" s="1"/>
      <c r="AB15" s="5"/>
      <c r="AH15"/>
    </row>
    <row r="16" spans="1:41" ht="15.6">
      <c r="X16" s="4"/>
      <c r="Y16" s="52"/>
      <c r="Z16" s="52"/>
      <c r="AA16" s="1"/>
      <c r="AB16" s="5"/>
      <c r="AH16"/>
    </row>
    <row r="17" spans="24:34" ht="15.6">
      <c r="X17" s="4"/>
      <c r="Y17" s="52"/>
      <c r="Z17" s="52"/>
      <c r="AA17" s="1"/>
      <c r="AB17" s="5"/>
      <c r="AH17"/>
    </row>
    <row r="18" spans="24:34" ht="15.6">
      <c r="X18" s="4"/>
      <c r="Y18" s="52"/>
      <c r="Z18" s="52"/>
      <c r="AA18" s="1"/>
      <c r="AB18" s="5"/>
      <c r="AD18" s="2"/>
      <c r="AE18" s="2"/>
      <c r="AF18" s="2"/>
      <c r="AH18"/>
    </row>
    <row r="19" spans="24:34" ht="15.6">
      <c r="X19" s="4"/>
      <c r="Y19" s="52"/>
      <c r="Z19" s="52"/>
      <c r="AA19" s="11"/>
      <c r="AB19" s="5"/>
      <c r="AD19" s="2"/>
      <c r="AE19" s="2"/>
      <c r="AF19" s="4"/>
      <c r="AG19" s="4"/>
      <c r="AH19" s="4"/>
    </row>
    <row r="20" spans="24:34" ht="15.6">
      <c r="X20" s="4"/>
      <c r="Y20" s="52"/>
      <c r="Z20" s="52"/>
      <c r="AA20" s="1"/>
      <c r="AB20" s="5"/>
      <c r="AH20"/>
    </row>
    <row r="21" spans="24:34" ht="15.6">
      <c r="X21" s="4"/>
      <c r="Y21" s="52"/>
      <c r="Z21" s="52"/>
      <c r="AA21" s="1"/>
      <c r="AB21" s="5"/>
      <c r="AH21"/>
    </row>
    <row r="22" spans="24:34" ht="15.6">
      <c r="X22" s="4"/>
      <c r="Y22" s="52"/>
      <c r="Z22" s="52"/>
      <c r="AA22" s="1"/>
      <c r="AB22" s="5"/>
      <c r="AD22" s="2"/>
      <c r="AE22" s="2"/>
      <c r="AF22" s="2"/>
      <c r="AH22"/>
    </row>
    <row r="23" spans="24:34" ht="15.6">
      <c r="X23" s="4"/>
      <c r="Y23" s="52"/>
      <c r="Z23" s="52"/>
      <c r="AA23" s="1"/>
      <c r="AB23" s="5"/>
      <c r="AD23" s="2"/>
      <c r="AE23" s="2"/>
      <c r="AF23" s="2"/>
      <c r="AH23"/>
    </row>
    <row r="24" spans="24:34" ht="15.6">
      <c r="X24" s="4"/>
      <c r="Y24" s="52"/>
      <c r="Z24" s="52"/>
      <c r="AA24" s="1"/>
      <c r="AB24" s="5"/>
      <c r="AD24" s="2"/>
      <c r="AE24" s="2"/>
      <c r="AF24" s="2"/>
      <c r="AH24"/>
    </row>
    <row r="25" spans="24:34" ht="15.6">
      <c r="X25" s="4"/>
      <c r="Y25" s="52"/>
      <c r="Z25" s="52"/>
      <c r="AA25" s="1"/>
      <c r="AB25" s="5"/>
      <c r="AD25" s="2"/>
      <c r="AE25" s="2"/>
      <c r="AF25" s="2"/>
      <c r="AH25"/>
    </row>
    <row r="26" spans="24:34" ht="15.6">
      <c r="X26" s="4"/>
      <c r="Y26" s="52"/>
      <c r="Z26" s="52"/>
      <c r="AA26" s="1"/>
      <c r="AB26" s="5"/>
      <c r="AD26" s="2"/>
      <c r="AE26" s="2"/>
      <c r="AF26" s="2"/>
      <c r="AH26"/>
    </row>
    <row r="27" spans="24:34" ht="15.6">
      <c r="X27" s="4"/>
      <c r="Y27" s="52"/>
      <c r="Z27" s="52"/>
      <c r="AA27" s="11"/>
      <c r="AB27" s="5"/>
      <c r="AD27" s="2"/>
      <c r="AE27" s="2"/>
      <c r="AF27" s="4"/>
      <c r="AG27" s="4"/>
      <c r="AH27" s="4"/>
    </row>
    <row r="28" spans="24:34" ht="15.6">
      <c r="X28" s="4"/>
      <c r="Y28" s="52"/>
      <c r="Z28" s="52"/>
      <c r="AA28" s="11"/>
      <c r="AB28" s="5"/>
      <c r="AD28" s="1"/>
      <c r="AE28" s="1"/>
      <c r="AF28" s="9"/>
      <c r="AG28" s="9"/>
    </row>
    <row r="29" spans="24:34" ht="15.6">
      <c r="X29" s="4"/>
      <c r="Y29" s="52"/>
      <c r="Z29" s="52"/>
      <c r="AA29" s="5"/>
      <c r="AB29" s="5"/>
      <c r="AD29" s="1"/>
      <c r="AE29" s="1"/>
      <c r="AF29" s="9"/>
      <c r="AG29" s="9"/>
    </row>
    <row r="30" spans="24:34" ht="15.6">
      <c r="X30" s="4"/>
      <c r="Y30" s="52"/>
      <c r="Z30" s="52"/>
      <c r="AA30" s="5"/>
      <c r="AB30" s="5"/>
      <c r="AD30" s="1"/>
      <c r="AE30" s="1"/>
      <c r="AF30" s="9"/>
      <c r="AG30" s="9"/>
    </row>
    <row r="31" spans="24:34" ht="15.6">
      <c r="X31" s="4"/>
      <c r="Y31" s="52"/>
      <c r="Z31" s="52"/>
      <c r="AA31" s="5"/>
      <c r="AB31" s="5"/>
      <c r="AD31" s="1"/>
      <c r="AE31" s="1"/>
      <c r="AF31" s="9"/>
      <c r="AG31" s="9"/>
    </row>
    <row r="32" spans="24:34" ht="15.6">
      <c r="X32" s="4"/>
      <c r="Y32" s="52"/>
      <c r="Z32" s="52"/>
      <c r="AA32" s="5"/>
      <c r="AB32" s="5"/>
      <c r="AD32" s="1"/>
      <c r="AE32" s="1"/>
      <c r="AF32" s="9"/>
      <c r="AG32" s="9"/>
    </row>
    <row r="33" spans="24:34" ht="15.6">
      <c r="X33" s="4"/>
      <c r="Y33" s="52"/>
      <c r="Z33" s="52"/>
      <c r="AA33" s="5"/>
      <c r="AB33" s="5"/>
      <c r="AD33" s="1"/>
      <c r="AE33" s="1"/>
      <c r="AF33" s="9"/>
      <c r="AG33" s="9"/>
    </row>
    <row r="34" spans="24:34" ht="15.6">
      <c r="X34" s="4"/>
      <c r="Y34" s="52"/>
      <c r="Z34" s="52"/>
      <c r="AA34" s="5"/>
      <c r="AB34" s="5"/>
      <c r="AD34" s="1"/>
      <c r="AE34" s="1"/>
      <c r="AF34" s="9"/>
      <c r="AG34" s="9"/>
    </row>
    <row r="35" spans="24:34" ht="15.6">
      <c r="X35" s="4"/>
      <c r="Y35" s="52"/>
      <c r="Z35" s="52"/>
      <c r="AA35" s="5"/>
      <c r="AB35" s="5"/>
      <c r="AD35" s="1"/>
      <c r="AE35" s="1"/>
      <c r="AF35" s="9"/>
      <c r="AG35" s="9"/>
    </row>
    <row r="36" spans="24:34" ht="15.6">
      <c r="X36" s="4"/>
      <c r="Y36" s="52"/>
      <c r="Z36" s="52"/>
      <c r="AA36" s="5"/>
      <c r="AB36" s="5"/>
      <c r="AD36" s="11"/>
      <c r="AE36" s="11"/>
      <c r="AF36" s="9"/>
      <c r="AG36" s="9"/>
    </row>
    <row r="37" spans="24:34" ht="16.5" customHeight="1">
      <c r="X37" s="4"/>
      <c r="Y37" s="52"/>
      <c r="Z37" s="52"/>
      <c r="AA37" s="5"/>
      <c r="AB37" s="5"/>
      <c r="AD37" s="11"/>
      <c r="AE37" s="11"/>
      <c r="AF37" s="9"/>
      <c r="AG37" s="9"/>
    </row>
    <row r="38" spans="24:34" ht="16.5" customHeight="1">
      <c r="X38" s="4"/>
      <c r="Y38" s="52"/>
      <c r="Z38" s="52"/>
      <c r="AA38" s="5"/>
      <c r="AB38" s="5"/>
      <c r="AD38" s="11"/>
      <c r="AE38" s="11"/>
      <c r="AF38" s="9"/>
      <c r="AG38" s="9"/>
    </row>
    <row r="39" spans="24:34" ht="15.6">
      <c r="X39" s="4"/>
      <c r="Y39" s="51"/>
      <c r="Z39" s="52"/>
      <c r="AD39" s="11"/>
      <c r="AE39" s="11"/>
      <c r="AF39" s="9"/>
      <c r="AG39" s="9"/>
    </row>
    <row r="40" spans="24:34" ht="17.25" customHeight="1">
      <c r="X40" s="4"/>
      <c r="Z40" s="52"/>
      <c r="AB40" s="5"/>
      <c r="AD40" s="11"/>
      <c r="AE40" s="11"/>
      <c r="AF40" s="9"/>
      <c r="AG40" s="9"/>
    </row>
    <row r="41" spans="24:34" ht="15.6">
      <c r="X41" s="4"/>
      <c r="Y41" s="51"/>
      <c r="Z41" s="52"/>
      <c r="AD41" s="11"/>
      <c r="AE41" s="11"/>
      <c r="AF41" s="9"/>
      <c r="AG41" s="9"/>
    </row>
    <row r="42" spans="24:34" ht="15.6">
      <c r="X42" s="4"/>
      <c r="Y42" s="51"/>
      <c r="Z42" s="52"/>
      <c r="AD42" s="11"/>
      <c r="AE42" s="11"/>
      <c r="AF42" s="9"/>
      <c r="AG42" s="9"/>
    </row>
    <row r="43" spans="24:34" ht="21">
      <c r="X43" s="4"/>
      <c r="Y43" s="11"/>
      <c r="Z43" s="52"/>
      <c r="AD43" s="50"/>
      <c r="AE43" s="50"/>
      <c r="AF43" s="9"/>
      <c r="AG43" s="9"/>
    </row>
    <row r="44" spans="24:34" ht="15.6">
      <c r="X44" s="4"/>
      <c r="Y44" s="5"/>
      <c r="Z44" s="52"/>
      <c r="AA44" s="4"/>
      <c r="AB44" s="4"/>
      <c r="AH44"/>
    </row>
    <row r="45" spans="24:34" ht="15.6">
      <c r="X45" s="4"/>
      <c r="Y45" s="4"/>
      <c r="Z45" s="52"/>
      <c r="AA45" s="1"/>
      <c r="AB45" s="18"/>
      <c r="AD45" s="1"/>
      <c r="AE45" s="5"/>
      <c r="AH45"/>
    </row>
    <row r="46" spans="24:34" ht="15.6">
      <c r="X46" s="4"/>
      <c r="Y46" s="14"/>
      <c r="Z46" s="52"/>
      <c r="AA46" s="1"/>
      <c r="AB46" s="18"/>
      <c r="AH46"/>
    </row>
    <row r="47" spans="24:34" ht="15.6">
      <c r="X47" s="4"/>
      <c r="Y47" s="14"/>
      <c r="Z47" s="52"/>
      <c r="AA47" s="1"/>
      <c r="AB47" s="18"/>
      <c r="AH47"/>
    </row>
    <row r="48" spans="24:34" ht="15.6">
      <c r="X48" s="4"/>
      <c r="Y48" s="14"/>
      <c r="Z48" s="52"/>
      <c r="AA48" s="1"/>
      <c r="AB48" s="18"/>
      <c r="AH48"/>
    </row>
    <row r="49" spans="12:34" ht="15.6">
      <c r="X49" s="4"/>
      <c r="Y49" s="14"/>
      <c r="Z49" s="52"/>
      <c r="AA49" s="1"/>
      <c r="AB49" s="18"/>
      <c r="AH49"/>
    </row>
    <row r="50" spans="12:34" ht="15.6">
      <c r="X50" s="4"/>
      <c r="Y50" s="14"/>
      <c r="Z50" s="52"/>
      <c r="AA50" s="1"/>
      <c r="AB50" s="18"/>
      <c r="AH50"/>
    </row>
    <row r="51" spans="12:34" ht="15.6">
      <c r="X51" s="4"/>
      <c r="Y51" s="14"/>
      <c r="Z51" s="52"/>
      <c r="AA51" s="1"/>
      <c r="AB51" s="18"/>
      <c r="AH51"/>
    </row>
    <row r="52" spans="12:34" ht="15.6">
      <c r="X52" s="4"/>
      <c r="Y52" s="14"/>
      <c r="Z52" s="52"/>
      <c r="AA52" s="1"/>
      <c r="AB52" s="18"/>
      <c r="AH52"/>
    </row>
    <row r="53" spans="12:34" ht="15.6">
      <c r="X53" s="4"/>
      <c r="Y53" s="14"/>
      <c r="Z53" s="52"/>
      <c r="AA53" s="11"/>
      <c r="AB53" s="18"/>
      <c r="AH53"/>
    </row>
    <row r="54" spans="12:34" ht="15.6">
      <c r="X54" s="4"/>
      <c r="Y54" s="14"/>
      <c r="Z54" s="52"/>
      <c r="AA54" s="11"/>
      <c r="AB54" s="18"/>
      <c r="AH54"/>
    </row>
    <row r="55" spans="12:34" ht="15.6">
      <c r="X55" s="4"/>
      <c r="Y55" s="14"/>
      <c r="Z55" s="52"/>
      <c r="AA55" s="11"/>
      <c r="AB55" s="18"/>
      <c r="AH55"/>
    </row>
    <row r="56" spans="12:34" ht="15.6">
      <c r="X56" s="4"/>
      <c r="Y56" s="14"/>
      <c r="Z56" s="52"/>
      <c r="AA56" s="11"/>
      <c r="AB56" s="18"/>
      <c r="AH56"/>
    </row>
    <row r="57" spans="12:34" ht="15.6">
      <c r="X57" s="4"/>
      <c r="Y57" s="14"/>
      <c r="Z57" s="52"/>
      <c r="AA57" s="11"/>
      <c r="AB57" s="18"/>
      <c r="AH57"/>
    </row>
    <row r="58" spans="12:34" ht="15.6">
      <c r="X58" s="4"/>
      <c r="Y58" s="14"/>
      <c r="Z58" s="52"/>
      <c r="AA58" s="5"/>
      <c r="AB58" s="18"/>
      <c r="AH58"/>
    </row>
    <row r="59" spans="12:34" ht="15.6">
      <c r="X59" s="4"/>
      <c r="Y59" s="14"/>
      <c r="Z59" s="52"/>
      <c r="AA59" s="5"/>
      <c r="AB59" s="18"/>
      <c r="AH59"/>
    </row>
    <row r="60" spans="12:34" ht="15.6">
      <c r="L60" s="52"/>
      <c r="R60" s="32"/>
      <c r="X60" s="4"/>
      <c r="Y60" s="14"/>
      <c r="Z60" s="52"/>
      <c r="AA60" s="5"/>
      <c r="AB60" s="18"/>
      <c r="AH60"/>
    </row>
    <row r="61" spans="12:34" ht="15.6">
      <c r="L61" s="52"/>
      <c r="R61" s="32"/>
      <c r="X61" s="4"/>
      <c r="Y61" s="14"/>
      <c r="Z61" s="52"/>
      <c r="AA61" s="5"/>
      <c r="AB61" s="18"/>
      <c r="AH61"/>
    </row>
    <row r="62" spans="12:34" ht="15.6">
      <c r="L62" s="52"/>
      <c r="R62" s="32"/>
      <c r="X62" s="4"/>
      <c r="Y62" s="14"/>
      <c r="Z62" s="52"/>
      <c r="AA62" s="5"/>
      <c r="AB62" s="18"/>
      <c r="AH62"/>
    </row>
    <row r="63" spans="12:34" ht="15.6">
      <c r="L63" s="52"/>
      <c r="R63" s="32"/>
      <c r="X63" s="4"/>
      <c r="Y63" s="14"/>
      <c r="Z63" s="52"/>
      <c r="AA63" s="5"/>
      <c r="AB63" s="18"/>
      <c r="AH63"/>
    </row>
    <row r="64" spans="12:34" ht="15.6">
      <c r="L64" s="52"/>
      <c r="R64" s="32"/>
      <c r="X64" s="4"/>
      <c r="Y64" s="14"/>
      <c r="Z64" s="52"/>
      <c r="AA64" s="5"/>
      <c r="AB64" s="18"/>
      <c r="AH64"/>
    </row>
    <row r="65" spans="12:34" ht="15.6">
      <c r="L65" s="52"/>
      <c r="R65" s="32"/>
      <c r="X65" s="4"/>
      <c r="Y65" s="14"/>
      <c r="Z65" s="52"/>
      <c r="AA65" s="5"/>
      <c r="AB65" s="18"/>
      <c r="AH65"/>
    </row>
    <row r="66" spans="12:34" ht="15.6">
      <c r="L66" s="52"/>
      <c r="R66" s="32"/>
      <c r="X66" s="4"/>
      <c r="Y66" s="14"/>
      <c r="Z66" s="52"/>
      <c r="AA66" s="5"/>
      <c r="AB66" s="18"/>
      <c r="AH66"/>
    </row>
    <row r="67" spans="12:34" ht="15.6">
      <c r="L67" s="52"/>
      <c r="R67" s="32"/>
      <c r="X67" s="4"/>
      <c r="Y67" s="18"/>
      <c r="Z67" s="52"/>
      <c r="AH67"/>
    </row>
    <row r="68" spans="12:34" ht="15.6">
      <c r="L68" s="52"/>
      <c r="R68" s="32"/>
      <c r="X68" s="11"/>
      <c r="Y68" s="11"/>
      <c r="Z68" s="52"/>
      <c r="AB68" s="18"/>
      <c r="AH68"/>
    </row>
    <row r="69" spans="12:34" ht="15.6">
      <c r="L69" s="52"/>
      <c r="R69" s="32"/>
      <c r="X69" s="5"/>
      <c r="Y69" s="18"/>
      <c r="Z69" s="52"/>
      <c r="AH69"/>
    </row>
    <row r="70" spans="12:34">
      <c r="L70" s="52"/>
      <c r="R70" s="32"/>
      <c r="X70" s="11"/>
      <c r="Y70" s="11"/>
      <c r="Z70" s="52"/>
      <c r="AH70"/>
    </row>
    <row r="71" spans="12:34">
      <c r="L71" s="52"/>
      <c r="R71" s="32"/>
      <c r="X71" s="11"/>
      <c r="Y71" s="11"/>
      <c r="Z71" s="52"/>
      <c r="AH71"/>
    </row>
    <row r="72" spans="12:34">
      <c r="L72" s="52"/>
      <c r="R72" s="32"/>
      <c r="X72" s="11"/>
      <c r="Y72" s="11"/>
      <c r="Z72" s="52"/>
      <c r="AH72"/>
    </row>
    <row r="73" spans="12:34">
      <c r="L73" s="52"/>
      <c r="R73" s="32"/>
      <c r="X73" s="11"/>
      <c r="Y73" s="11"/>
      <c r="Z73" s="52"/>
      <c r="AH73"/>
    </row>
    <row r="74" spans="12:34">
      <c r="L74" s="52"/>
      <c r="R74" s="32"/>
      <c r="X74" s="11"/>
      <c r="Y74" s="11"/>
      <c r="Z74" s="52"/>
      <c r="AH74"/>
    </row>
    <row r="75" spans="12:34" ht="15.6">
      <c r="L75" s="52"/>
      <c r="R75" s="32"/>
      <c r="X75" s="2"/>
      <c r="Y75" s="5"/>
      <c r="Z75" s="52"/>
      <c r="AA75" s="4"/>
      <c r="AB75" s="4"/>
      <c r="AH75"/>
    </row>
    <row r="76" spans="12:34" ht="15.6">
      <c r="L76" s="52"/>
      <c r="R76" s="32"/>
      <c r="X76" s="4"/>
      <c r="Y76" s="4"/>
      <c r="Z76" s="52"/>
      <c r="AA76" s="1"/>
      <c r="AB76" s="5"/>
      <c r="AH76"/>
    </row>
    <row r="77" spans="12:34" ht="15.6">
      <c r="L77" s="52"/>
      <c r="R77" s="32"/>
      <c r="X77" s="4"/>
      <c r="Y77" s="11"/>
      <c r="Z77" s="52"/>
      <c r="AA77" s="1"/>
      <c r="AB77" s="5"/>
      <c r="AH77"/>
    </row>
    <row r="78" spans="12:34" ht="15.6">
      <c r="L78" s="52"/>
      <c r="R78" s="32"/>
      <c r="X78" s="4"/>
      <c r="Y78" s="11"/>
      <c r="Z78" s="52"/>
      <c r="AA78" s="1"/>
      <c r="AB78" s="5"/>
      <c r="AH78"/>
    </row>
    <row r="79" spans="12:34" ht="15.6">
      <c r="L79" s="52"/>
      <c r="R79" s="32"/>
      <c r="X79" s="4"/>
      <c r="Y79" s="11"/>
      <c r="Z79" s="52"/>
      <c r="AA79" s="1"/>
      <c r="AB79" s="5"/>
      <c r="AH79"/>
    </row>
    <row r="80" spans="12:34" ht="15.6">
      <c r="L80" s="52"/>
      <c r="R80" s="32"/>
      <c r="X80" s="4"/>
      <c r="Y80" s="11"/>
      <c r="Z80" s="52"/>
      <c r="AA80" s="11"/>
      <c r="AB80" s="5"/>
      <c r="AH80"/>
    </row>
    <row r="81" spans="12:34" ht="15.6">
      <c r="L81" s="52"/>
      <c r="R81" s="32"/>
      <c r="X81" s="4"/>
      <c r="Y81" s="11"/>
      <c r="Z81" s="52"/>
      <c r="AA81" s="11"/>
      <c r="AB81" s="5"/>
      <c r="AH81"/>
    </row>
    <row r="82" spans="12:34" ht="15.6">
      <c r="L82" s="52"/>
      <c r="R82" s="32"/>
      <c r="X82" s="4"/>
      <c r="Y82" s="11"/>
      <c r="Z82" s="52"/>
      <c r="AA82" s="11"/>
      <c r="AB82" s="5"/>
      <c r="AH82"/>
    </row>
    <row r="83" spans="12:34" ht="15.6">
      <c r="L83" s="52"/>
      <c r="R83" s="32"/>
      <c r="X83" s="4"/>
      <c r="Y83" s="11"/>
      <c r="Z83" s="52"/>
      <c r="AA83" s="11"/>
      <c r="AB83" s="5"/>
      <c r="AH83"/>
    </row>
    <row r="84" spans="12:34" ht="15.6">
      <c r="L84" s="52"/>
      <c r="R84" s="32"/>
      <c r="X84" s="4"/>
      <c r="Y84" s="11"/>
      <c r="Z84" s="52"/>
      <c r="AA84" s="5"/>
      <c r="AB84" s="5"/>
      <c r="AH84"/>
    </row>
    <row r="85" spans="12:34" ht="15.6">
      <c r="L85" s="52"/>
      <c r="R85" s="32"/>
      <c r="X85" s="4"/>
      <c r="Y85" s="11"/>
      <c r="Z85" s="52"/>
      <c r="AA85" s="5"/>
      <c r="AB85" s="5"/>
      <c r="AH85"/>
    </row>
    <row r="86" spans="12:34" ht="15.6">
      <c r="L86" s="52"/>
      <c r="R86" s="32"/>
      <c r="X86" s="4"/>
      <c r="Y86" s="11"/>
      <c r="Z86" s="52"/>
      <c r="AA86" s="5"/>
      <c r="AB86" s="5"/>
      <c r="AH86"/>
    </row>
    <row r="87" spans="12:34" ht="15.6">
      <c r="L87" s="52"/>
      <c r="R87" s="32"/>
      <c r="X87" s="4"/>
      <c r="Y87" s="11"/>
      <c r="Z87" s="52"/>
      <c r="AA87" s="5"/>
      <c r="AB87" s="5"/>
      <c r="AH87"/>
    </row>
    <row r="88" spans="12:34" ht="15.6">
      <c r="L88" s="52"/>
      <c r="R88" s="32"/>
      <c r="X88" s="4"/>
      <c r="Y88" s="11"/>
      <c r="Z88" s="52"/>
      <c r="AA88" s="5"/>
      <c r="AB88" s="5"/>
      <c r="AH88"/>
    </row>
    <row r="89" spans="12:34" ht="15.6">
      <c r="L89" s="52"/>
      <c r="R89" s="32"/>
      <c r="X89" s="4"/>
      <c r="Y89" s="11"/>
      <c r="Z89" s="52"/>
      <c r="AA89" s="5"/>
      <c r="AB89" s="5"/>
      <c r="AH89"/>
    </row>
    <row r="90" spans="12:34" ht="15.6">
      <c r="L90" s="52"/>
      <c r="R90" s="32"/>
      <c r="X90" s="4"/>
      <c r="Y90" s="11"/>
      <c r="Z90" s="52"/>
      <c r="AA90" s="5"/>
      <c r="AB90" s="5"/>
      <c r="AH90"/>
    </row>
    <row r="91" spans="12:34" ht="15.6">
      <c r="L91" s="52"/>
      <c r="R91" s="32"/>
      <c r="X91" s="4"/>
      <c r="Y91" s="11"/>
      <c r="Z91" s="52"/>
      <c r="AA91" s="5"/>
      <c r="AB91" s="5"/>
      <c r="AH91"/>
    </row>
    <row r="92" spans="12:34" ht="15.6">
      <c r="L92" s="52"/>
      <c r="R92" s="32"/>
      <c r="X92" s="4"/>
      <c r="Y92" s="11"/>
      <c r="Z92" s="52"/>
      <c r="AA92" s="5"/>
      <c r="AB92" s="5"/>
      <c r="AH92"/>
    </row>
    <row r="93" spans="12:34" ht="15.6">
      <c r="L93" s="52"/>
      <c r="R93" s="32"/>
      <c r="X93" s="4"/>
      <c r="Y93" s="11"/>
      <c r="Z93" s="52"/>
      <c r="AA93" s="5"/>
      <c r="AB93" s="5"/>
      <c r="AH93"/>
    </row>
    <row r="94" spans="12:34" ht="15.6">
      <c r="L94" s="52"/>
      <c r="R94" s="32"/>
      <c r="X94" s="4"/>
      <c r="Y94" s="11"/>
      <c r="Z94" s="52"/>
      <c r="AA94" s="5"/>
      <c r="AB94" s="5"/>
      <c r="AH94"/>
    </row>
    <row r="95" spans="12:34" ht="15.6">
      <c r="L95" s="52"/>
      <c r="R95" s="32"/>
      <c r="X95" s="4"/>
      <c r="Y95" s="11"/>
      <c r="Z95" s="52"/>
      <c r="AA95" s="5"/>
      <c r="AB95" s="5"/>
      <c r="AH95"/>
    </row>
    <row r="96" spans="12:34" ht="15.6">
      <c r="L96" s="52"/>
      <c r="R96" s="32"/>
      <c r="X96" s="4"/>
      <c r="Y96" s="5"/>
      <c r="Z96" s="52"/>
      <c r="AH96"/>
    </row>
    <row r="97" spans="12:34" ht="15.6">
      <c r="L97" s="52"/>
      <c r="R97" s="32"/>
      <c r="X97" s="11"/>
      <c r="Y97" s="11"/>
      <c r="Z97" s="52"/>
      <c r="AB97" s="5"/>
      <c r="AH97"/>
    </row>
    <row r="98" spans="12:34" ht="15.6">
      <c r="L98" s="52"/>
      <c r="R98" s="32"/>
      <c r="X98" s="5"/>
      <c r="Y98" s="5"/>
      <c r="Z98" s="52"/>
      <c r="AH98"/>
    </row>
    <row r="99" spans="12:34">
      <c r="L99" s="52"/>
      <c r="R99" s="32"/>
      <c r="X99" s="11"/>
      <c r="Y99" s="11"/>
      <c r="Z99" s="52"/>
      <c r="AH99"/>
    </row>
    <row r="100" spans="12:34" ht="15.6">
      <c r="L100" s="52"/>
      <c r="R100" s="32"/>
      <c r="X100" s="11"/>
      <c r="Y100" s="11"/>
      <c r="Z100" s="52"/>
      <c r="AB100" s="2"/>
      <c r="AH100"/>
    </row>
    <row r="101" spans="12:34" ht="15.6">
      <c r="L101" s="52"/>
      <c r="R101" s="32"/>
      <c r="X101" s="2"/>
      <c r="Y101" s="5"/>
      <c r="Z101" s="52"/>
      <c r="AA101" s="4"/>
      <c r="AB101" s="4"/>
      <c r="AH101"/>
    </row>
    <row r="102" spans="12:34" ht="15.6">
      <c r="L102" s="52"/>
      <c r="R102" s="32"/>
      <c r="X102" s="4"/>
      <c r="Y102" s="4"/>
      <c r="Z102" s="52"/>
      <c r="AA102" s="1"/>
      <c r="AB102" s="5"/>
      <c r="AH102"/>
    </row>
    <row r="103" spans="12:34" ht="15.6">
      <c r="L103" s="52"/>
      <c r="R103" s="32"/>
      <c r="X103" s="4"/>
      <c r="Y103" s="11"/>
      <c r="Z103" s="52"/>
      <c r="AA103" s="1"/>
      <c r="AB103" s="5"/>
      <c r="AH103"/>
    </row>
    <row r="104" spans="12:34" ht="15.6">
      <c r="L104" s="52"/>
      <c r="R104" s="32"/>
      <c r="X104" s="4"/>
      <c r="Y104" s="11"/>
      <c r="Z104" s="52"/>
      <c r="AA104" s="1"/>
      <c r="AB104" s="5"/>
      <c r="AH104"/>
    </row>
    <row r="105" spans="12:34" ht="15.6">
      <c r="L105" s="52"/>
      <c r="R105" s="32"/>
      <c r="X105" s="4"/>
      <c r="Y105" s="11"/>
      <c r="Z105" s="52"/>
      <c r="AA105" s="1"/>
      <c r="AB105" s="5"/>
      <c r="AH105"/>
    </row>
    <row r="106" spans="12:34" ht="15.6">
      <c r="L106" s="52"/>
      <c r="R106" s="32"/>
      <c r="X106" s="4"/>
      <c r="Y106" s="11"/>
      <c r="Z106" s="52"/>
      <c r="AA106" s="1"/>
      <c r="AB106" s="5"/>
      <c r="AH106"/>
    </row>
    <row r="107" spans="12:34" ht="15.6">
      <c r="L107" s="52"/>
      <c r="R107" s="32"/>
      <c r="X107" s="4"/>
      <c r="Y107" s="11"/>
      <c r="Z107" s="52"/>
      <c r="AA107" s="1"/>
      <c r="AB107" s="5"/>
      <c r="AH107"/>
    </row>
    <row r="108" spans="12:34" ht="15.6">
      <c r="L108" s="52"/>
      <c r="R108" s="32"/>
      <c r="X108" s="4"/>
      <c r="Y108" s="11"/>
      <c r="Z108" s="52"/>
      <c r="AA108" s="1"/>
      <c r="AB108" s="5"/>
      <c r="AH108"/>
    </row>
    <row r="109" spans="12:34" ht="15.6">
      <c r="L109" s="52"/>
      <c r="R109" s="32"/>
      <c r="X109" s="4"/>
      <c r="Y109" s="11"/>
      <c r="Z109" s="52"/>
      <c r="AA109" s="11"/>
      <c r="AB109" s="5"/>
      <c r="AH109"/>
    </row>
    <row r="110" spans="12:34" ht="15.6">
      <c r="L110" s="52"/>
      <c r="R110" s="32"/>
      <c r="X110" s="4"/>
      <c r="Y110" s="11"/>
      <c r="Z110" s="52"/>
      <c r="AA110" s="11"/>
      <c r="AB110" s="5"/>
      <c r="AH110"/>
    </row>
    <row r="111" spans="12:34" ht="15.6">
      <c r="L111" s="52"/>
      <c r="R111" s="32"/>
      <c r="X111" s="4"/>
      <c r="Y111" s="11"/>
      <c r="Z111" s="52"/>
      <c r="AA111" s="11"/>
      <c r="AB111" s="5"/>
      <c r="AH111"/>
    </row>
    <row r="112" spans="12:34" ht="15.6">
      <c r="L112" s="52"/>
      <c r="R112" s="32"/>
      <c r="X112" s="4"/>
      <c r="Y112" s="11"/>
      <c r="Z112" s="52"/>
      <c r="AA112" s="11"/>
      <c r="AB112" s="5"/>
      <c r="AH112"/>
    </row>
    <row r="113" spans="12:34" ht="15.6">
      <c r="L113" s="52"/>
      <c r="R113" s="32"/>
      <c r="X113" s="4"/>
      <c r="Y113" s="11"/>
      <c r="Z113" s="52"/>
      <c r="AA113" s="5"/>
      <c r="AB113" s="5"/>
      <c r="AH113"/>
    </row>
    <row r="114" spans="12:34" ht="15.6">
      <c r="L114" s="52"/>
      <c r="R114" s="32"/>
      <c r="X114" s="4"/>
      <c r="Y114" s="11"/>
      <c r="Z114" s="52"/>
      <c r="AA114" s="5"/>
      <c r="AB114" s="5"/>
      <c r="AH114"/>
    </row>
    <row r="115" spans="12:34" ht="15.6">
      <c r="L115" s="52"/>
      <c r="R115" s="32"/>
      <c r="X115" s="4"/>
      <c r="Y115" s="11"/>
      <c r="Z115" s="52"/>
      <c r="AA115" s="5"/>
      <c r="AB115" s="5"/>
      <c r="AH115"/>
    </row>
    <row r="116" spans="12:34" ht="15.6">
      <c r="L116" s="52"/>
      <c r="R116" s="32"/>
      <c r="X116" s="4"/>
      <c r="Y116" s="11"/>
      <c r="Z116" s="52"/>
      <c r="AA116" s="5"/>
      <c r="AB116" s="5"/>
      <c r="AH116"/>
    </row>
    <row r="117" spans="12:34" ht="15.6">
      <c r="L117" s="52"/>
      <c r="R117" s="32"/>
      <c r="X117" s="4"/>
      <c r="Y117" s="11"/>
      <c r="Z117" s="52"/>
      <c r="AA117" s="5"/>
      <c r="AB117" s="5"/>
      <c r="AH117"/>
    </row>
    <row r="118" spans="12:34" ht="15.6">
      <c r="L118" s="52"/>
      <c r="R118" s="32"/>
      <c r="X118" s="4"/>
      <c r="Y118" s="11"/>
      <c r="Z118" s="52"/>
      <c r="AA118" s="5"/>
      <c r="AB118" s="5"/>
      <c r="AH118"/>
    </row>
    <row r="119" spans="12:34" ht="15.6">
      <c r="L119" s="52"/>
      <c r="R119" s="32"/>
      <c r="X119" s="4"/>
      <c r="Y119" s="11"/>
      <c r="Z119" s="52"/>
      <c r="AA119" s="5"/>
      <c r="AB119" s="5"/>
      <c r="AH119"/>
    </row>
    <row r="120" spans="12:34" ht="15.6">
      <c r="L120" s="52"/>
      <c r="R120" s="32"/>
      <c r="X120" s="4"/>
      <c r="Y120" s="11"/>
      <c r="Z120" s="52"/>
      <c r="AA120" s="5"/>
      <c r="AB120" s="5"/>
      <c r="AH120"/>
    </row>
    <row r="121" spans="12:34" ht="15.6">
      <c r="L121" s="52"/>
      <c r="R121" s="32"/>
      <c r="X121" s="4"/>
      <c r="Y121" s="11"/>
      <c r="Z121" s="52"/>
      <c r="AA121" s="5"/>
      <c r="AB121" s="5"/>
      <c r="AH121"/>
    </row>
    <row r="122" spans="12:34" ht="15.6">
      <c r="L122" s="52"/>
      <c r="R122" s="32"/>
      <c r="X122" s="4"/>
      <c r="Y122" s="5"/>
      <c r="Z122" s="52"/>
      <c r="AH122"/>
    </row>
    <row r="123" spans="12:34">
      <c r="L123" s="52"/>
      <c r="R123" s="32"/>
      <c r="X123" s="11"/>
      <c r="Y123" s="11"/>
      <c r="Z123" s="52"/>
      <c r="AH123"/>
    </row>
    <row r="124" spans="12:34">
      <c r="L124" s="52"/>
      <c r="R124" s="32"/>
      <c r="X124" s="11"/>
      <c r="Y124" s="11"/>
      <c r="Z124" s="52"/>
      <c r="AH124"/>
    </row>
    <row r="125" spans="12:34" ht="15.6">
      <c r="L125" s="52"/>
      <c r="R125" s="32"/>
      <c r="X125" s="11"/>
      <c r="Y125" s="11"/>
      <c r="Z125" s="52"/>
      <c r="AB125" s="5"/>
      <c r="AH125"/>
    </row>
    <row r="126" spans="12:34" ht="15.6">
      <c r="L126" s="52"/>
      <c r="R126" s="32"/>
      <c r="X126" s="5"/>
      <c r="Y126" s="5"/>
      <c r="Z126" s="52"/>
      <c r="AB126" s="5"/>
      <c r="AH126"/>
    </row>
    <row r="127" spans="12:34" ht="15.6">
      <c r="L127" s="52"/>
      <c r="R127" s="32"/>
      <c r="X127" s="5"/>
      <c r="Y127" s="5"/>
      <c r="Z127" s="52"/>
      <c r="AH127"/>
    </row>
    <row r="128" spans="12:34">
      <c r="L128" s="52"/>
      <c r="R128" s="32"/>
      <c r="X128" s="11"/>
      <c r="Y128" s="11"/>
      <c r="Z128" s="52"/>
      <c r="AH128"/>
    </row>
    <row r="129" spans="12:34">
      <c r="L129" s="52"/>
      <c r="R129" s="32"/>
      <c r="X129" s="11"/>
      <c r="Y129" s="11"/>
      <c r="Z129" s="52"/>
      <c r="AH129"/>
    </row>
    <row r="130" spans="12:34">
      <c r="L130" s="52"/>
      <c r="R130" s="32"/>
      <c r="X130" s="11"/>
      <c r="Y130" s="11"/>
      <c r="Z130" s="52"/>
      <c r="AH130"/>
    </row>
    <row r="131" spans="12:34">
      <c r="L131" s="52"/>
      <c r="R131" s="32"/>
      <c r="X131" s="11"/>
      <c r="Y131" s="11"/>
      <c r="Z131" s="52"/>
      <c r="AH131"/>
    </row>
    <row r="132" spans="12:34">
      <c r="L132" s="52"/>
      <c r="R132" s="32"/>
      <c r="X132" s="11"/>
      <c r="Y132" s="11"/>
      <c r="Z132" s="52"/>
      <c r="AH132"/>
    </row>
    <row r="133" spans="12:34">
      <c r="L133" s="52"/>
      <c r="R133" s="32"/>
      <c r="X133" s="11"/>
      <c r="Y133" s="11"/>
      <c r="Z133" s="52"/>
      <c r="AH133"/>
    </row>
    <row r="134" spans="12:34">
      <c r="L134" s="52"/>
      <c r="R134" s="32"/>
      <c r="X134" s="11"/>
      <c r="Y134" s="11"/>
      <c r="Z134" s="52"/>
      <c r="AH134"/>
    </row>
    <row r="135" spans="12:34">
      <c r="L135" s="52"/>
      <c r="R135" s="32"/>
      <c r="X135" s="11"/>
      <c r="Y135" s="11"/>
      <c r="Z135" s="52"/>
      <c r="AH135"/>
    </row>
    <row r="136" spans="12:34">
      <c r="L136" s="52"/>
      <c r="R136" s="32"/>
      <c r="X136" s="11"/>
      <c r="Y136" s="11"/>
      <c r="Z136" s="52"/>
      <c r="AH136"/>
    </row>
    <row r="137" spans="12:34">
      <c r="L137" s="52"/>
      <c r="R137" s="32"/>
      <c r="X137" s="11"/>
      <c r="Y137" s="11"/>
      <c r="Z137" s="52"/>
      <c r="AH137"/>
    </row>
    <row r="138" spans="12:34">
      <c r="L138" s="52"/>
      <c r="R138" s="32"/>
      <c r="X138" s="11"/>
      <c r="Y138" s="11"/>
      <c r="Z138" s="52"/>
      <c r="AH138"/>
    </row>
    <row r="139" spans="12:34">
      <c r="L139" s="52"/>
      <c r="R139" s="32"/>
      <c r="X139" s="11"/>
      <c r="Y139" s="11"/>
      <c r="Z139" s="52"/>
      <c r="AH139"/>
    </row>
    <row r="140" spans="12:34">
      <c r="L140" s="52"/>
      <c r="R140" s="32"/>
      <c r="X140" s="11"/>
      <c r="Y140" s="11"/>
      <c r="Z140" s="52"/>
      <c r="AH140"/>
    </row>
    <row r="141" spans="12:34">
      <c r="L141" s="52"/>
      <c r="R141" s="32"/>
      <c r="X141" s="11"/>
      <c r="Y141" s="11"/>
      <c r="Z141" s="52"/>
      <c r="AH141"/>
    </row>
    <row r="142" spans="12:34">
      <c r="L142" s="52"/>
      <c r="R142" s="32"/>
      <c r="X142" s="11"/>
      <c r="Y142" s="11"/>
      <c r="Z142" s="52"/>
      <c r="AH142"/>
    </row>
    <row r="143" spans="12:34">
      <c r="L143" s="52"/>
      <c r="R143" s="32"/>
      <c r="X143" s="11"/>
      <c r="Y143" s="11"/>
      <c r="Z143" s="52"/>
      <c r="AH143"/>
    </row>
    <row r="144" spans="12:34">
      <c r="L144" s="52"/>
      <c r="R144" s="32"/>
      <c r="X144" s="11"/>
      <c r="Y144" s="11"/>
      <c r="Z144" s="52"/>
      <c r="AH144"/>
    </row>
    <row r="145" spans="12:34">
      <c r="L145" s="52"/>
      <c r="R145" s="32"/>
      <c r="X145" s="11"/>
      <c r="Y145" s="11"/>
      <c r="Z145" s="52"/>
      <c r="AH145"/>
    </row>
    <row r="146" spans="12:34">
      <c r="L146" s="52"/>
      <c r="R146" s="32"/>
      <c r="X146" s="11"/>
      <c r="Y146" s="11"/>
      <c r="Z146" s="52"/>
      <c r="AH146"/>
    </row>
    <row r="147" spans="12:34">
      <c r="L147" s="52"/>
      <c r="R147" s="32"/>
      <c r="X147" s="11"/>
      <c r="Y147" s="11"/>
      <c r="Z147" s="52"/>
      <c r="AH147"/>
    </row>
    <row r="148" spans="12:34">
      <c r="L148" s="52"/>
      <c r="R148" s="32"/>
      <c r="X148" s="11"/>
      <c r="Y148" s="11"/>
      <c r="Z148" s="52"/>
      <c r="AH148"/>
    </row>
    <row r="149" spans="12:34">
      <c r="L149" s="52"/>
      <c r="R149" s="32"/>
      <c r="X149" s="11"/>
      <c r="Y149" s="11"/>
      <c r="Z149" s="52"/>
      <c r="AH149"/>
    </row>
    <row r="150" spans="12:34">
      <c r="L150" s="52"/>
      <c r="R150" s="32"/>
      <c r="X150" s="11"/>
      <c r="Y150" s="11"/>
      <c r="Z150" s="52"/>
      <c r="AH150"/>
    </row>
    <row r="151" spans="12:34">
      <c r="L151" s="52"/>
      <c r="R151" s="32"/>
      <c r="X151" s="11"/>
      <c r="Y151" s="11"/>
      <c r="Z151" s="52"/>
      <c r="AH151"/>
    </row>
    <row r="152" spans="12:34">
      <c r="L152" s="52"/>
      <c r="R152" s="32"/>
      <c r="X152" s="11"/>
      <c r="Y152" s="11"/>
      <c r="Z152" s="52"/>
      <c r="AH152"/>
    </row>
    <row r="153" spans="12:34">
      <c r="L153" s="52"/>
      <c r="R153" s="32"/>
      <c r="X153" s="11"/>
      <c r="Y153" s="11"/>
      <c r="Z153" s="52"/>
      <c r="AH153"/>
    </row>
    <row r="154" spans="12:34">
      <c r="L154" s="52"/>
      <c r="R154" s="32"/>
      <c r="X154" s="11"/>
      <c r="Y154" s="11"/>
      <c r="Z154" s="52"/>
      <c r="AH154"/>
    </row>
    <row r="155" spans="12:34">
      <c r="L155" s="52"/>
      <c r="R155" s="32"/>
      <c r="X155" s="11"/>
      <c r="Y155" s="11"/>
      <c r="Z155" s="52"/>
      <c r="AH155"/>
    </row>
    <row r="156" spans="12:34">
      <c r="L156" s="52"/>
      <c r="R156" s="32"/>
      <c r="X156" s="11"/>
      <c r="Y156" s="11"/>
      <c r="Z156" s="52"/>
      <c r="AH156"/>
    </row>
    <row r="157" spans="12:34">
      <c r="L157" s="52"/>
      <c r="R157" s="32"/>
      <c r="X157" s="11"/>
      <c r="Y157" s="11"/>
      <c r="Z157" s="52"/>
      <c r="AH157"/>
    </row>
    <row r="158" spans="12:34">
      <c r="L158" s="52"/>
      <c r="R158" s="32"/>
      <c r="X158" s="11"/>
      <c r="Y158" s="11"/>
      <c r="Z158" s="52"/>
      <c r="AH158"/>
    </row>
    <row r="159" spans="12:34">
      <c r="L159" s="52"/>
      <c r="R159" s="32"/>
      <c r="X159" s="11"/>
      <c r="Y159" s="11"/>
      <c r="Z159" s="52"/>
      <c r="AH159"/>
    </row>
    <row r="160" spans="12:34">
      <c r="L160" s="52"/>
      <c r="R160" s="32"/>
      <c r="X160" s="11"/>
      <c r="Y160" s="11"/>
      <c r="Z160" s="52"/>
      <c r="AH160"/>
    </row>
    <row r="161" spans="12:34">
      <c r="L161" s="52"/>
      <c r="R161" s="32"/>
      <c r="X161" s="11"/>
      <c r="Y161" s="11"/>
      <c r="Z161" s="52"/>
      <c r="AH161"/>
    </row>
    <row r="162" spans="12:34">
      <c r="L162" s="52"/>
      <c r="R162" s="32"/>
      <c r="X162" s="11"/>
      <c r="Y162" s="11"/>
      <c r="Z162" s="52"/>
      <c r="AH162"/>
    </row>
    <row r="163" spans="12:34">
      <c r="L163" s="52"/>
      <c r="R163" s="32"/>
      <c r="X163" s="11"/>
      <c r="Y163" s="11"/>
      <c r="Z163" s="52"/>
      <c r="AH163"/>
    </row>
    <row r="164" spans="12:34">
      <c r="L164" s="52"/>
      <c r="R164" s="32"/>
      <c r="X164" s="11"/>
      <c r="Y164" s="11"/>
      <c r="Z164" s="52"/>
      <c r="AH164"/>
    </row>
    <row r="165" spans="12:34">
      <c r="L165" s="52"/>
      <c r="R165" s="32"/>
      <c r="X165" s="11"/>
      <c r="Y165" s="11"/>
      <c r="Z165" s="52"/>
      <c r="AH165"/>
    </row>
    <row r="166" spans="12:34">
      <c r="L166" s="52"/>
      <c r="R166" s="32"/>
      <c r="X166" s="11"/>
      <c r="Y166" s="11"/>
      <c r="Z166" s="52"/>
      <c r="AH166"/>
    </row>
    <row r="167" spans="12:34">
      <c r="L167" s="52"/>
      <c r="R167" s="32"/>
      <c r="X167" s="11"/>
      <c r="Y167" s="11"/>
      <c r="Z167" s="52"/>
      <c r="AH167"/>
    </row>
    <row r="168" spans="12:34">
      <c r="L168" s="52"/>
      <c r="R168" s="32"/>
      <c r="X168" s="11"/>
      <c r="Y168" s="11"/>
      <c r="Z168" s="52"/>
      <c r="AH168"/>
    </row>
    <row r="169" spans="12:34">
      <c r="L169" s="52"/>
      <c r="R169" s="32"/>
      <c r="X169" s="11"/>
      <c r="Y169" s="11"/>
      <c r="Z169" s="52"/>
      <c r="AH169"/>
    </row>
    <row r="170" spans="12:34">
      <c r="L170" s="52"/>
      <c r="R170" s="32"/>
      <c r="X170" s="11"/>
      <c r="Y170" s="11"/>
      <c r="Z170" s="52"/>
      <c r="AH170"/>
    </row>
    <row r="171" spans="12:34">
      <c r="L171" s="52"/>
      <c r="R171" s="32"/>
      <c r="X171" s="11"/>
      <c r="Y171" s="11"/>
      <c r="Z171" s="52"/>
      <c r="AH171"/>
    </row>
    <row r="172" spans="12:34">
      <c r="L172" s="52"/>
      <c r="R172" s="32"/>
      <c r="X172" s="11"/>
      <c r="Y172" s="11"/>
      <c r="Z172" s="52"/>
      <c r="AH172"/>
    </row>
    <row r="173" spans="12:34">
      <c r="L173" s="52"/>
      <c r="R173" s="32"/>
      <c r="X173" s="11"/>
      <c r="Y173" s="11"/>
      <c r="Z173" s="52"/>
      <c r="AH173"/>
    </row>
    <row r="174" spans="12:34">
      <c r="L174" s="52"/>
      <c r="R174" s="32"/>
      <c r="X174" s="11"/>
      <c r="Y174" s="11"/>
      <c r="Z174" s="52"/>
      <c r="AH174"/>
    </row>
    <row r="175" spans="12:34">
      <c r="L175" s="52"/>
      <c r="R175" s="32"/>
      <c r="X175" s="11"/>
      <c r="Y175" s="11"/>
      <c r="Z175" s="52"/>
      <c r="AH175"/>
    </row>
    <row r="176" spans="12:34">
      <c r="L176" s="52"/>
      <c r="R176" s="32"/>
      <c r="X176" s="11"/>
      <c r="Y176" s="11"/>
      <c r="Z176" s="52"/>
      <c r="AH176"/>
    </row>
    <row r="177" spans="12:34">
      <c r="L177" s="52"/>
      <c r="R177" s="32"/>
      <c r="X177" s="11"/>
      <c r="Y177" s="11"/>
      <c r="Z177" s="52"/>
      <c r="AH177"/>
    </row>
    <row r="178" spans="12:34">
      <c r="L178" s="52"/>
      <c r="R178" s="32"/>
      <c r="X178" s="11"/>
      <c r="Y178" s="11"/>
      <c r="Z178" s="52"/>
      <c r="AH178"/>
    </row>
    <row r="179" spans="12:34">
      <c r="L179" s="52"/>
      <c r="R179" s="32"/>
      <c r="X179" s="11"/>
      <c r="Y179" s="11"/>
      <c r="Z179" s="52"/>
      <c r="AH179"/>
    </row>
    <row r="180" spans="12:34">
      <c r="L180" s="52"/>
      <c r="R180" s="32"/>
      <c r="X180" s="11"/>
      <c r="Y180" s="11"/>
      <c r="Z180" s="52"/>
      <c r="AH180"/>
    </row>
    <row r="181" spans="12:34">
      <c r="L181" s="52"/>
      <c r="R181" s="32"/>
      <c r="X181" s="11"/>
      <c r="Y181" s="11"/>
      <c r="Z181" s="52"/>
      <c r="AH181"/>
    </row>
    <row r="182" spans="12:34">
      <c r="L182" s="52"/>
      <c r="R182" s="32"/>
      <c r="X182" s="11"/>
      <c r="Y182" s="11"/>
      <c r="Z182" s="52"/>
      <c r="AH182"/>
    </row>
    <row r="183" spans="12:34">
      <c r="L183" s="52"/>
      <c r="R183" s="32"/>
      <c r="X183" s="11"/>
      <c r="Y183" s="11"/>
      <c r="Z183" s="52"/>
      <c r="AH183"/>
    </row>
    <row r="184" spans="12:34">
      <c r="L184" s="52"/>
      <c r="R184" s="32"/>
      <c r="X184" s="11"/>
      <c r="Y184" s="11"/>
      <c r="Z184" s="52"/>
      <c r="AH184"/>
    </row>
    <row r="185" spans="12:34">
      <c r="L185" s="52"/>
      <c r="R185" s="32"/>
      <c r="X185" s="11"/>
      <c r="Y185" s="11"/>
      <c r="Z185" s="52"/>
      <c r="AH185"/>
    </row>
    <row r="186" spans="12:34">
      <c r="L186" s="52"/>
      <c r="R186" s="32"/>
      <c r="X186" s="11"/>
      <c r="Y186" s="11"/>
      <c r="Z186" s="52"/>
      <c r="AH186"/>
    </row>
    <row r="187" spans="12:34">
      <c r="L187" s="52"/>
      <c r="R187" s="32"/>
      <c r="X187" s="11"/>
      <c r="Y187" s="11"/>
      <c r="Z187" s="52"/>
      <c r="AH187"/>
    </row>
    <row r="188" spans="12:34">
      <c r="L188" s="52"/>
      <c r="R188" s="32"/>
      <c r="X188" s="11"/>
      <c r="Y188" s="11"/>
      <c r="Z188" s="52"/>
      <c r="AH188"/>
    </row>
    <row r="189" spans="12:34">
      <c r="L189" s="52"/>
      <c r="R189" s="32"/>
      <c r="X189" s="11"/>
      <c r="Y189" s="11"/>
      <c r="Z189" s="52"/>
      <c r="AH189"/>
    </row>
    <row r="190" spans="12:34">
      <c r="L190" s="52"/>
      <c r="R190" s="32"/>
      <c r="X190" s="11"/>
      <c r="Y190" s="11"/>
      <c r="Z190" s="52"/>
      <c r="AH190"/>
    </row>
    <row r="191" spans="12:34">
      <c r="L191" s="52"/>
      <c r="R191" s="32"/>
      <c r="X191" s="11"/>
      <c r="Y191" s="11"/>
      <c r="Z191" s="52"/>
      <c r="AH191"/>
    </row>
    <row r="192" spans="12:34">
      <c r="L192" s="52"/>
      <c r="R192" s="32"/>
      <c r="X192"/>
      <c r="Z192" s="52"/>
      <c r="AH192"/>
    </row>
    <row r="193" spans="12:34">
      <c r="L193" s="52"/>
      <c r="R193" s="32"/>
      <c r="X193"/>
      <c r="Z193" s="52"/>
      <c r="AH193"/>
    </row>
    <row r="194" spans="12:34">
      <c r="L194" s="52"/>
      <c r="R194" s="32"/>
      <c r="X194"/>
      <c r="Z194" s="52"/>
      <c r="AH194"/>
    </row>
    <row r="195" spans="12:34">
      <c r="L195" s="52"/>
      <c r="R195" s="32"/>
      <c r="X195"/>
      <c r="Z195" s="52"/>
      <c r="AH195"/>
    </row>
    <row r="196" spans="12:34">
      <c r="L196" s="52"/>
      <c r="R196" s="32"/>
      <c r="X196"/>
      <c r="Z196" s="52"/>
      <c r="AH196"/>
    </row>
    <row r="197" spans="12:34">
      <c r="L197" s="52"/>
      <c r="R197" s="32"/>
      <c r="X197"/>
      <c r="Z197" s="52"/>
      <c r="AH197"/>
    </row>
    <row r="198" spans="12:34">
      <c r="L198" s="52"/>
      <c r="R198" s="32"/>
      <c r="X198"/>
      <c r="Z198" s="52"/>
      <c r="AH198"/>
    </row>
    <row r="199" spans="12:34">
      <c r="L199" s="52"/>
      <c r="R199" s="32"/>
      <c r="X199"/>
      <c r="Z199" s="52"/>
      <c r="AH199"/>
    </row>
    <row r="200" spans="12:34">
      <c r="L200" s="52"/>
      <c r="R200" s="32"/>
      <c r="X200"/>
      <c r="Z200" s="52"/>
      <c r="AH200"/>
    </row>
    <row r="201" spans="12:34">
      <c r="L201" s="52"/>
      <c r="R201" s="32"/>
      <c r="X201"/>
      <c r="Z201" s="52"/>
      <c r="AH201"/>
    </row>
    <row r="202" spans="12:34">
      <c r="L202" s="52"/>
      <c r="R202" s="32"/>
      <c r="X202"/>
      <c r="Z202" s="52"/>
      <c r="AH202"/>
    </row>
    <row r="203" spans="12:34">
      <c r="L203" s="52"/>
      <c r="R203" s="32"/>
      <c r="X203"/>
      <c r="Z203" s="52"/>
      <c r="AH203"/>
    </row>
    <row r="204" spans="12:34">
      <c r="L204" s="52"/>
      <c r="R204" s="32"/>
      <c r="X204"/>
      <c r="Z204" s="52"/>
      <c r="AH204"/>
    </row>
    <row r="205" spans="12:34">
      <c r="L205" s="52"/>
      <c r="R205" s="32"/>
      <c r="X205"/>
      <c r="Z205" s="52"/>
      <c r="AH205"/>
    </row>
    <row r="206" spans="12:34">
      <c r="L206" s="52"/>
      <c r="R206" s="32"/>
      <c r="X206"/>
      <c r="Z206" s="52"/>
      <c r="AH206"/>
    </row>
    <row r="207" spans="12:34">
      <c r="L207" s="52"/>
      <c r="R207" s="32"/>
      <c r="X207"/>
      <c r="Z207" s="52"/>
      <c r="AH207"/>
    </row>
    <row r="208" spans="12:34">
      <c r="L208" s="52"/>
      <c r="R208" s="32"/>
      <c r="X208"/>
      <c r="Z208" s="52"/>
      <c r="AH208"/>
    </row>
    <row r="209" spans="12:34">
      <c r="L209" s="52"/>
      <c r="R209" s="32"/>
      <c r="X209"/>
      <c r="Z209" s="52"/>
      <c r="AH209"/>
    </row>
    <row r="210" spans="12:34">
      <c r="L210" s="52"/>
      <c r="R210" s="32"/>
      <c r="X210"/>
      <c r="Z210" s="52"/>
      <c r="AH210"/>
    </row>
    <row r="211" spans="12:34">
      <c r="L211" s="52"/>
      <c r="R211" s="32"/>
      <c r="X211"/>
      <c r="Z211" s="52"/>
      <c r="AH211"/>
    </row>
    <row r="212" spans="12:34">
      <c r="L212" s="52"/>
      <c r="R212" s="32"/>
      <c r="X212"/>
      <c r="Z212" s="52"/>
      <c r="AH212"/>
    </row>
    <row r="213" spans="12:34">
      <c r="L213" s="52"/>
      <c r="R213" s="32"/>
      <c r="X213"/>
      <c r="Z213" s="52"/>
      <c r="AH213"/>
    </row>
    <row r="214" spans="12:34">
      <c r="L214" s="52"/>
      <c r="R214" s="32"/>
      <c r="X214"/>
      <c r="Z214" s="52"/>
      <c r="AH214"/>
    </row>
    <row r="215" spans="12:34">
      <c r="L215" s="52"/>
      <c r="R215" s="32"/>
      <c r="X215"/>
      <c r="Z215" s="52"/>
      <c r="AH215"/>
    </row>
    <row r="216" spans="12:34">
      <c r="L216" s="52"/>
      <c r="R216" s="32"/>
      <c r="X216"/>
      <c r="Z216" s="52"/>
      <c r="AH216"/>
    </row>
    <row r="217" spans="12:34">
      <c r="L217" s="52"/>
      <c r="R217" s="32"/>
      <c r="X217"/>
      <c r="Z217" s="52"/>
      <c r="AH217"/>
    </row>
    <row r="218" spans="12:34">
      <c r="L218" s="52"/>
      <c r="R218" s="32"/>
      <c r="X218"/>
      <c r="Z218" s="52"/>
      <c r="AH218"/>
    </row>
    <row r="219" spans="12:34">
      <c r="L219" s="52"/>
      <c r="R219" s="32"/>
      <c r="X219"/>
      <c r="Z219" s="52"/>
      <c r="AH219"/>
    </row>
    <row r="220" spans="12:34">
      <c r="L220" s="52"/>
      <c r="R220" s="32"/>
      <c r="X220"/>
      <c r="Z220" s="52"/>
      <c r="AH220"/>
    </row>
    <row r="221" spans="12:34">
      <c r="L221" s="52"/>
      <c r="R221" s="32"/>
      <c r="X221"/>
      <c r="Z221" s="52"/>
      <c r="AH221"/>
    </row>
    <row r="222" spans="12:34">
      <c r="L222" s="52"/>
      <c r="R222" s="32"/>
      <c r="X222"/>
      <c r="Z222" s="52"/>
      <c r="AH222"/>
    </row>
    <row r="223" spans="12:34">
      <c r="L223" s="52"/>
      <c r="R223" s="32"/>
      <c r="X223"/>
      <c r="Z223" s="52"/>
      <c r="AH223"/>
    </row>
    <row r="224" spans="12:34">
      <c r="L224" s="52"/>
      <c r="R224" s="32"/>
      <c r="X224"/>
      <c r="Z224" s="52"/>
      <c r="AH224"/>
    </row>
    <row r="225" spans="12:34">
      <c r="L225" s="52"/>
      <c r="R225" s="32"/>
      <c r="X225"/>
      <c r="Z225" s="52"/>
      <c r="AH225"/>
    </row>
    <row r="226" spans="12:34">
      <c r="L226" s="52"/>
      <c r="R226" s="32"/>
      <c r="X226"/>
      <c r="Z226" s="52"/>
      <c r="AH226"/>
    </row>
    <row r="227" spans="12:34">
      <c r="L227" s="52"/>
      <c r="R227" s="32"/>
      <c r="X227"/>
      <c r="Z227" s="52"/>
      <c r="AH227"/>
    </row>
    <row r="228" spans="12:34">
      <c r="L228" s="52"/>
      <c r="R228" s="32"/>
      <c r="X228"/>
      <c r="Z228" s="52"/>
      <c r="AH228"/>
    </row>
    <row r="229" spans="12:34">
      <c r="L229" s="52"/>
      <c r="R229" s="32"/>
      <c r="X229"/>
      <c r="Z229" s="52"/>
      <c r="AH229"/>
    </row>
    <row r="230" spans="12:34">
      <c r="L230" s="52"/>
      <c r="R230" s="32"/>
      <c r="X230"/>
      <c r="Z230" s="52"/>
      <c r="AH230"/>
    </row>
    <row r="231" spans="12:34">
      <c r="L231" s="52"/>
      <c r="R231" s="32"/>
      <c r="X231"/>
      <c r="Z231" s="52"/>
      <c r="AH231"/>
    </row>
    <row r="232" spans="12:34">
      <c r="L232" s="52"/>
      <c r="R232" s="32"/>
      <c r="X232"/>
      <c r="Z232" s="52"/>
      <c r="AH232"/>
    </row>
    <row r="233" spans="12:34">
      <c r="L233" s="52"/>
      <c r="R233" s="32"/>
      <c r="X233"/>
      <c r="Z233" s="52"/>
      <c r="AH233"/>
    </row>
    <row r="234" spans="12:34">
      <c r="L234" s="52"/>
      <c r="R234" s="32"/>
      <c r="X234"/>
      <c r="Z234" s="52"/>
      <c r="AH234"/>
    </row>
    <row r="235" spans="12:34">
      <c r="L235" s="52"/>
      <c r="R235" s="32"/>
      <c r="X235"/>
      <c r="Z235" s="52"/>
      <c r="AH235"/>
    </row>
    <row r="236" spans="12:34">
      <c r="L236" s="52"/>
      <c r="R236" s="32"/>
      <c r="X236"/>
      <c r="Z236" s="52"/>
      <c r="AH236"/>
    </row>
    <row r="237" spans="12:34">
      <c r="L237" s="52"/>
      <c r="R237" s="32"/>
      <c r="X237"/>
      <c r="Z237" s="52"/>
      <c r="AH237"/>
    </row>
    <row r="238" spans="12:34">
      <c r="L238" s="52"/>
      <c r="R238" s="32"/>
      <c r="X238"/>
      <c r="Z238" s="52"/>
      <c r="AH238"/>
    </row>
    <row r="239" spans="12:34">
      <c r="L239" s="52"/>
      <c r="R239" s="32"/>
      <c r="X239"/>
      <c r="Z239" s="52"/>
      <c r="AH239"/>
    </row>
    <row r="240" spans="12:34">
      <c r="L240" s="52"/>
      <c r="R240" s="32"/>
      <c r="X240"/>
      <c r="Z240" s="52"/>
      <c r="AH240"/>
    </row>
    <row r="241" spans="12:34">
      <c r="L241" s="52"/>
      <c r="R241" s="32"/>
      <c r="X241"/>
      <c r="Z241" s="52"/>
      <c r="AH241"/>
    </row>
    <row r="242" spans="12:34">
      <c r="L242" s="52"/>
      <c r="R242" s="32"/>
      <c r="X242"/>
      <c r="Z242" s="52"/>
      <c r="AH242"/>
    </row>
    <row r="243" spans="12:34">
      <c r="L243" s="52"/>
      <c r="R243" s="32"/>
      <c r="X243"/>
      <c r="Z243" s="52"/>
      <c r="AH243"/>
    </row>
    <row r="244" spans="12:34">
      <c r="L244" s="52"/>
      <c r="R244" s="32"/>
      <c r="X244"/>
      <c r="Z244" s="52"/>
      <c r="AH244"/>
    </row>
    <row r="245" spans="12:34">
      <c r="L245" s="52"/>
      <c r="R245" s="32"/>
      <c r="X245"/>
      <c r="Z245" s="52"/>
      <c r="AH245"/>
    </row>
    <row r="246" spans="12:34">
      <c r="L246" s="52"/>
      <c r="R246" s="32"/>
      <c r="X246"/>
      <c r="Z246" s="52"/>
      <c r="AH246"/>
    </row>
    <row r="247" spans="12:34">
      <c r="L247" s="52"/>
      <c r="R247" s="32"/>
      <c r="X247"/>
      <c r="Z247" s="52"/>
      <c r="AH247"/>
    </row>
    <row r="248" spans="12:34">
      <c r="L248" s="52"/>
      <c r="R248" s="32"/>
      <c r="X248"/>
      <c r="Z248" s="52"/>
      <c r="AH248"/>
    </row>
    <row r="249" spans="12:34">
      <c r="L249" s="52"/>
      <c r="R249" s="32"/>
      <c r="X249"/>
      <c r="Z249" s="52"/>
      <c r="AH249"/>
    </row>
    <row r="250" spans="12:34">
      <c r="L250" s="52"/>
      <c r="R250" s="32"/>
      <c r="X250"/>
      <c r="Z250" s="52"/>
      <c r="AH250"/>
    </row>
    <row r="251" spans="12:34">
      <c r="L251" s="52"/>
      <c r="R251" s="32"/>
      <c r="X251"/>
      <c r="Z251" s="52"/>
      <c r="AH251"/>
    </row>
    <row r="252" spans="12:34">
      <c r="L252" s="52"/>
      <c r="R252" s="32"/>
      <c r="X252"/>
      <c r="Z252" s="52"/>
      <c r="AH252"/>
    </row>
    <row r="253" spans="12:34">
      <c r="L253" s="52"/>
      <c r="R253" s="32"/>
      <c r="X253"/>
      <c r="Z253" s="52"/>
      <c r="AH253"/>
    </row>
    <row r="254" spans="12:34">
      <c r="L254" s="52"/>
      <c r="R254" s="32"/>
      <c r="X254"/>
      <c r="Z254" s="52"/>
      <c r="AH254"/>
    </row>
    <row r="255" spans="12:34">
      <c r="L255" s="52"/>
      <c r="R255" s="32"/>
      <c r="X255"/>
      <c r="Z255" s="52"/>
      <c r="AH255"/>
    </row>
    <row r="256" spans="12:34">
      <c r="L256" s="52"/>
      <c r="R256" s="32"/>
      <c r="X256"/>
      <c r="Z256" s="52"/>
      <c r="AH256"/>
    </row>
    <row r="257" spans="12:34">
      <c r="L257" s="52"/>
      <c r="R257" s="32"/>
      <c r="X257"/>
      <c r="Z257" s="52"/>
      <c r="AH257"/>
    </row>
    <row r="258" spans="12:34">
      <c r="L258" s="52"/>
      <c r="R258" s="32"/>
      <c r="X258"/>
      <c r="Z258" s="52"/>
      <c r="AH258"/>
    </row>
    <row r="259" spans="12:34">
      <c r="L259" s="52"/>
      <c r="R259" s="32"/>
      <c r="X259"/>
      <c r="Z259" s="52"/>
      <c r="AH259"/>
    </row>
    <row r="260" spans="12:34">
      <c r="L260" s="52"/>
      <c r="R260" s="32"/>
      <c r="X260"/>
      <c r="Z260" s="52"/>
      <c r="AH260"/>
    </row>
    <row r="261" spans="12:34">
      <c r="L261" s="52"/>
      <c r="R261" s="32"/>
      <c r="X261"/>
      <c r="Z261" s="52"/>
      <c r="AH261"/>
    </row>
    <row r="262" spans="12:34">
      <c r="L262" s="52"/>
      <c r="R262" s="32"/>
      <c r="X262"/>
      <c r="Z262" s="52"/>
      <c r="AH262"/>
    </row>
    <row r="263" spans="12:34">
      <c r="L263" s="52"/>
      <c r="R263" s="32"/>
      <c r="X263"/>
      <c r="Z263" s="52"/>
      <c r="AH263"/>
    </row>
    <row r="264" spans="12:34">
      <c r="L264" s="52"/>
      <c r="R264" s="32"/>
      <c r="Z264" s="52"/>
      <c r="AH264"/>
    </row>
    <row r="265" spans="12:34">
      <c r="L265" s="52"/>
      <c r="R265" s="32"/>
      <c r="Z265" s="52"/>
      <c r="AH265"/>
    </row>
    <row r="266" spans="12:34">
      <c r="L266" s="52"/>
      <c r="R266" s="32"/>
      <c r="Z266" s="52"/>
      <c r="AH266"/>
    </row>
    <row r="267" spans="12:34">
      <c r="L267" s="52"/>
      <c r="R267" s="32"/>
      <c r="Z267" s="52"/>
      <c r="AH267"/>
    </row>
    <row r="268" spans="12:34">
      <c r="L268" s="52"/>
      <c r="R268" s="32"/>
      <c r="Z268" s="52"/>
      <c r="AH268"/>
    </row>
    <row r="269" spans="12:34">
      <c r="L269" s="52"/>
      <c r="R269" s="32"/>
      <c r="AH269"/>
    </row>
    <row r="270" spans="12:34">
      <c r="L270" s="52"/>
      <c r="R270" s="32"/>
      <c r="AH270"/>
    </row>
    <row r="271" spans="12:34">
      <c r="L271" s="52"/>
      <c r="R271" s="32"/>
      <c r="AH271"/>
    </row>
    <row r="272" spans="12:34">
      <c r="L272" s="52"/>
      <c r="R272" s="32"/>
      <c r="AH272"/>
    </row>
    <row r="273" spans="12:34">
      <c r="L273" s="52"/>
      <c r="R273" s="32"/>
      <c r="AH273"/>
    </row>
    <row r="274" spans="12:34">
      <c r="L274" s="52"/>
      <c r="R274" s="32"/>
      <c r="AH274"/>
    </row>
    <row r="275" spans="12:34">
      <c r="L275" s="52"/>
      <c r="R275" s="32"/>
      <c r="AH275"/>
    </row>
    <row r="276" spans="12:34">
      <c r="L276" s="52"/>
      <c r="R276" s="32"/>
      <c r="AH276"/>
    </row>
    <row r="277" spans="12:34">
      <c r="L277" s="52"/>
      <c r="R277" s="32"/>
      <c r="AH277"/>
    </row>
    <row r="278" spans="12:34">
      <c r="L278" s="52"/>
      <c r="R278" s="32"/>
      <c r="AH278"/>
    </row>
    <row r="279" spans="12:34">
      <c r="L279" s="52"/>
      <c r="R279" s="32"/>
      <c r="AH279"/>
    </row>
    <row r="280" spans="12:34">
      <c r="L280" s="52"/>
      <c r="R280" s="32"/>
      <c r="AH280"/>
    </row>
    <row r="281" spans="12:34">
      <c r="L281" s="52"/>
      <c r="R281" s="32"/>
      <c r="AH281"/>
    </row>
    <row r="282" spans="12:34">
      <c r="L282" s="52"/>
      <c r="R282" s="32"/>
      <c r="AH282"/>
    </row>
    <row r="283" spans="12:34">
      <c r="L283" s="52"/>
      <c r="R283" s="32"/>
      <c r="AH283"/>
    </row>
    <row r="284" spans="12:34">
      <c r="L284" s="52"/>
      <c r="R284" s="32"/>
      <c r="AH284"/>
    </row>
    <row r="285" spans="12:34">
      <c r="L285" s="52"/>
      <c r="R285" s="32"/>
      <c r="AH285"/>
    </row>
    <row r="286" spans="12:34">
      <c r="L286" s="52"/>
      <c r="R286" s="32"/>
      <c r="AH286"/>
    </row>
    <row r="287" spans="12:34">
      <c r="L287" s="52"/>
      <c r="R287" s="32"/>
      <c r="AH287"/>
    </row>
    <row r="288" spans="12:34">
      <c r="L288" s="52"/>
      <c r="R288" s="32"/>
      <c r="AH288"/>
    </row>
    <row r="289" spans="12:34">
      <c r="L289" s="52"/>
      <c r="R289" s="32"/>
      <c r="AH289"/>
    </row>
    <row r="290" spans="12:34">
      <c r="L290" s="52"/>
      <c r="R290" s="32"/>
      <c r="AH290"/>
    </row>
    <row r="291" spans="12:34">
      <c r="L291" s="52"/>
      <c r="R291" s="32"/>
      <c r="AH291"/>
    </row>
    <row r="292" spans="12:34">
      <c r="L292" s="52"/>
      <c r="R292" s="32"/>
      <c r="AH292"/>
    </row>
    <row r="293" spans="12:34">
      <c r="L293" s="52"/>
      <c r="R293" s="32"/>
      <c r="AH293"/>
    </row>
    <row r="294" spans="12:34">
      <c r="L294" s="52"/>
      <c r="R294" s="32"/>
      <c r="AH294"/>
    </row>
    <row r="295" spans="12:34">
      <c r="L295" s="52"/>
      <c r="R295" s="32"/>
      <c r="AH295"/>
    </row>
    <row r="296" spans="12:34">
      <c r="L296" s="52"/>
      <c r="R296" s="32"/>
      <c r="AH296"/>
    </row>
    <row r="297" spans="12:34">
      <c r="L297" s="52"/>
      <c r="R297" s="32"/>
      <c r="AH297"/>
    </row>
    <row r="298" spans="12:34">
      <c r="L298" s="52"/>
      <c r="R298" s="32"/>
      <c r="AH298"/>
    </row>
    <row r="299" spans="12:34">
      <c r="L299" s="52"/>
      <c r="R299" s="32"/>
      <c r="AH299"/>
    </row>
    <row r="300" spans="12:34">
      <c r="L300" s="52"/>
      <c r="R300" s="32"/>
      <c r="AH300"/>
    </row>
    <row r="301" spans="12:34">
      <c r="L301" s="52"/>
      <c r="R301" s="32"/>
      <c r="AH301"/>
    </row>
    <row r="302" spans="12:34">
      <c r="L302" s="52"/>
      <c r="R302" s="32"/>
      <c r="AH302"/>
    </row>
    <row r="303" spans="12:34">
      <c r="L303" s="52"/>
      <c r="R303" s="32"/>
      <c r="AH303"/>
    </row>
    <row r="304" spans="12:34">
      <c r="L304" s="52"/>
      <c r="R304" s="32"/>
      <c r="AH304"/>
    </row>
    <row r="305" spans="12:34">
      <c r="L305" s="52"/>
      <c r="R305" s="32"/>
      <c r="AH305"/>
    </row>
    <row r="306" spans="12:34">
      <c r="L306" s="52"/>
      <c r="R306" s="32"/>
      <c r="AH306"/>
    </row>
    <row r="307" spans="12:34">
      <c r="L307" s="52"/>
      <c r="R307" s="32"/>
      <c r="AH307"/>
    </row>
    <row r="308" spans="12:34">
      <c r="L308" s="52"/>
      <c r="R308" s="32"/>
      <c r="AH308"/>
    </row>
    <row r="309" spans="12:34">
      <c r="L309" s="52"/>
      <c r="R309" s="32"/>
      <c r="AH309"/>
    </row>
    <row r="310" spans="12:34">
      <c r="L310" s="52"/>
      <c r="R310" s="32"/>
      <c r="AH310"/>
    </row>
    <row r="311" spans="12:34">
      <c r="L311" s="52"/>
      <c r="R311" s="32"/>
      <c r="AH311"/>
    </row>
    <row r="312" spans="12:34">
      <c r="L312" s="52"/>
      <c r="R312" s="32"/>
      <c r="AH312"/>
    </row>
    <row r="313" spans="12:34">
      <c r="L313" s="52"/>
      <c r="R313" s="32"/>
      <c r="AH313"/>
    </row>
    <row r="314" spans="12:34">
      <c r="L314" s="52"/>
      <c r="R314" s="32"/>
      <c r="AH314"/>
    </row>
    <row r="315" spans="12:34">
      <c r="L315" s="52"/>
      <c r="R315" s="32"/>
      <c r="AH315"/>
    </row>
    <row r="316" spans="12:34">
      <c r="L316" s="52"/>
      <c r="R316" s="32"/>
      <c r="AH316"/>
    </row>
    <row r="317" spans="12:34">
      <c r="L317" s="52"/>
      <c r="R317" s="32"/>
      <c r="AH317"/>
    </row>
    <row r="318" spans="12:34">
      <c r="L318" s="52"/>
      <c r="R318" s="32"/>
      <c r="AH318"/>
    </row>
    <row r="319" spans="12:34">
      <c r="L319" s="52"/>
      <c r="R319" s="32"/>
      <c r="AH319"/>
    </row>
    <row r="320" spans="12:34">
      <c r="L320" s="52"/>
      <c r="R320" s="32"/>
      <c r="AH320"/>
    </row>
    <row r="321" spans="12:34">
      <c r="L321" s="52"/>
      <c r="R321" s="32"/>
      <c r="AH321"/>
    </row>
    <row r="322" spans="12:34">
      <c r="L322" s="52"/>
      <c r="R322" s="32"/>
      <c r="AH322"/>
    </row>
    <row r="323" spans="12:34">
      <c r="L323" s="52"/>
      <c r="R323" s="32"/>
      <c r="AH323"/>
    </row>
    <row r="324" spans="12:34">
      <c r="L324" s="52"/>
      <c r="R324" s="32"/>
      <c r="AH324"/>
    </row>
    <row r="325" spans="12:34">
      <c r="L325" s="52"/>
      <c r="R325" s="32"/>
      <c r="AH325"/>
    </row>
    <row r="326" spans="12:34">
      <c r="L326" s="52"/>
      <c r="R326" s="32"/>
      <c r="AH326"/>
    </row>
    <row r="327" spans="12:34">
      <c r="L327" s="52"/>
      <c r="R327" s="32"/>
      <c r="AH327"/>
    </row>
    <row r="328" spans="12:34">
      <c r="L328" s="52"/>
      <c r="R328" s="32"/>
      <c r="AH328"/>
    </row>
    <row r="329" spans="12:34">
      <c r="L329" s="52"/>
      <c r="R329" s="32"/>
      <c r="AH329"/>
    </row>
    <row r="330" spans="12:34">
      <c r="L330" s="52"/>
      <c r="R330" s="32"/>
      <c r="AH330"/>
    </row>
    <row r="331" spans="12:34">
      <c r="L331" s="52"/>
      <c r="R331" s="32"/>
      <c r="AH331"/>
    </row>
    <row r="332" spans="12:34">
      <c r="L332" s="52"/>
      <c r="R332" s="32"/>
      <c r="AH332"/>
    </row>
    <row r="333" spans="12:34">
      <c r="L333" s="52"/>
      <c r="R333" s="32"/>
      <c r="AH333"/>
    </row>
    <row r="334" spans="12:34">
      <c r="L334" s="52"/>
      <c r="R334" s="32"/>
      <c r="AH334"/>
    </row>
    <row r="335" spans="12:34">
      <c r="L335" s="52"/>
      <c r="R335" s="32"/>
      <c r="AH335"/>
    </row>
    <row r="336" spans="12:34">
      <c r="L336" s="52"/>
      <c r="R336" s="32"/>
      <c r="AH336"/>
    </row>
    <row r="337" spans="12:34">
      <c r="L337" s="52"/>
      <c r="R337" s="32"/>
      <c r="AH337"/>
    </row>
    <row r="338" spans="12:34">
      <c r="L338" s="52"/>
      <c r="R338" s="32"/>
      <c r="AH338"/>
    </row>
    <row r="339" spans="12:34">
      <c r="L339" s="52"/>
      <c r="R339" s="32"/>
      <c r="AH339"/>
    </row>
    <row r="340" spans="12:34">
      <c r="L340" s="52"/>
      <c r="R340" s="32"/>
      <c r="AH340"/>
    </row>
    <row r="341" spans="12:34">
      <c r="L341" s="52"/>
      <c r="R341" s="32"/>
      <c r="AH341"/>
    </row>
    <row r="342" spans="12:34">
      <c r="L342" s="52"/>
      <c r="R342" s="32"/>
      <c r="AH342"/>
    </row>
    <row r="343" spans="12:34">
      <c r="L343" s="52"/>
      <c r="R343" s="32"/>
      <c r="AH343"/>
    </row>
    <row r="344" spans="12:34">
      <c r="L344" s="52"/>
      <c r="R344" s="32"/>
      <c r="AH344"/>
    </row>
    <row r="345" spans="12:34">
      <c r="L345" s="52"/>
      <c r="R345" s="32"/>
      <c r="AH345"/>
    </row>
    <row r="346" spans="12:34">
      <c r="L346" s="52"/>
      <c r="R346" s="32"/>
      <c r="AH346"/>
    </row>
    <row r="347" spans="12:34">
      <c r="L347" s="52"/>
      <c r="R347" s="32"/>
      <c r="AH347"/>
    </row>
    <row r="348" spans="12:34">
      <c r="L348" s="52"/>
      <c r="R348" s="32"/>
      <c r="AH348"/>
    </row>
    <row r="349" spans="12:34">
      <c r="L349" s="52"/>
      <c r="R349" s="32"/>
      <c r="AH349"/>
    </row>
    <row r="350" spans="12:34">
      <c r="L350" s="52"/>
      <c r="R350" s="32"/>
      <c r="AH350"/>
    </row>
    <row r="351" spans="12:34">
      <c r="L351" s="52"/>
      <c r="R351" s="32"/>
      <c r="AH351"/>
    </row>
    <row r="352" spans="12:34">
      <c r="L352" s="52"/>
      <c r="R352" s="32"/>
      <c r="AH352"/>
    </row>
    <row r="353" spans="12:35">
      <c r="L353" s="52"/>
      <c r="R353" s="32"/>
      <c r="AH353"/>
    </row>
    <row r="354" spans="12:35">
      <c r="L354" s="52"/>
      <c r="R354" s="32"/>
      <c r="AH354"/>
    </row>
    <row r="355" spans="12:35">
      <c r="L355" s="52"/>
      <c r="R355" s="32"/>
      <c r="Y355" s="53"/>
      <c r="Z355" s="1"/>
      <c r="AA355" s="1"/>
      <c r="AB355" s="1"/>
      <c r="AC355" s="1"/>
      <c r="AD355" s="1"/>
      <c r="AE355" s="1"/>
      <c r="AF355" s="1"/>
      <c r="AG355" s="1"/>
      <c r="AI355" s="12"/>
    </row>
    <row r="356" spans="12:35">
      <c r="L356" s="52"/>
      <c r="R356" s="32"/>
      <c r="Y356" s="53"/>
      <c r="Z356" s="1"/>
      <c r="AA356" s="1"/>
      <c r="AB356" s="1"/>
      <c r="AC356" s="1"/>
      <c r="AD356" s="1"/>
      <c r="AE356" s="1"/>
      <c r="AF356" s="1"/>
      <c r="AG356" s="1"/>
    </row>
    <row r="357" spans="12:35">
      <c r="L357" s="52"/>
      <c r="R357" s="32"/>
      <c r="Y357" s="53"/>
      <c r="Z357" s="1"/>
      <c r="AA357" s="1"/>
      <c r="AB357" s="1"/>
      <c r="AC357" s="1"/>
      <c r="AD357" s="1"/>
      <c r="AE357" s="1"/>
      <c r="AF357" s="1"/>
      <c r="AG357" s="1"/>
    </row>
    <row r="358" spans="12:35">
      <c r="L358" s="52"/>
      <c r="R358" s="32"/>
      <c r="Y358" s="53"/>
      <c r="Z358" s="1"/>
      <c r="AA358" s="1"/>
      <c r="AB358" s="1"/>
      <c r="AC358" s="1"/>
      <c r="AD358" s="1"/>
      <c r="AE358" s="1"/>
      <c r="AF358" s="1"/>
      <c r="AG358" s="1"/>
    </row>
    <row r="359" spans="12:35">
      <c r="L359" s="52"/>
      <c r="R359" s="32"/>
      <c r="Y359" s="53"/>
      <c r="Z359" s="1"/>
      <c r="AA359" s="1"/>
      <c r="AB359" s="1"/>
      <c r="AC359" s="1"/>
      <c r="AD359" s="1"/>
      <c r="AE359" s="1"/>
      <c r="AF359" s="1"/>
      <c r="AG359" s="1"/>
    </row>
    <row r="360" spans="12:35">
      <c r="L360" s="52"/>
      <c r="R360" s="32"/>
      <c r="Y360" s="53"/>
      <c r="Z360" s="1"/>
      <c r="AA360" s="1"/>
      <c r="AB360" s="1"/>
      <c r="AC360" s="1"/>
      <c r="AD360" s="1"/>
      <c r="AE360" s="1"/>
      <c r="AF360" s="1"/>
      <c r="AG360" s="1"/>
    </row>
    <row r="361" spans="12:35">
      <c r="L361" s="52"/>
      <c r="R361" s="32"/>
      <c r="Y361" s="53"/>
      <c r="Z361" s="1"/>
      <c r="AA361" s="1"/>
      <c r="AB361" s="1"/>
      <c r="AC361" s="1"/>
      <c r="AD361" s="1"/>
      <c r="AE361" s="1"/>
      <c r="AF361" s="1"/>
      <c r="AG361" s="1"/>
    </row>
    <row r="362" spans="12:35">
      <c r="L362" s="52"/>
      <c r="R362" s="32"/>
      <c r="Y362" s="53"/>
      <c r="Z362" s="1"/>
      <c r="AA362" s="1"/>
      <c r="AB362" s="1"/>
      <c r="AC362" s="1"/>
      <c r="AD362" s="1"/>
      <c r="AE362" s="1"/>
      <c r="AF362" s="1"/>
      <c r="AG362" s="1"/>
    </row>
    <row r="363" spans="12:35">
      <c r="L363" s="52"/>
      <c r="R363" s="32"/>
      <c r="Y363" s="53"/>
      <c r="Z363" s="1"/>
      <c r="AA363" s="1"/>
      <c r="AB363" s="1"/>
      <c r="AC363" s="1"/>
      <c r="AD363" s="1"/>
      <c r="AE363" s="1"/>
      <c r="AF363" s="1"/>
      <c r="AG363" s="1"/>
    </row>
    <row r="364" spans="12:35">
      <c r="L364" s="52"/>
      <c r="R364" s="32"/>
      <c r="Y364" s="53"/>
      <c r="Z364" s="1"/>
      <c r="AA364" s="1"/>
      <c r="AB364" s="1"/>
      <c r="AC364" s="1"/>
      <c r="AD364" s="1"/>
      <c r="AE364" s="1"/>
      <c r="AF364" s="1"/>
      <c r="AG364" s="1"/>
    </row>
    <row r="365" spans="12:35">
      <c r="L365" s="52"/>
      <c r="R365" s="32"/>
      <c r="Y365" s="53"/>
      <c r="Z365" s="1"/>
      <c r="AA365" s="1"/>
      <c r="AB365" s="1"/>
      <c r="AC365" s="1"/>
      <c r="AD365" s="1"/>
      <c r="AE365" s="1"/>
      <c r="AF365" s="1"/>
      <c r="AG365" s="1"/>
    </row>
    <row r="366" spans="12:35">
      <c r="L366" s="52"/>
      <c r="R366" s="32"/>
      <c r="Y366" s="53"/>
      <c r="Z366" s="1"/>
      <c r="AA366" s="1"/>
      <c r="AB366" s="1"/>
      <c r="AC366" s="1"/>
      <c r="AD366" s="1"/>
      <c r="AE366" s="1"/>
      <c r="AF366" s="1"/>
      <c r="AG366" s="1"/>
    </row>
    <row r="367" spans="12:35">
      <c r="L367" s="52"/>
      <c r="R367" s="32"/>
      <c r="Y367" s="53"/>
      <c r="Z367" s="1"/>
      <c r="AA367" s="1"/>
      <c r="AB367" s="1"/>
      <c r="AC367" s="1"/>
      <c r="AD367" s="1"/>
      <c r="AE367" s="1"/>
      <c r="AF367" s="1"/>
      <c r="AG367" s="1"/>
    </row>
    <row r="368" spans="12:35">
      <c r="L368" s="52"/>
      <c r="R368" s="32"/>
      <c r="Y368" s="53"/>
      <c r="Z368" s="1"/>
      <c r="AA368" s="1"/>
      <c r="AB368" s="1"/>
      <c r="AC368" s="1"/>
      <c r="AD368" s="1"/>
      <c r="AE368" s="1"/>
      <c r="AF368" s="1"/>
      <c r="AG368" s="1"/>
    </row>
    <row r="369" spans="12:33">
      <c r="L369" s="52"/>
      <c r="R369" s="32"/>
      <c r="Y369" s="53"/>
      <c r="Z369" s="1"/>
      <c r="AA369" s="1"/>
      <c r="AB369" s="1"/>
      <c r="AC369" s="1"/>
      <c r="AD369" s="1"/>
      <c r="AE369" s="1"/>
      <c r="AF369" s="1"/>
      <c r="AG369" s="1"/>
    </row>
    <row r="370" spans="12:33">
      <c r="L370" s="52"/>
      <c r="R370" s="32"/>
      <c r="Y370" s="53"/>
      <c r="Z370" s="1"/>
      <c r="AA370" s="1"/>
      <c r="AB370" s="1"/>
      <c r="AC370" s="1"/>
      <c r="AD370" s="1"/>
      <c r="AE370" s="1"/>
      <c r="AF370" s="1"/>
      <c r="AG370" s="1"/>
    </row>
    <row r="371" spans="12:33">
      <c r="L371" s="52"/>
      <c r="R371" s="32"/>
      <c r="Y371" s="53"/>
      <c r="Z371" s="1"/>
      <c r="AA371" s="1"/>
      <c r="AB371" s="1"/>
      <c r="AC371" s="1"/>
      <c r="AD371" s="1"/>
      <c r="AE371" s="1"/>
      <c r="AF371" s="1"/>
      <c r="AG371" s="1"/>
    </row>
    <row r="372" spans="12:33">
      <c r="L372" s="52"/>
      <c r="R372" s="32"/>
      <c r="Y372" s="53"/>
      <c r="Z372" s="1"/>
      <c r="AA372" s="1"/>
      <c r="AB372" s="1"/>
      <c r="AC372" s="1"/>
      <c r="AD372" s="1"/>
      <c r="AE372" s="1"/>
      <c r="AF372" s="1"/>
      <c r="AG372" s="1"/>
    </row>
    <row r="373" spans="12:33">
      <c r="L373" s="52"/>
      <c r="R373" s="32"/>
      <c r="Y373" s="53"/>
      <c r="Z373" s="1"/>
      <c r="AA373" s="1"/>
      <c r="AB373" s="1"/>
      <c r="AC373" s="1"/>
      <c r="AD373" s="1"/>
      <c r="AE373" s="1"/>
      <c r="AF373" s="1"/>
      <c r="AG373" s="1"/>
    </row>
    <row r="374" spans="12:33">
      <c r="L374" s="52"/>
      <c r="R374" s="32"/>
      <c r="Y374" s="53"/>
      <c r="Z374" s="1"/>
      <c r="AA374" s="1"/>
      <c r="AB374" s="1"/>
      <c r="AC374" s="1"/>
      <c r="AD374" s="1"/>
      <c r="AE374" s="1"/>
      <c r="AF374" s="1"/>
      <c r="AG374" s="1"/>
    </row>
    <row r="375" spans="12:33">
      <c r="L375" s="52"/>
      <c r="R375" s="32"/>
      <c r="Y375" s="53"/>
      <c r="Z375" s="1"/>
      <c r="AA375" s="1"/>
      <c r="AB375" s="1"/>
      <c r="AC375" s="1"/>
      <c r="AD375" s="1"/>
      <c r="AE375" s="1"/>
      <c r="AF375" s="1"/>
      <c r="AG375" s="1"/>
    </row>
    <row r="376" spans="12:33">
      <c r="L376" s="52"/>
      <c r="R376" s="32"/>
      <c r="Y376" s="53"/>
      <c r="Z376" s="1"/>
      <c r="AA376" s="1"/>
      <c r="AB376" s="1"/>
      <c r="AC376" s="1"/>
      <c r="AD376" s="1"/>
      <c r="AE376" s="1"/>
      <c r="AF376" s="1"/>
      <c r="AG376" s="1"/>
    </row>
    <row r="377" spans="12:33">
      <c r="L377" s="52"/>
      <c r="R377" s="32"/>
      <c r="Y377" s="53"/>
      <c r="Z377" s="1"/>
      <c r="AA377" s="1"/>
      <c r="AB377" s="1"/>
      <c r="AC377" s="1"/>
      <c r="AD377" s="1"/>
      <c r="AE377" s="1"/>
      <c r="AF377" s="1"/>
      <c r="AG377" s="1"/>
    </row>
    <row r="378" spans="12:33">
      <c r="L378" s="52"/>
      <c r="R378" s="32"/>
      <c r="Y378" s="53"/>
      <c r="Z378" s="1"/>
      <c r="AA378" s="1"/>
      <c r="AB378" s="1"/>
      <c r="AC378" s="1"/>
      <c r="AD378" s="1"/>
      <c r="AE378" s="1"/>
      <c r="AF378" s="1"/>
      <c r="AG378" s="1"/>
    </row>
    <row r="379" spans="12:33">
      <c r="L379" s="52"/>
      <c r="R379" s="32"/>
      <c r="Y379" s="53"/>
      <c r="Z379" s="1"/>
      <c r="AA379" s="1"/>
      <c r="AB379" s="1"/>
      <c r="AC379" s="1"/>
      <c r="AD379" s="1"/>
      <c r="AE379" s="1"/>
      <c r="AF379" s="1"/>
      <c r="AG379" s="1"/>
    </row>
    <row r="380" spans="12:33">
      <c r="L380" s="52"/>
      <c r="R380" s="32"/>
      <c r="Y380" s="53"/>
      <c r="Z380" s="1"/>
      <c r="AA380" s="1"/>
      <c r="AB380" s="1"/>
      <c r="AC380" s="1"/>
      <c r="AD380" s="1"/>
      <c r="AE380" s="1"/>
      <c r="AF380" s="1"/>
      <c r="AG380" s="1"/>
    </row>
    <row r="381" spans="12:33">
      <c r="L381" s="52"/>
      <c r="R381" s="32"/>
      <c r="Y381" s="53"/>
      <c r="Z381" s="1"/>
      <c r="AA381" s="1"/>
      <c r="AB381" s="1"/>
      <c r="AC381" s="1"/>
      <c r="AD381" s="1"/>
      <c r="AE381" s="1"/>
      <c r="AF381" s="1"/>
      <c r="AG381" s="1"/>
    </row>
    <row r="382" spans="12:33">
      <c r="L382" s="52"/>
      <c r="R382" s="32"/>
      <c r="Y382" s="53"/>
      <c r="Z382" s="1"/>
      <c r="AA382" s="1"/>
      <c r="AB382" s="1"/>
      <c r="AC382" s="1"/>
      <c r="AD382" s="1"/>
      <c r="AE382" s="1"/>
      <c r="AF382" s="1"/>
      <c r="AG382" s="1"/>
    </row>
    <row r="383" spans="12:33">
      <c r="L383" s="52"/>
      <c r="R383" s="32"/>
      <c r="Y383" s="53"/>
      <c r="Z383" s="1"/>
      <c r="AA383" s="1"/>
      <c r="AB383" s="1"/>
      <c r="AC383" s="1"/>
      <c r="AD383" s="1"/>
      <c r="AE383" s="1"/>
      <c r="AF383" s="1"/>
      <c r="AG383" s="1"/>
    </row>
    <row r="384" spans="12:33">
      <c r="L384" s="52"/>
      <c r="R384" s="32"/>
      <c r="Y384" s="53"/>
      <c r="Z384" s="1"/>
      <c r="AA384" s="1"/>
      <c r="AB384" s="1"/>
      <c r="AC384" s="1"/>
      <c r="AD384" s="1"/>
      <c r="AE384" s="1"/>
      <c r="AF384" s="1"/>
      <c r="AG384" s="1"/>
    </row>
    <row r="385" spans="12:33">
      <c r="L385" s="52"/>
      <c r="R385" s="32"/>
      <c r="Y385" s="53"/>
      <c r="Z385" s="1"/>
      <c r="AA385" s="1"/>
      <c r="AB385" s="1"/>
      <c r="AC385" s="1"/>
      <c r="AD385" s="1"/>
      <c r="AE385" s="1"/>
      <c r="AF385" s="1"/>
      <c r="AG385" s="1"/>
    </row>
    <row r="386" spans="12:33">
      <c r="L386" s="52"/>
      <c r="R386" s="32"/>
      <c r="Y386" s="53"/>
      <c r="Z386" s="1"/>
      <c r="AA386" s="1"/>
      <c r="AB386" s="1"/>
      <c r="AC386" s="1"/>
      <c r="AD386" s="1"/>
      <c r="AE386" s="1"/>
      <c r="AF386" s="1"/>
      <c r="AG386" s="1"/>
    </row>
    <row r="387" spans="12:33">
      <c r="L387" s="52"/>
      <c r="R387" s="32"/>
      <c r="Y387" s="53"/>
      <c r="Z387" s="1"/>
      <c r="AA387" s="1"/>
      <c r="AB387" s="1"/>
      <c r="AC387" s="1"/>
      <c r="AD387" s="1"/>
      <c r="AE387" s="1"/>
      <c r="AF387" s="1"/>
      <c r="AG387" s="1"/>
    </row>
    <row r="388" spans="12:33">
      <c r="L388" s="52"/>
      <c r="R388" s="32"/>
      <c r="Y388" s="53"/>
      <c r="Z388" s="1"/>
      <c r="AA388" s="1"/>
      <c r="AB388" s="1"/>
      <c r="AC388" s="1"/>
      <c r="AD388" s="1"/>
      <c r="AE388" s="1"/>
      <c r="AF388" s="1"/>
      <c r="AG388" s="1"/>
    </row>
    <row r="389" spans="12:33">
      <c r="L389" s="52"/>
      <c r="R389" s="32"/>
      <c r="Y389" s="53"/>
      <c r="Z389" s="1"/>
      <c r="AA389" s="1"/>
      <c r="AB389" s="1"/>
      <c r="AC389" s="1"/>
      <c r="AD389" s="1"/>
      <c r="AE389" s="1"/>
      <c r="AF389" s="1"/>
      <c r="AG389" s="1"/>
    </row>
    <row r="390" spans="12:33">
      <c r="L390" s="52"/>
      <c r="R390" s="32"/>
      <c r="Y390" s="53"/>
      <c r="Z390" s="1"/>
      <c r="AA390" s="1"/>
      <c r="AB390" s="1"/>
      <c r="AC390" s="1"/>
      <c r="AD390" s="1"/>
      <c r="AE390" s="1"/>
      <c r="AF390" s="1"/>
      <c r="AG390" s="1"/>
    </row>
    <row r="391" spans="12:33">
      <c r="L391" s="52"/>
      <c r="R391" s="32"/>
      <c r="Y391" s="53"/>
      <c r="Z391" s="1"/>
      <c r="AA391" s="1"/>
      <c r="AB391" s="1"/>
      <c r="AC391" s="1"/>
      <c r="AD391" s="1"/>
      <c r="AE391" s="1"/>
      <c r="AF391" s="1"/>
      <c r="AG391" s="1"/>
    </row>
    <row r="392" spans="12:33">
      <c r="L392" s="52"/>
      <c r="R392" s="32"/>
      <c r="Y392" s="53"/>
      <c r="Z392" s="1"/>
      <c r="AA392" s="1"/>
      <c r="AB392" s="1"/>
      <c r="AC392" s="1"/>
      <c r="AD392" s="1"/>
      <c r="AE392" s="1"/>
      <c r="AF392" s="1"/>
      <c r="AG392" s="1"/>
    </row>
    <row r="393" spans="12:33">
      <c r="L393" s="52"/>
      <c r="R393" s="32"/>
      <c r="Y393" s="53"/>
      <c r="Z393" s="1"/>
      <c r="AA393" s="1"/>
      <c r="AB393" s="1"/>
      <c r="AC393" s="1"/>
      <c r="AD393" s="1"/>
      <c r="AE393" s="1"/>
      <c r="AF393" s="1"/>
      <c r="AG393" s="1"/>
    </row>
    <row r="394" spans="12:33">
      <c r="L394" s="52"/>
      <c r="R394" s="32"/>
      <c r="Y394" s="53"/>
      <c r="Z394" s="1"/>
      <c r="AA394" s="1"/>
      <c r="AB394" s="1"/>
      <c r="AC394" s="1"/>
      <c r="AD394" s="1"/>
      <c r="AE394" s="1"/>
      <c r="AF394" s="1"/>
      <c r="AG394" s="1"/>
    </row>
    <row r="395" spans="12:33">
      <c r="L395" s="52"/>
      <c r="R395" s="32"/>
      <c r="Y395" s="53"/>
      <c r="Z395" s="1"/>
      <c r="AA395" s="1"/>
      <c r="AB395" s="1"/>
      <c r="AC395" s="1"/>
      <c r="AD395" s="1"/>
      <c r="AE395" s="1"/>
      <c r="AF395" s="1"/>
      <c r="AG395" s="1"/>
    </row>
    <row r="396" spans="12:33">
      <c r="L396" s="52"/>
      <c r="R396" s="32"/>
      <c r="Y396" s="53"/>
      <c r="Z396" s="1"/>
      <c r="AA396" s="1"/>
      <c r="AB396" s="1"/>
      <c r="AC396" s="1"/>
      <c r="AD396" s="1"/>
      <c r="AE396" s="1"/>
      <c r="AF396" s="1"/>
      <c r="AG396" s="1"/>
    </row>
    <row r="397" spans="12:33">
      <c r="L397" s="52"/>
      <c r="R397" s="32"/>
      <c r="Y397" s="53"/>
      <c r="Z397" s="1"/>
      <c r="AA397" s="1"/>
      <c r="AB397" s="1"/>
      <c r="AC397" s="1"/>
      <c r="AD397" s="1"/>
      <c r="AE397" s="1"/>
      <c r="AF397" s="1"/>
      <c r="AG397" s="1"/>
    </row>
    <row r="398" spans="12:33">
      <c r="L398" s="52"/>
      <c r="R398" s="32"/>
      <c r="Y398" s="53"/>
      <c r="Z398" s="1"/>
      <c r="AA398" s="1"/>
      <c r="AB398" s="1"/>
      <c r="AC398" s="1"/>
      <c r="AD398" s="1"/>
      <c r="AE398" s="1"/>
      <c r="AF398" s="1"/>
      <c r="AG398" s="1"/>
    </row>
    <row r="399" spans="12:33">
      <c r="L399" s="52"/>
      <c r="R399" s="32"/>
      <c r="Y399" s="53"/>
      <c r="Z399" s="1"/>
      <c r="AA399" s="1"/>
      <c r="AB399" s="1"/>
      <c r="AC399" s="1"/>
      <c r="AD399" s="1"/>
      <c r="AE399" s="1"/>
      <c r="AF399" s="1"/>
      <c r="AG399" s="1"/>
    </row>
    <row r="400" spans="12:33">
      <c r="L400" s="52"/>
      <c r="R400" s="32"/>
      <c r="Y400" s="53"/>
      <c r="Z400" s="1"/>
      <c r="AA400" s="1"/>
      <c r="AB400" s="1"/>
      <c r="AC400" s="1"/>
      <c r="AD400" s="1"/>
      <c r="AE400" s="1"/>
      <c r="AF400" s="1"/>
      <c r="AG400" s="1"/>
    </row>
    <row r="401" spans="12:33">
      <c r="L401" s="52"/>
      <c r="R401" s="32"/>
      <c r="Y401" s="53"/>
      <c r="Z401" s="1"/>
      <c r="AA401" s="1"/>
      <c r="AB401" s="1"/>
      <c r="AC401" s="1"/>
      <c r="AD401" s="1"/>
      <c r="AE401" s="1"/>
      <c r="AF401" s="1"/>
      <c r="AG401" s="1"/>
    </row>
    <row r="402" spans="12:33">
      <c r="L402" s="52"/>
      <c r="R402" s="32"/>
      <c r="Y402" s="53"/>
      <c r="Z402" s="1"/>
      <c r="AA402" s="1"/>
      <c r="AB402" s="1"/>
      <c r="AC402" s="1"/>
      <c r="AD402" s="1"/>
      <c r="AE402" s="1"/>
      <c r="AF402" s="1"/>
      <c r="AG402" s="1"/>
    </row>
    <row r="403" spans="12:33">
      <c r="L403" s="52"/>
      <c r="R403" s="32"/>
      <c r="Y403" s="53"/>
      <c r="Z403" s="1"/>
      <c r="AA403" s="1"/>
      <c r="AB403" s="1"/>
      <c r="AC403" s="1"/>
      <c r="AD403" s="1"/>
      <c r="AE403" s="1"/>
      <c r="AF403" s="1"/>
      <c r="AG403" s="1"/>
    </row>
    <row r="404" spans="12:33">
      <c r="L404" s="52"/>
      <c r="R404" s="32"/>
      <c r="Y404" s="53"/>
      <c r="Z404" s="1"/>
      <c r="AA404" s="1"/>
      <c r="AB404" s="1"/>
      <c r="AC404" s="1"/>
      <c r="AD404" s="1"/>
      <c r="AE404" s="1"/>
      <c r="AF404" s="1"/>
      <c r="AG404" s="1"/>
    </row>
    <row r="405" spans="12:33">
      <c r="L405" s="52"/>
      <c r="R405" s="32"/>
      <c r="Y405" s="53"/>
      <c r="Z405" s="1"/>
      <c r="AA405" s="1"/>
      <c r="AB405" s="1"/>
      <c r="AC405" s="1"/>
      <c r="AD405" s="1"/>
      <c r="AE405" s="1"/>
      <c r="AF405" s="1"/>
      <c r="AG405" s="1"/>
    </row>
    <row r="406" spans="12:33">
      <c r="L406" s="52"/>
      <c r="R406" s="32"/>
      <c r="Y406" s="53"/>
      <c r="Z406" s="1"/>
      <c r="AA406" s="1"/>
      <c r="AB406" s="1"/>
      <c r="AC406" s="1"/>
      <c r="AD406" s="1"/>
      <c r="AE406" s="1"/>
      <c r="AF406" s="1"/>
      <c r="AG406" s="1"/>
    </row>
    <row r="407" spans="12:33">
      <c r="L407" s="52"/>
      <c r="R407" s="32"/>
      <c r="Y407" s="53"/>
      <c r="Z407" s="1"/>
      <c r="AA407" s="1"/>
      <c r="AB407" s="1"/>
      <c r="AC407" s="1"/>
      <c r="AD407" s="1"/>
      <c r="AE407" s="1"/>
      <c r="AF407" s="1"/>
      <c r="AG407" s="1"/>
    </row>
    <row r="408" spans="12:33">
      <c r="L408" s="52"/>
      <c r="R408" s="32"/>
      <c r="Y408" s="53"/>
      <c r="Z408" s="1"/>
      <c r="AA408" s="1"/>
      <c r="AB408" s="1"/>
      <c r="AC408" s="1"/>
      <c r="AD408" s="1"/>
      <c r="AE408" s="1"/>
      <c r="AF408" s="1"/>
      <c r="AG408" s="1"/>
    </row>
    <row r="409" spans="12:33">
      <c r="L409" s="52"/>
      <c r="R409" s="32"/>
      <c r="Y409" s="53"/>
      <c r="Z409" s="1"/>
      <c r="AA409" s="1"/>
      <c r="AB409" s="1"/>
      <c r="AC409" s="1"/>
      <c r="AD409" s="1"/>
      <c r="AE409" s="1"/>
      <c r="AF409" s="1"/>
      <c r="AG409" s="1"/>
    </row>
    <row r="410" spans="12:33">
      <c r="L410" s="52"/>
      <c r="R410" s="32"/>
      <c r="Y410" s="53"/>
      <c r="Z410" s="1"/>
      <c r="AA410" s="1"/>
      <c r="AB410" s="1"/>
      <c r="AC410" s="1"/>
      <c r="AD410" s="1"/>
      <c r="AE410" s="1"/>
      <c r="AF410" s="1"/>
      <c r="AG410" s="1"/>
    </row>
    <row r="411" spans="12:33">
      <c r="L411" s="52"/>
      <c r="R411" s="32"/>
      <c r="Y411" s="53"/>
      <c r="Z411" s="1"/>
      <c r="AA411" s="1"/>
      <c r="AB411" s="1"/>
      <c r="AC411" s="1"/>
      <c r="AD411" s="1"/>
      <c r="AE411" s="1"/>
      <c r="AF411" s="1"/>
      <c r="AG411" s="1"/>
    </row>
    <row r="412" spans="12:33">
      <c r="L412" s="52"/>
      <c r="R412" s="32"/>
    </row>
    <row r="413" spans="12:33">
      <c r="L413" s="52"/>
      <c r="R413" s="32"/>
    </row>
    <row r="414" spans="12:33">
      <c r="L414" s="52"/>
      <c r="R414" s="32"/>
    </row>
    <row r="415" spans="12:33">
      <c r="L415" s="52"/>
      <c r="R415" s="32"/>
    </row>
    <row r="416" spans="12:33">
      <c r="L416" s="52"/>
      <c r="R416" s="32"/>
    </row>
    <row r="417" spans="12:18">
      <c r="L417" s="52"/>
      <c r="R417" s="32"/>
    </row>
    <row r="418" spans="12:18">
      <c r="L418" s="52"/>
      <c r="R418" s="32"/>
    </row>
    <row r="419" spans="12:18">
      <c r="L419" s="52"/>
      <c r="R419" s="32"/>
    </row>
    <row r="420" spans="12:18">
      <c r="L420" s="52"/>
      <c r="R420" s="32"/>
    </row>
    <row r="421" spans="12:18">
      <c r="L421" s="52"/>
      <c r="R421" s="32"/>
    </row>
    <row r="422" spans="12:18">
      <c r="L422" s="52"/>
      <c r="R422" s="32"/>
    </row>
    <row r="423" spans="12:18">
      <c r="L423" s="52"/>
      <c r="R423" s="32"/>
    </row>
    <row r="424" spans="12:18">
      <c r="L424" s="52"/>
      <c r="R424" s="32"/>
    </row>
    <row r="425" spans="12:18">
      <c r="L425" s="52"/>
      <c r="R425" s="32"/>
    </row>
    <row r="426" spans="12:18">
      <c r="L426" s="52"/>
      <c r="R426" s="32"/>
    </row>
    <row r="427" spans="12:18">
      <c r="L427" s="52"/>
      <c r="R427" s="32"/>
    </row>
    <row r="428" spans="12:18">
      <c r="L428" s="52"/>
      <c r="R428" s="32"/>
    </row>
    <row r="429" spans="12:18">
      <c r="L429" s="52"/>
      <c r="R429" s="32"/>
    </row>
    <row r="430" spans="12:18">
      <c r="L430" s="52"/>
      <c r="R430" s="32"/>
    </row>
    <row r="431" spans="12:18">
      <c r="L431" s="52"/>
      <c r="R431" s="32"/>
    </row>
    <row r="432" spans="12:18">
      <c r="L432" s="52"/>
      <c r="R432" s="32"/>
    </row>
    <row r="433" spans="10:23">
      <c r="L433" s="52"/>
      <c r="R433" s="32"/>
    </row>
    <row r="434" spans="10:23">
      <c r="L434" s="52"/>
      <c r="R434" s="32"/>
    </row>
    <row r="435" spans="10:23">
      <c r="L435" s="52"/>
      <c r="R435" s="32"/>
    </row>
    <row r="436" spans="10:23">
      <c r="L436" s="52"/>
      <c r="R436" s="32"/>
    </row>
    <row r="437" spans="10:23">
      <c r="L437" s="52"/>
      <c r="R437" s="32"/>
    </row>
    <row r="438" spans="10:23">
      <c r="L438" s="52"/>
      <c r="R438" s="32"/>
    </row>
    <row r="439" spans="10:23">
      <c r="L439" s="52"/>
      <c r="R439" s="32"/>
    </row>
    <row r="440" spans="10:23">
      <c r="L440" s="52"/>
      <c r="R440" s="32"/>
    </row>
    <row r="441" spans="10:23">
      <c r="L441" s="52"/>
      <c r="R441" s="32"/>
    </row>
    <row r="442" spans="10:23">
      <c r="L442" s="52"/>
      <c r="R442" s="32"/>
    </row>
    <row r="443" spans="10:23">
      <c r="J443" s="148"/>
      <c r="L443" s="148"/>
      <c r="R443" s="32"/>
      <c r="S443" s="67"/>
      <c r="T443" s="32"/>
      <c r="W443" s="32"/>
    </row>
    <row r="444" spans="10:23">
      <c r="J444" s="148"/>
      <c r="L444" s="148"/>
      <c r="S444" s="67"/>
      <c r="T444" s="32"/>
      <c r="W444" s="32"/>
    </row>
  </sheetData>
  <conditionalFormatting sqref="Y41:Y42 Y126:Y127">
    <cfRule type="cellIs" dxfId="4" priority="14" stopIfTrue="1" operator="lessThan">
      <formula>0</formula>
    </cfRule>
  </conditionalFormatting>
  <conditionalFormatting sqref="Y98">
    <cfRule type="cellIs" dxfId="3" priority="15" stopIfTrue="1" operator="greaterThan">
      <formula>0</formula>
    </cfRule>
  </conditionalFormatting>
  <conditionalFormatting sqref="Y69">
    <cfRule type="cellIs" dxfId="2" priority="16" stopIfTrue="1" operator="greaterThan">
      <formula>0</formula>
    </cfRule>
    <cfRule type="cellIs" dxfId="1" priority="17" stopIfTrue="1" operator="lessThan">
      <formula>0</formula>
    </cfRule>
  </conditionalFormatting>
  <conditionalFormatting sqref="Y98">
    <cfRule type="cellIs" dxfId="0" priority="13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7370E-62CE-4AB3-A7CF-B517DD76A77F}">
  <dimension ref="A2:Y99"/>
  <sheetViews>
    <sheetView zoomScale="112" zoomScaleNormal="112" workbookViewId="0">
      <selection activeCell="N6" sqref="N6"/>
    </sheetView>
  </sheetViews>
  <sheetFormatPr baseColWidth="10" defaultRowHeight="15"/>
  <cols>
    <col min="22" max="22" width="10.08984375" customWidth="1"/>
    <col min="23" max="23" width="10.6328125" customWidth="1"/>
    <col min="24" max="24" width="8.54296875" customWidth="1"/>
    <col min="25" max="25" width="9.36328125" customWidth="1"/>
    <col min="26" max="26" width="9" customWidth="1"/>
    <col min="27" max="27" width="8.90625" customWidth="1"/>
    <col min="28" max="28" width="9.08984375" customWidth="1"/>
    <col min="29" max="29" width="8.453125" customWidth="1"/>
    <col min="30" max="30" width="9.08984375" customWidth="1"/>
    <col min="31" max="31" width="10" customWidth="1"/>
    <col min="32" max="32" width="10.54296875" customWidth="1"/>
    <col min="33" max="33" width="8.08984375" customWidth="1"/>
    <col min="34" max="34" width="8.36328125" customWidth="1"/>
    <col min="35" max="35" width="7.54296875" customWidth="1"/>
    <col min="36" max="36" width="8.08984375" customWidth="1"/>
    <col min="37" max="37" width="11.08984375" customWidth="1"/>
  </cols>
  <sheetData>
    <row r="2" spans="1:25" ht="21">
      <c r="A2" s="56" t="s">
        <v>497</v>
      </c>
      <c r="V2" s="4"/>
      <c r="W2" s="4"/>
      <c r="X2" s="4"/>
      <c r="Y2" s="4"/>
    </row>
    <row r="3" spans="1:25">
      <c r="V3" s="4"/>
      <c r="W3" s="4"/>
      <c r="X3" s="4"/>
    </row>
    <row r="4" spans="1:25">
      <c r="V4" s="4"/>
      <c r="W4" s="21"/>
      <c r="X4" s="4"/>
      <c r="Y4" s="21"/>
    </row>
    <row r="5" spans="1:25">
      <c r="V5" s="4"/>
      <c r="W5" s="4"/>
      <c r="X5" s="4"/>
      <c r="Y5" s="4"/>
    </row>
    <row r="6" spans="1:25">
      <c r="V6" s="4"/>
      <c r="W6" s="4"/>
      <c r="X6" s="4"/>
      <c r="Y6" s="4"/>
    </row>
    <row r="7" spans="1:25">
      <c r="V7" s="22"/>
      <c r="W7" s="23"/>
      <c r="X7" s="24"/>
      <c r="Y7" s="24"/>
    </row>
    <row r="8" spans="1:25">
      <c r="V8" s="22"/>
      <c r="W8" s="23"/>
      <c r="X8" s="24"/>
      <c r="Y8" s="24"/>
    </row>
    <row r="9" spans="1:25">
      <c r="V9" s="22"/>
      <c r="W9" s="23"/>
      <c r="X9" s="24"/>
      <c r="Y9" s="24"/>
    </row>
    <row r="10" spans="1:25">
      <c r="V10" s="22"/>
      <c r="W10" s="23"/>
      <c r="X10" s="24"/>
      <c r="Y10" s="24"/>
    </row>
    <row r="11" spans="1:25">
      <c r="V11" s="22"/>
      <c r="W11" s="23"/>
      <c r="X11" s="24"/>
      <c r="Y11" s="24"/>
    </row>
    <row r="12" spans="1:25">
      <c r="V12" s="22"/>
      <c r="W12" s="23"/>
      <c r="X12" s="24"/>
      <c r="Y12" s="24"/>
    </row>
    <row r="13" spans="1:25">
      <c r="V13" s="22"/>
      <c r="W13" s="23"/>
      <c r="X13" s="24"/>
      <c r="Y13" s="24"/>
    </row>
    <row r="14" spans="1:25">
      <c r="V14" s="22"/>
      <c r="W14" s="23"/>
      <c r="X14" s="24"/>
      <c r="Y14" s="24"/>
    </row>
    <row r="15" spans="1:25">
      <c r="V15" s="22"/>
      <c r="W15" s="23"/>
      <c r="X15" s="24"/>
      <c r="Y15" s="24"/>
    </row>
    <row r="16" spans="1:25">
      <c r="V16" s="22"/>
      <c r="W16" s="23"/>
      <c r="X16" s="24"/>
      <c r="Y16" s="24"/>
    </row>
    <row r="17" spans="13:25" ht="15.6">
      <c r="M17" s="220">
        <f>+År!B35</f>
        <v>17698</v>
      </c>
      <c r="N17" s="3" t="s">
        <v>8</v>
      </c>
      <c r="V17" s="22"/>
      <c r="W17" s="23"/>
      <c r="X17" s="24"/>
      <c r="Y17" s="24"/>
    </row>
    <row r="18" spans="13:25">
      <c r="V18" s="22"/>
      <c r="W18" s="23"/>
      <c r="X18" s="24"/>
      <c r="Y18" s="24"/>
    </row>
    <row r="19" spans="13:25">
      <c r="V19" s="22"/>
      <c r="W19" s="23"/>
      <c r="X19" s="24"/>
      <c r="Y19" s="24"/>
    </row>
    <row r="20" spans="13:25">
      <c r="V20" s="22"/>
      <c r="W20" s="23"/>
      <c r="X20" s="24"/>
      <c r="Y20" s="24"/>
    </row>
    <row r="21" spans="13:25">
      <c r="V21" s="22"/>
      <c r="W21" s="23"/>
      <c r="X21" s="24"/>
      <c r="Y21" s="24"/>
    </row>
    <row r="22" spans="13:25">
      <c r="V22" s="22"/>
      <c r="W22" s="23"/>
      <c r="X22" s="24"/>
      <c r="Y22" s="24"/>
    </row>
    <row r="23" spans="13:25">
      <c r="V23" s="22"/>
      <c r="W23" s="23"/>
      <c r="X23" s="24"/>
      <c r="Y23" s="24"/>
    </row>
    <row r="24" spans="13:25">
      <c r="V24" s="22"/>
      <c r="W24" s="23"/>
      <c r="X24" s="24"/>
      <c r="Y24" s="24"/>
    </row>
    <row r="25" spans="13:25">
      <c r="V25" s="22"/>
      <c r="W25" s="23"/>
      <c r="X25" s="24"/>
      <c r="Y25" s="24"/>
    </row>
    <row r="26" spans="13:25">
      <c r="V26" s="22"/>
      <c r="W26" s="23"/>
      <c r="X26" s="24"/>
      <c r="Y26" s="24"/>
    </row>
    <row r="27" spans="13:25">
      <c r="V27" s="22"/>
      <c r="W27" s="23"/>
      <c r="X27" s="24"/>
      <c r="Y27" s="24"/>
    </row>
    <row r="28" spans="13:25">
      <c r="V28" s="22"/>
      <c r="W28" s="23"/>
      <c r="X28" s="24"/>
      <c r="Y28" s="24"/>
    </row>
    <row r="38" spans="13:14" ht="15.6">
      <c r="M38" s="51">
        <f>+År!AE35</f>
        <v>138.43822465815353</v>
      </c>
      <c r="N38" s="3" t="s">
        <v>553</v>
      </c>
    </row>
    <row r="65" spans="13:14" ht="15.6">
      <c r="M65" s="5">
        <f>+År!AD35</f>
        <v>59.975423296902413</v>
      </c>
      <c r="N65" s="3" t="s">
        <v>360</v>
      </c>
    </row>
    <row r="99" spans="14:14" ht="15.6">
      <c r="N99" s="2" t="s">
        <v>552</v>
      </c>
    </row>
  </sheetData>
  <pageMargins left="0.75" right="0.75" top="1" bottom="1" header="0.5" footer="0.5"/>
  <pageSetup paperSize="9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795C9-6DA0-4FD0-A4F7-8499E02A4D5C}">
  <dimension ref="A1:D359"/>
  <sheetViews>
    <sheetView topLeftCell="A221" workbookViewId="0">
      <selection activeCell="G239" sqref="G239"/>
    </sheetView>
  </sheetViews>
  <sheetFormatPr baseColWidth="10" defaultRowHeight="15"/>
  <sheetData>
    <row r="1" spans="1:4">
      <c r="A1">
        <v>1101</v>
      </c>
      <c r="B1" t="s">
        <v>187</v>
      </c>
      <c r="C1" t="s">
        <v>67</v>
      </c>
      <c r="D1">
        <v>11</v>
      </c>
    </row>
    <row r="2" spans="1:4">
      <c r="A2">
        <v>1103</v>
      </c>
      <c r="B2" t="s">
        <v>189</v>
      </c>
      <c r="C2" t="s">
        <v>67</v>
      </c>
      <c r="D2">
        <v>11</v>
      </c>
    </row>
    <row r="3" spans="1:4">
      <c r="A3">
        <v>1106</v>
      </c>
      <c r="B3" t="s">
        <v>190</v>
      </c>
      <c r="C3" t="s">
        <v>67</v>
      </c>
      <c r="D3">
        <v>11</v>
      </c>
    </row>
    <row r="4" spans="1:4">
      <c r="A4">
        <v>1108</v>
      </c>
      <c r="B4" t="s">
        <v>188</v>
      </c>
      <c r="C4" t="s">
        <v>67</v>
      </c>
      <c r="D4">
        <v>11</v>
      </c>
    </row>
    <row r="5" spans="1:4">
      <c r="A5">
        <v>1111</v>
      </c>
      <c r="B5" t="s">
        <v>191</v>
      </c>
      <c r="C5" t="s">
        <v>67</v>
      </c>
      <c r="D5">
        <v>11</v>
      </c>
    </row>
    <row r="6" spans="1:4">
      <c r="A6">
        <v>1112</v>
      </c>
      <c r="B6" t="s">
        <v>192</v>
      </c>
      <c r="C6" t="s">
        <v>67</v>
      </c>
      <c r="D6">
        <v>11</v>
      </c>
    </row>
    <row r="7" spans="1:4">
      <c r="A7">
        <v>1114</v>
      </c>
      <c r="B7" t="s">
        <v>517</v>
      </c>
      <c r="C7" t="s">
        <v>67</v>
      </c>
      <c r="D7">
        <v>11</v>
      </c>
    </row>
    <row r="8" spans="1:4">
      <c r="A8">
        <v>1119</v>
      </c>
      <c r="B8" t="s">
        <v>518</v>
      </c>
      <c r="C8" t="s">
        <v>67</v>
      </c>
      <c r="D8">
        <v>11</v>
      </c>
    </row>
    <row r="9" spans="1:4">
      <c r="A9">
        <v>1120</v>
      </c>
      <c r="B9" t="s">
        <v>193</v>
      </c>
      <c r="C9" t="s">
        <v>67</v>
      </c>
      <c r="D9">
        <v>11</v>
      </c>
    </row>
    <row r="10" spans="1:4">
      <c r="A10">
        <v>1121</v>
      </c>
      <c r="B10" t="s">
        <v>194</v>
      </c>
      <c r="C10" t="s">
        <v>67</v>
      </c>
      <c r="D10">
        <v>11</v>
      </c>
    </row>
    <row r="11" spans="1:4">
      <c r="A11">
        <v>1122</v>
      </c>
      <c r="B11" t="s">
        <v>195</v>
      </c>
      <c r="C11" t="s">
        <v>67</v>
      </c>
      <c r="D11">
        <v>11</v>
      </c>
    </row>
    <row r="12" spans="1:4">
      <c r="A12">
        <v>1124</v>
      </c>
      <c r="B12" t="s">
        <v>196</v>
      </c>
      <c r="C12" t="s">
        <v>67</v>
      </c>
      <c r="D12">
        <v>11</v>
      </c>
    </row>
    <row r="13" spans="1:4">
      <c r="A13">
        <v>1127</v>
      </c>
      <c r="B13" t="s">
        <v>197</v>
      </c>
      <c r="C13" t="s">
        <v>67</v>
      </c>
      <c r="D13">
        <v>11</v>
      </c>
    </row>
    <row r="14" spans="1:4">
      <c r="A14">
        <v>1130</v>
      </c>
      <c r="B14" t="s">
        <v>198</v>
      </c>
      <c r="C14" t="s">
        <v>67</v>
      </c>
      <c r="D14">
        <v>11</v>
      </c>
    </row>
    <row r="15" spans="1:4">
      <c r="A15">
        <v>1133</v>
      </c>
      <c r="B15" t="s">
        <v>199</v>
      </c>
      <c r="C15" t="s">
        <v>67</v>
      </c>
      <c r="D15">
        <v>11</v>
      </c>
    </row>
    <row r="16" spans="1:4">
      <c r="A16">
        <v>1134</v>
      </c>
      <c r="B16" t="s">
        <v>412</v>
      </c>
      <c r="C16" t="s">
        <v>67</v>
      </c>
      <c r="D16">
        <v>11</v>
      </c>
    </row>
    <row r="17" spans="1:4">
      <c r="A17">
        <v>1135</v>
      </c>
      <c r="B17" t="s">
        <v>200</v>
      </c>
      <c r="C17" t="s">
        <v>67</v>
      </c>
      <c r="D17">
        <v>11</v>
      </c>
    </row>
    <row r="18" spans="1:4">
      <c r="A18">
        <v>1144</v>
      </c>
      <c r="B18" t="s">
        <v>201</v>
      </c>
      <c r="C18" t="s">
        <v>67</v>
      </c>
      <c r="D18">
        <v>11</v>
      </c>
    </row>
    <row r="19" spans="1:4">
      <c r="A19">
        <v>1145</v>
      </c>
      <c r="B19" t="s">
        <v>202</v>
      </c>
      <c r="C19" t="s">
        <v>67</v>
      </c>
      <c r="D19">
        <v>11</v>
      </c>
    </row>
    <row r="20" spans="1:4">
      <c r="A20">
        <v>1146</v>
      </c>
      <c r="B20" t="s">
        <v>203</v>
      </c>
      <c r="C20" t="s">
        <v>67</v>
      </c>
      <c r="D20">
        <v>11</v>
      </c>
    </row>
    <row r="21" spans="1:4">
      <c r="A21">
        <v>1149</v>
      </c>
      <c r="B21" t="s">
        <v>204</v>
      </c>
      <c r="C21" t="s">
        <v>67</v>
      </c>
      <c r="D21">
        <v>11</v>
      </c>
    </row>
    <row r="22" spans="1:4">
      <c r="A22">
        <v>1151</v>
      </c>
      <c r="B22" t="s">
        <v>205</v>
      </c>
      <c r="C22" t="s">
        <v>67</v>
      </c>
      <c r="D22">
        <v>11</v>
      </c>
    </row>
    <row r="23" spans="1:4">
      <c r="A23">
        <v>1160</v>
      </c>
      <c r="B23" t="s">
        <v>206</v>
      </c>
      <c r="C23" t="s">
        <v>67</v>
      </c>
      <c r="D23">
        <v>11</v>
      </c>
    </row>
    <row r="24" spans="1:4">
      <c r="A24">
        <v>1503</v>
      </c>
      <c r="B24" t="s">
        <v>244</v>
      </c>
      <c r="C24" t="s">
        <v>521</v>
      </c>
      <c r="D24">
        <v>15</v>
      </c>
    </row>
    <row r="25" spans="1:4">
      <c r="A25">
        <v>1504</v>
      </c>
      <c r="B25" t="s">
        <v>243</v>
      </c>
      <c r="C25" t="s">
        <v>521</v>
      </c>
      <c r="D25">
        <v>15</v>
      </c>
    </row>
    <row r="26" spans="1:4">
      <c r="A26">
        <v>1506</v>
      </c>
      <c r="B26" t="s">
        <v>242</v>
      </c>
      <c r="C26" t="s">
        <v>521</v>
      </c>
      <c r="D26">
        <v>15</v>
      </c>
    </row>
    <row r="27" spans="1:4">
      <c r="A27">
        <v>1511</v>
      </c>
      <c r="B27" t="s">
        <v>245</v>
      </c>
      <c r="C27" t="s">
        <v>521</v>
      </c>
      <c r="D27">
        <v>15</v>
      </c>
    </row>
    <row r="28" spans="1:4">
      <c r="A28">
        <v>1514</v>
      </c>
      <c r="B28" t="s">
        <v>149</v>
      </c>
      <c r="C28" t="s">
        <v>521</v>
      </c>
      <c r="D28">
        <v>15</v>
      </c>
    </row>
    <row r="29" spans="1:4">
      <c r="A29">
        <v>1515</v>
      </c>
      <c r="B29" t="s">
        <v>246</v>
      </c>
      <c r="C29" t="s">
        <v>521</v>
      </c>
      <c r="D29">
        <v>15</v>
      </c>
    </row>
    <row r="30" spans="1:4">
      <c r="A30">
        <v>1516</v>
      </c>
      <c r="B30" t="s">
        <v>247</v>
      </c>
      <c r="C30" t="s">
        <v>521</v>
      </c>
      <c r="D30">
        <v>15</v>
      </c>
    </row>
    <row r="31" spans="1:4">
      <c r="A31">
        <v>1517</v>
      </c>
      <c r="B31" t="s">
        <v>248</v>
      </c>
      <c r="C31" t="s">
        <v>521</v>
      </c>
      <c r="D31">
        <v>15</v>
      </c>
    </row>
    <row r="32" spans="1:4">
      <c r="A32">
        <v>1520</v>
      </c>
      <c r="B32" t="s">
        <v>250</v>
      </c>
      <c r="C32" t="s">
        <v>521</v>
      </c>
      <c r="D32">
        <v>15</v>
      </c>
    </row>
    <row r="33" spans="1:4">
      <c r="A33">
        <v>1525</v>
      </c>
      <c r="B33" t="s">
        <v>251</v>
      </c>
      <c r="C33" t="s">
        <v>521</v>
      </c>
      <c r="D33">
        <v>15</v>
      </c>
    </row>
    <row r="34" spans="1:4">
      <c r="A34">
        <v>1528</v>
      </c>
      <c r="B34" t="s">
        <v>252</v>
      </c>
      <c r="C34" t="s">
        <v>521</v>
      </c>
      <c r="D34">
        <v>15</v>
      </c>
    </row>
    <row r="35" spans="1:4">
      <c r="A35">
        <v>1531</v>
      </c>
      <c r="B35" t="s">
        <v>253</v>
      </c>
      <c r="C35" t="s">
        <v>521</v>
      </c>
      <c r="D35">
        <v>15</v>
      </c>
    </row>
    <row r="36" spans="1:4">
      <c r="A36">
        <v>1532</v>
      </c>
      <c r="B36" t="s">
        <v>254</v>
      </c>
      <c r="C36" t="s">
        <v>521</v>
      </c>
      <c r="D36">
        <v>15</v>
      </c>
    </row>
    <row r="37" spans="1:4">
      <c r="A37">
        <v>1535</v>
      </c>
      <c r="B37" t="s">
        <v>255</v>
      </c>
      <c r="C37" t="s">
        <v>521</v>
      </c>
      <c r="D37">
        <v>15</v>
      </c>
    </row>
    <row r="38" spans="1:4">
      <c r="A38">
        <v>1539</v>
      </c>
      <c r="B38" t="s">
        <v>256</v>
      </c>
      <c r="C38" t="s">
        <v>521</v>
      </c>
      <c r="D38">
        <v>15</v>
      </c>
    </row>
    <row r="39" spans="1:4">
      <c r="A39">
        <v>1547</v>
      </c>
      <c r="B39" t="s">
        <v>257</v>
      </c>
      <c r="C39" t="s">
        <v>521</v>
      </c>
      <c r="D39">
        <v>15</v>
      </c>
    </row>
    <row r="40" spans="1:4">
      <c r="A40">
        <v>1554</v>
      </c>
      <c r="B40" t="s">
        <v>258</v>
      </c>
      <c r="C40" t="s">
        <v>521</v>
      </c>
      <c r="D40">
        <v>15</v>
      </c>
    </row>
    <row r="41" spans="1:4">
      <c r="A41">
        <v>1557</v>
      </c>
      <c r="B41" t="s">
        <v>259</v>
      </c>
      <c r="C41" t="s">
        <v>521</v>
      </c>
      <c r="D41">
        <v>15</v>
      </c>
    </row>
    <row r="42" spans="1:4">
      <c r="A42">
        <v>1560</v>
      </c>
      <c r="B42" t="s">
        <v>260</v>
      </c>
      <c r="C42" t="s">
        <v>521</v>
      </c>
      <c r="D42">
        <v>15</v>
      </c>
    </row>
    <row r="43" spans="1:4">
      <c r="A43">
        <v>1563</v>
      </c>
      <c r="B43" t="s">
        <v>261</v>
      </c>
      <c r="C43" t="s">
        <v>521</v>
      </c>
      <c r="D43">
        <v>15</v>
      </c>
    </row>
    <row r="44" spans="1:4">
      <c r="A44">
        <v>1566</v>
      </c>
      <c r="B44" t="s">
        <v>262</v>
      </c>
      <c r="C44" t="s">
        <v>521</v>
      </c>
      <c r="D44">
        <v>15</v>
      </c>
    </row>
    <row r="45" spans="1:4">
      <c r="A45">
        <v>1573</v>
      </c>
      <c r="B45" t="s">
        <v>265</v>
      </c>
      <c r="C45" t="s">
        <v>521</v>
      </c>
      <c r="D45">
        <v>15</v>
      </c>
    </row>
    <row r="46" spans="1:4">
      <c r="A46">
        <v>1576</v>
      </c>
      <c r="B46" t="s">
        <v>264</v>
      </c>
      <c r="C46" t="s">
        <v>521</v>
      </c>
      <c r="D46">
        <v>15</v>
      </c>
    </row>
    <row r="47" spans="1:4">
      <c r="A47">
        <v>1577</v>
      </c>
      <c r="B47" t="s">
        <v>249</v>
      </c>
      <c r="C47" t="s">
        <v>521</v>
      </c>
      <c r="D47">
        <v>15</v>
      </c>
    </row>
    <row r="48" spans="1:4">
      <c r="A48">
        <v>1578</v>
      </c>
      <c r="B48" t="s">
        <v>531</v>
      </c>
      <c r="C48" t="s">
        <v>521</v>
      </c>
      <c r="D48">
        <v>15</v>
      </c>
    </row>
    <row r="49" spans="1:4">
      <c r="A49">
        <v>1579</v>
      </c>
      <c r="B49" t="s">
        <v>532</v>
      </c>
      <c r="C49" t="s">
        <v>521</v>
      </c>
      <c r="D49">
        <v>15</v>
      </c>
    </row>
    <row r="50" spans="1:4">
      <c r="A50">
        <v>1804</v>
      </c>
      <c r="B50" t="s">
        <v>295</v>
      </c>
      <c r="C50" t="s">
        <v>68</v>
      </c>
      <c r="D50">
        <v>18</v>
      </c>
    </row>
    <row r="51" spans="1:4">
      <c r="A51">
        <v>1806</v>
      </c>
      <c r="B51" t="s">
        <v>296</v>
      </c>
      <c r="C51" t="s">
        <v>68</v>
      </c>
      <c r="D51">
        <v>18</v>
      </c>
    </row>
    <row r="52" spans="1:4">
      <c r="A52">
        <v>1811</v>
      </c>
      <c r="B52" t="s">
        <v>297</v>
      </c>
      <c r="C52" t="s">
        <v>68</v>
      </c>
      <c r="D52">
        <v>18</v>
      </c>
    </row>
    <row r="53" spans="1:4">
      <c r="A53">
        <v>1812</v>
      </c>
      <c r="B53" t="s">
        <v>298</v>
      </c>
      <c r="C53" t="s">
        <v>68</v>
      </c>
      <c r="D53">
        <v>18</v>
      </c>
    </row>
    <row r="54" spans="1:4">
      <c r="A54">
        <v>1813</v>
      </c>
      <c r="B54" t="s">
        <v>299</v>
      </c>
      <c r="C54" t="s">
        <v>68</v>
      </c>
      <c r="D54">
        <v>18</v>
      </c>
    </row>
    <row r="55" spans="1:4">
      <c r="A55">
        <v>1815</v>
      </c>
      <c r="B55" t="s">
        <v>300</v>
      </c>
      <c r="C55" t="s">
        <v>68</v>
      </c>
      <c r="D55">
        <v>18</v>
      </c>
    </row>
    <row r="56" spans="1:4">
      <c r="A56">
        <v>1816</v>
      </c>
      <c r="B56" t="s">
        <v>301</v>
      </c>
      <c r="C56" t="s">
        <v>68</v>
      </c>
      <c r="D56">
        <v>18</v>
      </c>
    </row>
    <row r="57" spans="1:4">
      <c r="A57">
        <v>1818</v>
      </c>
      <c r="B57" t="s">
        <v>246</v>
      </c>
      <c r="C57" t="s">
        <v>68</v>
      </c>
      <c r="D57">
        <v>18</v>
      </c>
    </row>
    <row r="58" spans="1:4">
      <c r="A58">
        <v>1820</v>
      </c>
      <c r="B58" t="s">
        <v>522</v>
      </c>
      <c r="C58" t="s">
        <v>68</v>
      </c>
      <c r="D58">
        <v>18</v>
      </c>
    </row>
    <row r="59" spans="1:4">
      <c r="A59">
        <v>1822</v>
      </c>
      <c r="B59" t="s">
        <v>302</v>
      </c>
      <c r="C59" t="s">
        <v>68</v>
      </c>
      <c r="D59">
        <v>18</v>
      </c>
    </row>
    <row r="60" spans="1:4">
      <c r="A60">
        <v>1824</v>
      </c>
      <c r="B60" t="s">
        <v>303</v>
      </c>
      <c r="C60" t="s">
        <v>68</v>
      </c>
      <c r="D60">
        <v>18</v>
      </c>
    </row>
    <row r="61" spans="1:4">
      <c r="A61">
        <v>1825</v>
      </c>
      <c r="B61" t="s">
        <v>304</v>
      </c>
      <c r="C61" t="s">
        <v>68</v>
      </c>
      <c r="D61">
        <v>18</v>
      </c>
    </row>
    <row r="62" spans="1:4">
      <c r="A62">
        <v>1826</v>
      </c>
      <c r="B62" t="s">
        <v>305</v>
      </c>
      <c r="C62" t="s">
        <v>68</v>
      </c>
      <c r="D62">
        <v>18</v>
      </c>
    </row>
    <row r="63" spans="1:4">
      <c r="A63">
        <v>1827</v>
      </c>
      <c r="B63" t="s">
        <v>306</v>
      </c>
      <c r="C63" t="s">
        <v>68</v>
      </c>
      <c r="D63">
        <v>18</v>
      </c>
    </row>
    <row r="64" spans="1:4">
      <c r="A64">
        <v>1828</v>
      </c>
      <c r="B64" t="s">
        <v>307</v>
      </c>
      <c r="C64" t="s">
        <v>68</v>
      </c>
      <c r="D64">
        <v>18</v>
      </c>
    </row>
    <row r="65" spans="1:4">
      <c r="A65">
        <v>1832</v>
      </c>
      <c r="B65" t="s">
        <v>308</v>
      </c>
      <c r="C65" t="s">
        <v>68</v>
      </c>
      <c r="D65">
        <v>18</v>
      </c>
    </row>
    <row r="66" spans="1:4">
      <c r="A66">
        <v>1833</v>
      </c>
      <c r="B66" t="s">
        <v>309</v>
      </c>
      <c r="C66" t="s">
        <v>68</v>
      </c>
      <c r="D66">
        <v>18</v>
      </c>
    </row>
    <row r="67" spans="1:4">
      <c r="A67">
        <v>1834</v>
      </c>
      <c r="B67" t="s">
        <v>310</v>
      </c>
      <c r="C67" t="s">
        <v>68</v>
      </c>
      <c r="D67">
        <v>18</v>
      </c>
    </row>
    <row r="68" spans="1:4">
      <c r="A68">
        <v>1835</v>
      </c>
      <c r="B68" t="s">
        <v>363</v>
      </c>
      <c r="C68" t="s">
        <v>68</v>
      </c>
      <c r="D68">
        <v>18</v>
      </c>
    </row>
    <row r="69" spans="1:4">
      <c r="A69">
        <v>1836</v>
      </c>
      <c r="B69" t="s">
        <v>311</v>
      </c>
      <c r="C69" t="s">
        <v>68</v>
      </c>
      <c r="D69">
        <v>18</v>
      </c>
    </row>
    <row r="70" spans="1:4">
      <c r="A70">
        <v>1837</v>
      </c>
      <c r="B70" t="s">
        <v>312</v>
      </c>
      <c r="C70" t="s">
        <v>68</v>
      </c>
      <c r="D70">
        <v>18</v>
      </c>
    </row>
    <row r="71" spans="1:4">
      <c r="A71">
        <v>1838</v>
      </c>
      <c r="B71" t="s">
        <v>313</v>
      </c>
      <c r="C71" t="s">
        <v>68</v>
      </c>
      <c r="D71">
        <v>18</v>
      </c>
    </row>
    <row r="72" spans="1:4">
      <c r="A72">
        <v>1839</v>
      </c>
      <c r="B72" t="s">
        <v>314</v>
      </c>
      <c r="C72" t="s">
        <v>68</v>
      </c>
      <c r="D72">
        <v>18</v>
      </c>
    </row>
    <row r="73" spans="1:4">
      <c r="A73">
        <v>1840</v>
      </c>
      <c r="B73" t="s">
        <v>315</v>
      </c>
      <c r="C73" t="s">
        <v>68</v>
      </c>
      <c r="D73">
        <v>18</v>
      </c>
    </row>
    <row r="74" spans="1:4">
      <c r="A74">
        <v>1841</v>
      </c>
      <c r="B74" t="s">
        <v>316</v>
      </c>
      <c r="C74" t="s">
        <v>68</v>
      </c>
      <c r="D74">
        <v>18</v>
      </c>
    </row>
    <row r="75" spans="1:4">
      <c r="A75">
        <v>1845</v>
      </c>
      <c r="B75" t="s">
        <v>317</v>
      </c>
      <c r="C75" t="s">
        <v>68</v>
      </c>
      <c r="D75">
        <v>18</v>
      </c>
    </row>
    <row r="76" spans="1:4">
      <c r="A76">
        <v>1848</v>
      </c>
      <c r="B76" t="s">
        <v>318</v>
      </c>
      <c r="C76" t="s">
        <v>68</v>
      </c>
      <c r="D76">
        <v>18</v>
      </c>
    </row>
    <row r="77" spans="1:4">
      <c r="A77">
        <v>1851</v>
      </c>
      <c r="B77" t="s">
        <v>320</v>
      </c>
      <c r="C77" t="s">
        <v>68</v>
      </c>
      <c r="D77">
        <v>18</v>
      </c>
    </row>
    <row r="78" spans="1:4">
      <c r="A78">
        <v>1853</v>
      </c>
      <c r="B78" t="s">
        <v>321</v>
      </c>
      <c r="C78" t="s">
        <v>68</v>
      </c>
      <c r="D78">
        <v>18</v>
      </c>
    </row>
    <row r="79" spans="1:4">
      <c r="A79">
        <v>1854</v>
      </c>
      <c r="B79" t="s">
        <v>322</v>
      </c>
      <c r="C79" t="s">
        <v>68</v>
      </c>
      <c r="D79">
        <v>18</v>
      </c>
    </row>
    <row r="80" spans="1:4">
      <c r="A80">
        <v>1856</v>
      </c>
      <c r="B80" t="s">
        <v>361</v>
      </c>
      <c r="C80" t="s">
        <v>68</v>
      </c>
      <c r="D80">
        <v>18</v>
      </c>
    </row>
    <row r="81" spans="1:4">
      <c r="A81">
        <v>1857</v>
      </c>
      <c r="B81" t="s">
        <v>409</v>
      </c>
      <c r="C81" t="s">
        <v>68</v>
      </c>
      <c r="D81">
        <v>18</v>
      </c>
    </row>
    <row r="82" spans="1:4">
      <c r="A82">
        <v>1859</v>
      </c>
      <c r="B82" t="s">
        <v>323</v>
      </c>
      <c r="C82" t="s">
        <v>68</v>
      </c>
      <c r="D82">
        <v>18</v>
      </c>
    </row>
    <row r="83" spans="1:4">
      <c r="A83">
        <v>1860</v>
      </c>
      <c r="B83" t="s">
        <v>324</v>
      </c>
      <c r="C83" t="s">
        <v>68</v>
      </c>
      <c r="D83">
        <v>18</v>
      </c>
    </row>
    <row r="84" spans="1:4">
      <c r="A84">
        <v>1865</v>
      </c>
      <c r="B84" t="s">
        <v>325</v>
      </c>
      <c r="C84" t="s">
        <v>68</v>
      </c>
      <c r="D84">
        <v>18</v>
      </c>
    </row>
    <row r="85" spans="1:4">
      <c r="A85">
        <v>1866</v>
      </c>
      <c r="B85" t="s">
        <v>326</v>
      </c>
      <c r="C85" t="s">
        <v>68</v>
      </c>
      <c r="D85">
        <v>18</v>
      </c>
    </row>
    <row r="86" spans="1:4">
      <c r="A86">
        <v>1867</v>
      </c>
      <c r="B86" t="s">
        <v>158</v>
      </c>
      <c r="C86" t="s">
        <v>68</v>
      </c>
      <c r="D86">
        <v>18</v>
      </c>
    </row>
    <row r="87" spans="1:4">
      <c r="A87">
        <v>1868</v>
      </c>
      <c r="B87" t="s">
        <v>327</v>
      </c>
      <c r="C87" t="s">
        <v>68</v>
      </c>
      <c r="D87">
        <v>18</v>
      </c>
    </row>
    <row r="88" spans="1:4">
      <c r="A88">
        <v>1870</v>
      </c>
      <c r="B88" t="s">
        <v>62</v>
      </c>
      <c r="C88" t="s">
        <v>68</v>
      </c>
      <c r="D88">
        <v>18</v>
      </c>
    </row>
    <row r="89" spans="1:4">
      <c r="A89">
        <v>1871</v>
      </c>
      <c r="B89" t="s">
        <v>328</v>
      </c>
      <c r="C89" t="s">
        <v>68</v>
      </c>
      <c r="D89">
        <v>18</v>
      </c>
    </row>
    <row r="90" spans="1:4">
      <c r="A90">
        <v>1874</v>
      </c>
      <c r="B90" t="s">
        <v>329</v>
      </c>
      <c r="C90" t="s">
        <v>68</v>
      </c>
      <c r="D90">
        <v>18</v>
      </c>
    </row>
    <row r="91" spans="1:4">
      <c r="A91">
        <v>1875</v>
      </c>
      <c r="B91" t="s">
        <v>319</v>
      </c>
      <c r="C91" t="s">
        <v>68</v>
      </c>
      <c r="D91">
        <v>18</v>
      </c>
    </row>
    <row r="92" spans="1:4">
      <c r="A92">
        <v>3001</v>
      </c>
      <c r="B92" t="s">
        <v>71</v>
      </c>
      <c r="C92" t="s">
        <v>525</v>
      </c>
      <c r="D92">
        <v>1</v>
      </c>
    </row>
    <row r="93" spans="1:4">
      <c r="A93">
        <v>3002</v>
      </c>
      <c r="B93" t="s">
        <v>72</v>
      </c>
      <c r="C93" t="s">
        <v>525</v>
      </c>
      <c r="D93">
        <v>1</v>
      </c>
    </row>
    <row r="94" spans="1:4">
      <c r="A94">
        <v>3003</v>
      </c>
      <c r="B94" t="s">
        <v>56</v>
      </c>
      <c r="C94" t="s">
        <v>525</v>
      </c>
      <c r="D94">
        <v>1</v>
      </c>
    </row>
    <row r="95" spans="1:4">
      <c r="A95">
        <v>3004</v>
      </c>
      <c r="B95" t="s">
        <v>500</v>
      </c>
      <c r="C95" t="s">
        <v>525</v>
      </c>
      <c r="D95">
        <v>1</v>
      </c>
    </row>
    <row r="96" spans="1:4">
      <c r="A96">
        <v>3005</v>
      </c>
      <c r="B96" t="s">
        <v>131</v>
      </c>
      <c r="C96" t="s">
        <v>525</v>
      </c>
      <c r="D96">
        <v>1</v>
      </c>
    </row>
    <row r="97" spans="1:4">
      <c r="A97">
        <v>3006</v>
      </c>
      <c r="B97" t="s">
        <v>132</v>
      </c>
      <c r="C97" t="s">
        <v>525</v>
      </c>
      <c r="D97">
        <v>1</v>
      </c>
    </row>
    <row r="98" spans="1:4">
      <c r="A98">
        <v>3007</v>
      </c>
      <c r="B98" t="s">
        <v>133</v>
      </c>
      <c r="C98" t="s">
        <v>525</v>
      </c>
      <c r="D98">
        <v>1</v>
      </c>
    </row>
    <row r="99" spans="1:4">
      <c r="A99">
        <v>3007</v>
      </c>
      <c r="B99" t="s">
        <v>133</v>
      </c>
      <c r="C99" t="s">
        <v>525</v>
      </c>
      <c r="D99">
        <v>1</v>
      </c>
    </row>
    <row r="100" spans="1:4">
      <c r="A100">
        <v>3011</v>
      </c>
      <c r="B100" t="s">
        <v>73</v>
      </c>
      <c r="C100" t="s">
        <v>525</v>
      </c>
      <c r="D100">
        <v>1</v>
      </c>
    </row>
    <row r="101" spans="1:4">
      <c r="A101">
        <v>3012</v>
      </c>
      <c r="B101" t="s">
        <v>74</v>
      </c>
      <c r="C101" t="s">
        <v>525</v>
      </c>
      <c r="D101">
        <v>1</v>
      </c>
    </row>
    <row r="102" spans="1:4">
      <c r="A102">
        <v>3013</v>
      </c>
      <c r="B102" t="s">
        <v>75</v>
      </c>
      <c r="C102" t="s">
        <v>525</v>
      </c>
      <c r="D102">
        <v>1</v>
      </c>
    </row>
    <row r="103" spans="1:4">
      <c r="A103">
        <v>3014</v>
      </c>
      <c r="B103" t="s">
        <v>533</v>
      </c>
      <c r="C103" t="s">
        <v>525</v>
      </c>
      <c r="D103">
        <v>1</v>
      </c>
    </row>
    <row r="104" spans="1:4">
      <c r="A104">
        <v>3015</v>
      </c>
      <c r="B104" t="s">
        <v>501</v>
      </c>
      <c r="C104" t="s">
        <v>525</v>
      </c>
      <c r="D104">
        <v>1</v>
      </c>
    </row>
    <row r="105" spans="1:4">
      <c r="A105">
        <v>3016</v>
      </c>
      <c r="B105" t="s">
        <v>76</v>
      </c>
      <c r="C105" t="s">
        <v>525</v>
      </c>
      <c r="D105">
        <v>1</v>
      </c>
    </row>
    <row r="106" spans="1:4">
      <c r="A106">
        <v>3017</v>
      </c>
      <c r="B106" t="s">
        <v>77</v>
      </c>
      <c r="C106" t="s">
        <v>525</v>
      </c>
      <c r="D106">
        <v>1</v>
      </c>
    </row>
    <row r="107" spans="1:4">
      <c r="A107">
        <v>3018</v>
      </c>
      <c r="B107" t="s">
        <v>78</v>
      </c>
      <c r="C107" t="s">
        <v>525</v>
      </c>
      <c r="D107">
        <v>1</v>
      </c>
    </row>
    <row r="108" spans="1:4">
      <c r="A108">
        <v>3019</v>
      </c>
      <c r="B108" t="s">
        <v>79</v>
      </c>
      <c r="C108" t="s">
        <v>525</v>
      </c>
      <c r="D108">
        <v>1</v>
      </c>
    </row>
    <row r="109" spans="1:4">
      <c r="A109">
        <v>3020</v>
      </c>
      <c r="B109" t="s">
        <v>534</v>
      </c>
      <c r="C109" t="s">
        <v>525</v>
      </c>
      <c r="D109">
        <v>1</v>
      </c>
    </row>
    <row r="110" spans="1:4">
      <c r="A110">
        <v>3021</v>
      </c>
      <c r="B110" t="s">
        <v>80</v>
      </c>
      <c r="C110" t="s">
        <v>525</v>
      </c>
      <c r="D110">
        <v>1</v>
      </c>
    </row>
    <row r="111" spans="1:4">
      <c r="A111">
        <v>3022</v>
      </c>
      <c r="B111" t="s">
        <v>365</v>
      </c>
      <c r="C111" t="s">
        <v>525</v>
      </c>
      <c r="D111">
        <v>1</v>
      </c>
    </row>
    <row r="112" spans="1:4">
      <c r="A112">
        <v>3023</v>
      </c>
      <c r="B112" t="s">
        <v>81</v>
      </c>
      <c r="C112" t="s">
        <v>525</v>
      </c>
      <c r="D112">
        <v>1</v>
      </c>
    </row>
    <row r="113" spans="1:4">
      <c r="A113">
        <v>3024</v>
      </c>
      <c r="B113" t="s">
        <v>82</v>
      </c>
      <c r="C113" t="s">
        <v>525</v>
      </c>
      <c r="D113">
        <v>1</v>
      </c>
    </row>
    <row r="114" spans="1:4">
      <c r="A114">
        <v>3025</v>
      </c>
      <c r="B114" t="s">
        <v>83</v>
      </c>
      <c r="C114" t="s">
        <v>525</v>
      </c>
      <c r="D114">
        <v>1</v>
      </c>
    </row>
    <row r="115" spans="1:4">
      <c r="A115">
        <v>3026</v>
      </c>
      <c r="B115" t="s">
        <v>502</v>
      </c>
      <c r="C115" t="s">
        <v>525</v>
      </c>
      <c r="D115">
        <v>1</v>
      </c>
    </row>
    <row r="116" spans="1:4">
      <c r="A116">
        <v>3027</v>
      </c>
      <c r="B116" t="s">
        <v>84</v>
      </c>
      <c r="C116" t="s">
        <v>525</v>
      </c>
      <c r="D116">
        <v>1</v>
      </c>
    </row>
    <row r="117" spans="1:4">
      <c r="A117">
        <v>3028</v>
      </c>
      <c r="B117" t="s">
        <v>85</v>
      </c>
      <c r="C117" t="s">
        <v>525</v>
      </c>
      <c r="D117">
        <v>1</v>
      </c>
    </row>
    <row r="118" spans="1:4">
      <c r="A118">
        <v>3029</v>
      </c>
      <c r="B118" t="s">
        <v>366</v>
      </c>
      <c r="C118" t="s">
        <v>525</v>
      </c>
      <c r="D118">
        <v>1</v>
      </c>
    </row>
    <row r="119" spans="1:4">
      <c r="A119">
        <v>3030</v>
      </c>
      <c r="B119" t="s">
        <v>535</v>
      </c>
      <c r="C119" t="s">
        <v>525</v>
      </c>
      <c r="D119">
        <v>1</v>
      </c>
    </row>
    <row r="120" spans="1:4">
      <c r="A120">
        <v>3031</v>
      </c>
      <c r="B120" t="s">
        <v>86</v>
      </c>
      <c r="C120" t="s">
        <v>525</v>
      </c>
      <c r="D120">
        <v>1</v>
      </c>
    </row>
    <row r="121" spans="1:4">
      <c r="A121">
        <v>3032</v>
      </c>
      <c r="B121" t="s">
        <v>87</v>
      </c>
      <c r="C121" t="s">
        <v>525</v>
      </c>
      <c r="D121">
        <v>1</v>
      </c>
    </row>
    <row r="122" spans="1:4">
      <c r="A122">
        <v>3033</v>
      </c>
      <c r="B122" t="s">
        <v>88</v>
      </c>
      <c r="C122" t="s">
        <v>525</v>
      </c>
      <c r="D122">
        <v>1</v>
      </c>
    </row>
    <row r="123" spans="1:4">
      <c r="A123">
        <v>3034</v>
      </c>
      <c r="B123" t="s">
        <v>89</v>
      </c>
      <c r="C123" t="s">
        <v>525</v>
      </c>
      <c r="D123">
        <v>1</v>
      </c>
    </row>
    <row r="124" spans="1:4">
      <c r="A124">
        <v>3035</v>
      </c>
      <c r="B124" t="s">
        <v>90</v>
      </c>
      <c r="C124" t="s">
        <v>525</v>
      </c>
      <c r="D124">
        <v>1</v>
      </c>
    </row>
    <row r="125" spans="1:4">
      <c r="A125">
        <v>3036</v>
      </c>
      <c r="B125" t="s">
        <v>91</v>
      </c>
      <c r="C125" t="s">
        <v>525</v>
      </c>
      <c r="D125">
        <v>1</v>
      </c>
    </row>
    <row r="126" spans="1:4">
      <c r="A126">
        <v>3037</v>
      </c>
      <c r="B126" t="s">
        <v>92</v>
      </c>
      <c r="C126" t="s">
        <v>525</v>
      </c>
      <c r="D126">
        <v>1</v>
      </c>
    </row>
    <row r="127" spans="1:4">
      <c r="A127">
        <v>3038</v>
      </c>
      <c r="B127" t="s">
        <v>134</v>
      </c>
      <c r="C127" t="s">
        <v>525</v>
      </c>
      <c r="D127">
        <v>1</v>
      </c>
    </row>
    <row r="128" spans="1:4">
      <c r="A128">
        <v>3039</v>
      </c>
      <c r="B128" t="s">
        <v>135</v>
      </c>
      <c r="C128" t="s">
        <v>525</v>
      </c>
      <c r="D128">
        <v>1</v>
      </c>
    </row>
    <row r="129" spans="1:4">
      <c r="A129">
        <v>3040</v>
      </c>
      <c r="B129" t="s">
        <v>536</v>
      </c>
      <c r="C129" t="s">
        <v>525</v>
      </c>
      <c r="D129">
        <v>1</v>
      </c>
    </row>
    <row r="130" spans="1:4">
      <c r="A130">
        <v>3041</v>
      </c>
      <c r="B130" t="s">
        <v>30</v>
      </c>
      <c r="C130" t="s">
        <v>525</v>
      </c>
      <c r="D130">
        <v>1</v>
      </c>
    </row>
    <row r="131" spans="1:4">
      <c r="A131">
        <v>3042</v>
      </c>
      <c r="B131" t="s">
        <v>136</v>
      </c>
      <c r="C131" t="s">
        <v>525</v>
      </c>
      <c r="D131">
        <v>1</v>
      </c>
    </row>
    <row r="132" spans="1:4">
      <c r="A132">
        <v>3043</v>
      </c>
      <c r="B132" t="s">
        <v>137</v>
      </c>
      <c r="C132" t="s">
        <v>525</v>
      </c>
      <c r="D132">
        <v>1</v>
      </c>
    </row>
    <row r="133" spans="1:4">
      <c r="A133">
        <v>3044</v>
      </c>
      <c r="B133" t="s">
        <v>138</v>
      </c>
      <c r="C133" t="s">
        <v>525</v>
      </c>
      <c r="D133">
        <v>1</v>
      </c>
    </row>
    <row r="134" spans="1:4">
      <c r="A134">
        <v>3045</v>
      </c>
      <c r="B134" t="s">
        <v>139</v>
      </c>
      <c r="C134" t="s">
        <v>525</v>
      </c>
      <c r="D134">
        <v>1</v>
      </c>
    </row>
    <row r="135" spans="1:4">
      <c r="A135">
        <v>3046</v>
      </c>
      <c r="B135" t="s">
        <v>140</v>
      </c>
      <c r="C135" t="s">
        <v>525</v>
      </c>
      <c r="D135">
        <v>1</v>
      </c>
    </row>
    <row r="136" spans="1:4">
      <c r="A136">
        <v>3047</v>
      </c>
      <c r="B136" t="s">
        <v>141</v>
      </c>
      <c r="C136" t="s">
        <v>525</v>
      </c>
      <c r="D136">
        <v>1</v>
      </c>
    </row>
    <row r="137" spans="1:4">
      <c r="A137">
        <v>3048</v>
      </c>
      <c r="B137" t="s">
        <v>142</v>
      </c>
      <c r="C137" t="s">
        <v>525</v>
      </c>
      <c r="D137">
        <v>1</v>
      </c>
    </row>
    <row r="138" spans="1:4">
      <c r="A138">
        <v>3049</v>
      </c>
      <c r="B138" t="s">
        <v>143</v>
      </c>
      <c r="C138" t="s">
        <v>525</v>
      </c>
      <c r="D138">
        <v>1</v>
      </c>
    </row>
    <row r="139" spans="1:4">
      <c r="A139">
        <v>3050</v>
      </c>
      <c r="B139" t="s">
        <v>144</v>
      </c>
      <c r="C139" t="s">
        <v>525</v>
      </c>
      <c r="D139">
        <v>1</v>
      </c>
    </row>
    <row r="140" spans="1:4">
      <c r="A140">
        <v>3051</v>
      </c>
      <c r="B140" t="s">
        <v>145</v>
      </c>
      <c r="C140" t="s">
        <v>525</v>
      </c>
      <c r="D140">
        <v>1</v>
      </c>
    </row>
    <row r="141" spans="1:4">
      <c r="A141">
        <v>3052</v>
      </c>
      <c r="B141" t="s">
        <v>512</v>
      </c>
      <c r="C141" t="s">
        <v>525</v>
      </c>
      <c r="D141">
        <v>1</v>
      </c>
    </row>
    <row r="142" spans="1:4">
      <c r="A142">
        <v>3053</v>
      </c>
      <c r="B142" t="s">
        <v>122</v>
      </c>
      <c r="C142" t="s">
        <v>525</v>
      </c>
      <c r="D142">
        <v>1</v>
      </c>
    </row>
    <row r="143" spans="1:4">
      <c r="A143">
        <v>3054</v>
      </c>
      <c r="B143" t="s">
        <v>123</v>
      </c>
      <c r="C143" t="s">
        <v>525</v>
      </c>
      <c r="D143">
        <v>1</v>
      </c>
    </row>
    <row r="144" spans="1:4">
      <c r="A144">
        <v>3099</v>
      </c>
      <c r="B144" t="s">
        <v>29</v>
      </c>
      <c r="C144" t="s">
        <v>525</v>
      </c>
      <c r="D144">
        <v>1</v>
      </c>
    </row>
    <row r="145" spans="1:4">
      <c r="A145">
        <v>3099</v>
      </c>
      <c r="B145" t="s">
        <v>29</v>
      </c>
      <c r="C145" t="s">
        <v>525</v>
      </c>
      <c r="D145">
        <v>1</v>
      </c>
    </row>
    <row r="146" spans="1:4">
      <c r="A146">
        <v>3401</v>
      </c>
      <c r="B146" t="s">
        <v>93</v>
      </c>
      <c r="C146" t="s">
        <v>526</v>
      </c>
      <c r="D146">
        <v>4</v>
      </c>
    </row>
    <row r="147" spans="1:4">
      <c r="A147">
        <v>3402</v>
      </c>
      <c r="B147" t="s">
        <v>94</v>
      </c>
      <c r="C147" t="s">
        <v>526</v>
      </c>
      <c r="D147">
        <v>4</v>
      </c>
    </row>
    <row r="148" spans="1:4">
      <c r="A148">
        <v>3405</v>
      </c>
      <c r="B148" t="s">
        <v>110</v>
      </c>
      <c r="C148" t="s">
        <v>526</v>
      </c>
      <c r="D148">
        <v>4</v>
      </c>
    </row>
    <row r="149" spans="1:4">
      <c r="A149">
        <v>3407</v>
      </c>
      <c r="B149" t="s">
        <v>111</v>
      </c>
      <c r="C149" t="s">
        <v>526</v>
      </c>
      <c r="D149">
        <v>4</v>
      </c>
    </row>
    <row r="150" spans="1:4">
      <c r="A150">
        <v>3411</v>
      </c>
      <c r="B150" t="s">
        <v>95</v>
      </c>
      <c r="C150" t="s">
        <v>526</v>
      </c>
      <c r="D150">
        <v>4</v>
      </c>
    </row>
    <row r="151" spans="1:4">
      <c r="A151">
        <v>3412</v>
      </c>
      <c r="B151" t="s">
        <v>96</v>
      </c>
      <c r="C151" t="s">
        <v>526</v>
      </c>
      <c r="D151">
        <v>4</v>
      </c>
    </row>
    <row r="152" spans="1:4">
      <c r="A152">
        <v>3413</v>
      </c>
      <c r="B152" t="s">
        <v>97</v>
      </c>
      <c r="C152" t="s">
        <v>526</v>
      </c>
      <c r="D152">
        <v>4</v>
      </c>
    </row>
    <row r="153" spans="1:4">
      <c r="A153">
        <v>3414</v>
      </c>
      <c r="B153" t="s">
        <v>503</v>
      </c>
      <c r="C153" t="s">
        <v>526</v>
      </c>
      <c r="D153">
        <v>4</v>
      </c>
    </row>
    <row r="154" spans="1:4">
      <c r="A154">
        <v>3415</v>
      </c>
      <c r="B154" t="s">
        <v>504</v>
      </c>
      <c r="C154" t="s">
        <v>526</v>
      </c>
      <c r="D154">
        <v>4</v>
      </c>
    </row>
    <row r="155" spans="1:4">
      <c r="A155">
        <v>3416</v>
      </c>
      <c r="B155" t="s">
        <v>505</v>
      </c>
      <c r="C155" t="s">
        <v>526</v>
      </c>
      <c r="D155">
        <v>4</v>
      </c>
    </row>
    <row r="156" spans="1:4">
      <c r="A156">
        <v>3417</v>
      </c>
      <c r="B156" t="s">
        <v>98</v>
      </c>
      <c r="C156" t="s">
        <v>526</v>
      </c>
      <c r="D156">
        <v>4</v>
      </c>
    </row>
    <row r="157" spans="1:4">
      <c r="A157">
        <v>3418</v>
      </c>
      <c r="B157" t="s">
        <v>99</v>
      </c>
      <c r="C157" t="s">
        <v>526</v>
      </c>
      <c r="D157">
        <v>4</v>
      </c>
    </row>
    <row r="158" spans="1:4">
      <c r="A158">
        <v>3419</v>
      </c>
      <c r="B158" t="s">
        <v>78</v>
      </c>
      <c r="C158" t="s">
        <v>526</v>
      </c>
      <c r="D158">
        <v>4</v>
      </c>
    </row>
    <row r="159" spans="1:4">
      <c r="A159">
        <v>3420</v>
      </c>
      <c r="B159" t="s">
        <v>100</v>
      </c>
      <c r="C159" t="s">
        <v>526</v>
      </c>
      <c r="D159">
        <v>4</v>
      </c>
    </row>
    <row r="160" spans="1:4">
      <c r="A160">
        <v>3421</v>
      </c>
      <c r="B160" t="s">
        <v>101</v>
      </c>
      <c r="C160" t="s">
        <v>526</v>
      </c>
      <c r="D160">
        <v>4</v>
      </c>
    </row>
    <row r="161" spans="1:4">
      <c r="A161">
        <v>3422</v>
      </c>
      <c r="B161" t="s">
        <v>102</v>
      </c>
      <c r="C161" t="s">
        <v>526</v>
      </c>
      <c r="D161">
        <v>4</v>
      </c>
    </row>
    <row r="162" spans="1:4">
      <c r="A162">
        <v>3423</v>
      </c>
      <c r="B162" t="s">
        <v>506</v>
      </c>
      <c r="C162" t="s">
        <v>526</v>
      </c>
      <c r="D162">
        <v>4</v>
      </c>
    </row>
    <row r="163" spans="1:4">
      <c r="A163">
        <v>3424</v>
      </c>
      <c r="B163" t="s">
        <v>103</v>
      </c>
      <c r="C163" t="s">
        <v>526</v>
      </c>
      <c r="D163">
        <v>4</v>
      </c>
    </row>
    <row r="164" spans="1:4">
      <c r="A164">
        <v>3425</v>
      </c>
      <c r="B164" t="s">
        <v>104</v>
      </c>
      <c r="C164" t="s">
        <v>526</v>
      </c>
      <c r="D164">
        <v>4</v>
      </c>
    </row>
    <row r="165" spans="1:4">
      <c r="A165">
        <v>3426</v>
      </c>
      <c r="B165" t="s">
        <v>105</v>
      </c>
      <c r="C165" t="s">
        <v>526</v>
      </c>
      <c r="D165">
        <v>4</v>
      </c>
    </row>
    <row r="166" spans="1:4">
      <c r="A166">
        <v>3427</v>
      </c>
      <c r="B166" t="s">
        <v>106</v>
      </c>
      <c r="C166" t="s">
        <v>526</v>
      </c>
      <c r="D166">
        <v>4</v>
      </c>
    </row>
    <row r="167" spans="1:4">
      <c r="A167">
        <v>3428</v>
      </c>
      <c r="B167" t="s">
        <v>107</v>
      </c>
      <c r="C167" t="s">
        <v>526</v>
      </c>
      <c r="D167">
        <v>4</v>
      </c>
    </row>
    <row r="168" spans="1:4">
      <c r="A168">
        <v>3429</v>
      </c>
      <c r="B168" t="s">
        <v>108</v>
      </c>
      <c r="C168" t="s">
        <v>526</v>
      </c>
      <c r="D168">
        <v>4</v>
      </c>
    </row>
    <row r="169" spans="1:4">
      <c r="A169">
        <v>3430</v>
      </c>
      <c r="B169" t="s">
        <v>109</v>
      </c>
      <c r="C169" t="s">
        <v>526</v>
      </c>
      <c r="D169">
        <v>4</v>
      </c>
    </row>
    <row r="170" spans="1:4">
      <c r="A170">
        <v>3431</v>
      </c>
      <c r="B170" t="s">
        <v>112</v>
      </c>
      <c r="C170" t="s">
        <v>526</v>
      </c>
      <c r="D170">
        <v>4</v>
      </c>
    </row>
    <row r="171" spans="1:4">
      <c r="A171">
        <v>3432</v>
      </c>
      <c r="B171" t="s">
        <v>113</v>
      </c>
      <c r="C171" t="s">
        <v>526</v>
      </c>
      <c r="D171">
        <v>4</v>
      </c>
    </row>
    <row r="172" spans="1:4">
      <c r="A172">
        <v>3433</v>
      </c>
      <c r="B172" t="s">
        <v>507</v>
      </c>
      <c r="C172" t="s">
        <v>526</v>
      </c>
      <c r="D172">
        <v>4</v>
      </c>
    </row>
    <row r="173" spans="1:4">
      <c r="A173">
        <v>3434</v>
      </c>
      <c r="B173" t="s">
        <v>114</v>
      </c>
      <c r="C173" t="s">
        <v>526</v>
      </c>
      <c r="D173">
        <v>4</v>
      </c>
    </row>
    <row r="174" spans="1:4">
      <c r="A174">
        <v>3435</v>
      </c>
      <c r="B174" t="s">
        <v>115</v>
      </c>
      <c r="C174" t="s">
        <v>526</v>
      </c>
      <c r="D174">
        <v>4</v>
      </c>
    </row>
    <row r="175" spans="1:4">
      <c r="A175">
        <v>3436</v>
      </c>
      <c r="B175" t="s">
        <v>508</v>
      </c>
      <c r="C175" t="s">
        <v>526</v>
      </c>
      <c r="D175">
        <v>4</v>
      </c>
    </row>
    <row r="176" spans="1:4">
      <c r="A176">
        <v>3437</v>
      </c>
      <c r="B176" t="s">
        <v>116</v>
      </c>
      <c r="C176" t="s">
        <v>526</v>
      </c>
      <c r="D176">
        <v>4</v>
      </c>
    </row>
    <row r="177" spans="1:4">
      <c r="A177">
        <v>3438</v>
      </c>
      <c r="B177" t="s">
        <v>509</v>
      </c>
      <c r="C177" t="s">
        <v>526</v>
      </c>
      <c r="D177">
        <v>4</v>
      </c>
    </row>
    <row r="178" spans="1:4">
      <c r="A178">
        <v>3439</v>
      </c>
      <c r="B178" t="s">
        <v>117</v>
      </c>
      <c r="C178" t="s">
        <v>526</v>
      </c>
      <c r="D178">
        <v>4</v>
      </c>
    </row>
    <row r="179" spans="1:4">
      <c r="A179">
        <v>3440</v>
      </c>
      <c r="B179" t="s">
        <v>118</v>
      </c>
      <c r="C179" t="s">
        <v>526</v>
      </c>
      <c r="D179">
        <v>4</v>
      </c>
    </row>
    <row r="180" spans="1:4">
      <c r="A180">
        <v>3441</v>
      </c>
      <c r="B180" t="s">
        <v>119</v>
      </c>
      <c r="C180" t="s">
        <v>526</v>
      </c>
      <c r="D180">
        <v>4</v>
      </c>
    </row>
    <row r="181" spans="1:4">
      <c r="A181">
        <v>3442</v>
      </c>
      <c r="B181" t="s">
        <v>120</v>
      </c>
      <c r="C181" t="s">
        <v>526</v>
      </c>
      <c r="D181">
        <v>4</v>
      </c>
    </row>
    <row r="182" spans="1:4">
      <c r="A182">
        <v>3443</v>
      </c>
      <c r="B182" t="s">
        <v>121</v>
      </c>
      <c r="C182" t="s">
        <v>526</v>
      </c>
      <c r="D182">
        <v>4</v>
      </c>
    </row>
    <row r="183" spans="1:4">
      <c r="A183">
        <v>3446</v>
      </c>
      <c r="B183" t="s">
        <v>124</v>
      </c>
      <c r="C183" t="s">
        <v>526</v>
      </c>
      <c r="D183">
        <v>4</v>
      </c>
    </row>
    <row r="184" spans="1:4">
      <c r="A184">
        <v>3447</v>
      </c>
      <c r="B184" t="s">
        <v>125</v>
      </c>
      <c r="C184" t="s">
        <v>526</v>
      </c>
      <c r="D184">
        <v>4</v>
      </c>
    </row>
    <row r="185" spans="1:4">
      <c r="A185">
        <v>3448</v>
      </c>
      <c r="B185" t="s">
        <v>126</v>
      </c>
      <c r="C185" t="s">
        <v>526</v>
      </c>
      <c r="D185">
        <v>4</v>
      </c>
    </row>
    <row r="186" spans="1:4">
      <c r="A186">
        <v>3449</v>
      </c>
      <c r="B186" t="s">
        <v>510</v>
      </c>
      <c r="C186" t="s">
        <v>526</v>
      </c>
      <c r="D186">
        <v>4</v>
      </c>
    </row>
    <row r="187" spans="1:4">
      <c r="A187">
        <v>3450</v>
      </c>
      <c r="B187" t="s">
        <v>127</v>
      </c>
      <c r="C187" t="s">
        <v>526</v>
      </c>
      <c r="D187">
        <v>4</v>
      </c>
    </row>
    <row r="188" spans="1:4">
      <c r="A188">
        <v>3451</v>
      </c>
      <c r="B188" t="s">
        <v>511</v>
      </c>
      <c r="C188" t="s">
        <v>526</v>
      </c>
      <c r="D188">
        <v>4</v>
      </c>
    </row>
    <row r="189" spans="1:4">
      <c r="A189">
        <v>3452</v>
      </c>
      <c r="B189" t="s">
        <v>128</v>
      </c>
      <c r="C189" t="s">
        <v>526</v>
      </c>
      <c r="D189">
        <v>4</v>
      </c>
    </row>
    <row r="190" spans="1:4">
      <c r="A190">
        <v>3453</v>
      </c>
      <c r="B190" t="s">
        <v>129</v>
      </c>
      <c r="C190" t="s">
        <v>526</v>
      </c>
      <c r="D190">
        <v>4</v>
      </c>
    </row>
    <row r="191" spans="1:4">
      <c r="A191">
        <v>3454</v>
      </c>
      <c r="B191" t="s">
        <v>130</v>
      </c>
      <c r="C191" t="s">
        <v>526</v>
      </c>
      <c r="D191">
        <v>4</v>
      </c>
    </row>
    <row r="192" spans="1:4">
      <c r="A192">
        <v>3801</v>
      </c>
      <c r="B192" t="s">
        <v>411</v>
      </c>
      <c r="C192" t="s">
        <v>537</v>
      </c>
      <c r="D192">
        <v>8</v>
      </c>
    </row>
    <row r="193" spans="1:4">
      <c r="A193">
        <v>3802</v>
      </c>
      <c r="B193" t="s">
        <v>146</v>
      </c>
      <c r="C193" t="s">
        <v>537</v>
      </c>
      <c r="D193">
        <v>8</v>
      </c>
    </row>
    <row r="194" spans="1:4">
      <c r="A194">
        <v>3803</v>
      </c>
      <c r="B194" t="s">
        <v>59</v>
      </c>
      <c r="C194" t="s">
        <v>537</v>
      </c>
      <c r="D194">
        <v>8</v>
      </c>
    </row>
    <row r="195" spans="1:4">
      <c r="A195">
        <v>3804</v>
      </c>
      <c r="B195" t="s">
        <v>147</v>
      </c>
      <c r="C195" t="s">
        <v>537</v>
      </c>
      <c r="D195">
        <v>8</v>
      </c>
    </row>
    <row r="196" spans="1:4">
      <c r="A196">
        <v>3805</v>
      </c>
      <c r="B196" t="s">
        <v>148</v>
      </c>
      <c r="C196" t="s">
        <v>537</v>
      </c>
      <c r="D196">
        <v>8</v>
      </c>
    </row>
    <row r="197" spans="1:4">
      <c r="A197">
        <v>3806</v>
      </c>
      <c r="B197" t="s">
        <v>150</v>
      </c>
      <c r="C197" t="s">
        <v>537</v>
      </c>
      <c r="D197">
        <v>8</v>
      </c>
    </row>
    <row r="198" spans="1:4">
      <c r="A198">
        <v>3807</v>
      </c>
      <c r="B198" t="s">
        <v>151</v>
      </c>
      <c r="C198" t="s">
        <v>537</v>
      </c>
      <c r="D198">
        <v>8</v>
      </c>
    </row>
    <row r="199" spans="1:4">
      <c r="A199">
        <v>3808</v>
      </c>
      <c r="B199" t="s">
        <v>152</v>
      </c>
      <c r="C199" t="s">
        <v>537</v>
      </c>
      <c r="D199">
        <v>8</v>
      </c>
    </row>
    <row r="200" spans="1:4">
      <c r="A200">
        <v>3811</v>
      </c>
      <c r="B200" t="s">
        <v>491</v>
      </c>
      <c r="C200" t="s">
        <v>537</v>
      </c>
      <c r="D200">
        <v>8</v>
      </c>
    </row>
    <row r="201" spans="1:4">
      <c r="A201">
        <v>3812</v>
      </c>
      <c r="B201" t="s">
        <v>153</v>
      </c>
      <c r="C201" t="s">
        <v>537</v>
      </c>
      <c r="D201">
        <v>8</v>
      </c>
    </row>
    <row r="202" spans="1:4">
      <c r="A202">
        <v>3813</v>
      </c>
      <c r="B202" t="s">
        <v>154</v>
      </c>
      <c r="C202" t="s">
        <v>537</v>
      </c>
      <c r="D202">
        <v>8</v>
      </c>
    </row>
    <row r="203" spans="1:4">
      <c r="A203">
        <v>3814</v>
      </c>
      <c r="B203" t="s">
        <v>155</v>
      </c>
      <c r="C203" t="s">
        <v>537</v>
      </c>
      <c r="D203">
        <v>8</v>
      </c>
    </row>
    <row r="204" spans="1:4">
      <c r="A204">
        <v>3815</v>
      </c>
      <c r="B204" t="s">
        <v>156</v>
      </c>
      <c r="C204" t="s">
        <v>537</v>
      </c>
      <c r="D204">
        <v>8</v>
      </c>
    </row>
    <row r="205" spans="1:4">
      <c r="A205">
        <v>3816</v>
      </c>
      <c r="B205" t="s">
        <v>157</v>
      </c>
      <c r="C205" t="s">
        <v>537</v>
      </c>
      <c r="D205">
        <v>8</v>
      </c>
    </row>
    <row r="206" spans="1:4">
      <c r="A206">
        <v>3817</v>
      </c>
      <c r="B206" t="s">
        <v>538</v>
      </c>
      <c r="C206" t="s">
        <v>537</v>
      </c>
      <c r="D206">
        <v>8</v>
      </c>
    </row>
    <row r="207" spans="1:4">
      <c r="A207">
        <v>3818</v>
      </c>
      <c r="B207" t="s">
        <v>159</v>
      </c>
      <c r="C207" t="s">
        <v>537</v>
      </c>
      <c r="D207">
        <v>8</v>
      </c>
    </row>
    <row r="208" spans="1:4">
      <c r="A208">
        <v>3819</v>
      </c>
      <c r="B208" t="s">
        <v>160</v>
      </c>
      <c r="C208" t="s">
        <v>537</v>
      </c>
      <c r="D208">
        <v>8</v>
      </c>
    </row>
    <row r="209" spans="1:4">
      <c r="A209">
        <v>3820</v>
      </c>
      <c r="B209" t="s">
        <v>161</v>
      </c>
      <c r="C209" t="s">
        <v>537</v>
      </c>
      <c r="D209">
        <v>8</v>
      </c>
    </row>
    <row r="210" spans="1:4">
      <c r="A210">
        <v>3821</v>
      </c>
      <c r="B210" t="s">
        <v>513</v>
      </c>
      <c r="C210" t="s">
        <v>537</v>
      </c>
      <c r="D210">
        <v>8</v>
      </c>
    </row>
    <row r="211" spans="1:4">
      <c r="A211">
        <v>3822</v>
      </c>
      <c r="B211" t="s">
        <v>162</v>
      </c>
      <c r="C211" t="s">
        <v>537</v>
      </c>
      <c r="D211">
        <v>8</v>
      </c>
    </row>
    <row r="212" spans="1:4">
      <c r="A212">
        <v>3823</v>
      </c>
      <c r="B212" t="s">
        <v>163</v>
      </c>
      <c r="C212" t="s">
        <v>537</v>
      </c>
      <c r="D212">
        <v>8</v>
      </c>
    </row>
    <row r="213" spans="1:4">
      <c r="A213">
        <v>3824</v>
      </c>
      <c r="B213" t="s">
        <v>164</v>
      </c>
      <c r="C213" t="s">
        <v>537</v>
      </c>
      <c r="D213">
        <v>8</v>
      </c>
    </row>
    <row r="214" spans="1:4">
      <c r="A214">
        <v>3825</v>
      </c>
      <c r="B214" t="s">
        <v>165</v>
      </c>
      <c r="C214" t="s">
        <v>537</v>
      </c>
      <c r="D214">
        <v>8</v>
      </c>
    </row>
    <row r="215" spans="1:4">
      <c r="A215">
        <v>4201</v>
      </c>
      <c r="B215" t="s">
        <v>166</v>
      </c>
      <c r="C215" t="s">
        <v>528</v>
      </c>
      <c r="D215">
        <v>9</v>
      </c>
    </row>
    <row r="216" spans="1:4">
      <c r="A216">
        <v>4202</v>
      </c>
      <c r="B216" t="s">
        <v>167</v>
      </c>
      <c r="C216" t="s">
        <v>528</v>
      </c>
      <c r="D216">
        <v>9</v>
      </c>
    </row>
    <row r="217" spans="1:4">
      <c r="A217">
        <v>4203</v>
      </c>
      <c r="B217" t="s">
        <v>168</v>
      </c>
      <c r="C217" t="s">
        <v>528</v>
      </c>
      <c r="D217">
        <v>9</v>
      </c>
    </row>
    <row r="218" spans="1:4">
      <c r="A218">
        <v>4204</v>
      </c>
      <c r="B218" t="s">
        <v>178</v>
      </c>
      <c r="C218" t="s">
        <v>528</v>
      </c>
      <c r="D218">
        <v>9</v>
      </c>
    </row>
    <row r="219" spans="1:4">
      <c r="A219">
        <v>4205</v>
      </c>
      <c r="B219" t="s">
        <v>182</v>
      </c>
      <c r="C219" t="s">
        <v>528</v>
      </c>
      <c r="D219">
        <v>9</v>
      </c>
    </row>
    <row r="220" spans="1:4">
      <c r="A220">
        <v>4206</v>
      </c>
      <c r="B220" t="s">
        <v>179</v>
      </c>
      <c r="C220" t="s">
        <v>528</v>
      </c>
      <c r="D220">
        <v>9</v>
      </c>
    </row>
    <row r="221" spans="1:4">
      <c r="A221">
        <v>4207</v>
      </c>
      <c r="B221" t="s">
        <v>180</v>
      </c>
      <c r="C221" t="s">
        <v>528</v>
      </c>
      <c r="D221">
        <v>9</v>
      </c>
    </row>
    <row r="222" spans="1:4">
      <c r="A222">
        <v>4211</v>
      </c>
      <c r="B222" t="s">
        <v>169</v>
      </c>
      <c r="C222" t="s">
        <v>528</v>
      </c>
      <c r="D222">
        <v>9</v>
      </c>
    </row>
    <row r="223" spans="1:4">
      <c r="A223">
        <v>4212</v>
      </c>
      <c r="B223" t="s">
        <v>514</v>
      </c>
      <c r="C223" t="s">
        <v>528</v>
      </c>
      <c r="D223">
        <v>9</v>
      </c>
    </row>
    <row r="224" spans="1:4">
      <c r="A224">
        <v>4213</v>
      </c>
      <c r="B224" t="s">
        <v>492</v>
      </c>
      <c r="C224" t="s">
        <v>528</v>
      </c>
      <c r="D224">
        <v>9</v>
      </c>
    </row>
    <row r="225" spans="1:4">
      <c r="A225">
        <v>4214</v>
      </c>
      <c r="B225" t="s">
        <v>170</v>
      </c>
      <c r="C225" t="s">
        <v>528</v>
      </c>
      <c r="D225">
        <v>9</v>
      </c>
    </row>
    <row r="226" spans="1:4">
      <c r="A226">
        <v>4215</v>
      </c>
      <c r="B226" t="s">
        <v>171</v>
      </c>
      <c r="C226" t="s">
        <v>528</v>
      </c>
      <c r="D226">
        <v>9</v>
      </c>
    </row>
    <row r="227" spans="1:4">
      <c r="A227">
        <v>4216</v>
      </c>
      <c r="B227" t="s">
        <v>172</v>
      </c>
      <c r="C227" t="s">
        <v>528</v>
      </c>
      <c r="D227">
        <v>9</v>
      </c>
    </row>
    <row r="228" spans="1:4">
      <c r="A228">
        <v>4217</v>
      </c>
      <c r="B228" t="s">
        <v>173</v>
      </c>
      <c r="C228" t="s">
        <v>528</v>
      </c>
      <c r="D228">
        <v>9</v>
      </c>
    </row>
    <row r="229" spans="1:4">
      <c r="A229">
        <v>4218</v>
      </c>
      <c r="B229" t="s">
        <v>174</v>
      </c>
      <c r="C229" t="s">
        <v>528</v>
      </c>
      <c r="D229">
        <v>9</v>
      </c>
    </row>
    <row r="230" spans="1:4">
      <c r="A230">
        <v>4219</v>
      </c>
      <c r="B230" t="s">
        <v>515</v>
      </c>
      <c r="C230" t="s">
        <v>528</v>
      </c>
      <c r="D230">
        <v>9</v>
      </c>
    </row>
    <row r="231" spans="1:4">
      <c r="A231">
        <v>4220</v>
      </c>
      <c r="B231" t="s">
        <v>175</v>
      </c>
      <c r="C231" t="s">
        <v>528</v>
      </c>
      <c r="D231">
        <v>9</v>
      </c>
    </row>
    <row r="232" spans="1:4">
      <c r="A232">
        <v>4221</v>
      </c>
      <c r="B232" t="s">
        <v>176</v>
      </c>
      <c r="C232" t="s">
        <v>528</v>
      </c>
      <c r="D232">
        <v>9</v>
      </c>
    </row>
    <row r="233" spans="1:4">
      <c r="A233">
        <v>4222</v>
      </c>
      <c r="B233" t="s">
        <v>177</v>
      </c>
      <c r="C233" t="s">
        <v>528</v>
      </c>
      <c r="D233">
        <v>9</v>
      </c>
    </row>
    <row r="234" spans="1:4">
      <c r="A234">
        <v>4223</v>
      </c>
      <c r="B234" t="s">
        <v>181</v>
      </c>
      <c r="C234" t="s">
        <v>528</v>
      </c>
      <c r="D234">
        <v>9</v>
      </c>
    </row>
    <row r="235" spans="1:4">
      <c r="A235">
        <v>4224</v>
      </c>
      <c r="B235" t="s">
        <v>516</v>
      </c>
      <c r="C235" t="s">
        <v>528</v>
      </c>
      <c r="D235">
        <v>9</v>
      </c>
    </row>
    <row r="236" spans="1:4">
      <c r="A236">
        <v>4225</v>
      </c>
      <c r="B236" t="s">
        <v>183</v>
      </c>
      <c r="C236" t="s">
        <v>528</v>
      </c>
      <c r="D236">
        <v>9</v>
      </c>
    </row>
    <row r="237" spans="1:4">
      <c r="A237">
        <v>4226</v>
      </c>
      <c r="B237" t="s">
        <v>184</v>
      </c>
      <c r="C237" t="s">
        <v>528</v>
      </c>
      <c r="D237">
        <v>9</v>
      </c>
    </row>
    <row r="238" spans="1:4">
      <c r="A238">
        <v>4227</v>
      </c>
      <c r="B238" t="s">
        <v>185</v>
      </c>
      <c r="C238" t="s">
        <v>528</v>
      </c>
      <c r="D238">
        <v>9</v>
      </c>
    </row>
    <row r="239" spans="1:4">
      <c r="A239">
        <v>4228</v>
      </c>
      <c r="B239" t="s">
        <v>186</v>
      </c>
      <c r="C239" t="s">
        <v>528</v>
      </c>
      <c r="D239">
        <v>9</v>
      </c>
    </row>
    <row r="240" spans="1:4">
      <c r="A240">
        <v>4601</v>
      </c>
      <c r="B240" t="s">
        <v>207</v>
      </c>
      <c r="C240" t="s">
        <v>539</v>
      </c>
      <c r="D240">
        <v>14</v>
      </c>
    </row>
    <row r="241" spans="1:4">
      <c r="A241">
        <v>4602</v>
      </c>
      <c r="B241" t="s">
        <v>540</v>
      </c>
      <c r="C241" t="s">
        <v>539</v>
      </c>
      <c r="D241">
        <v>14</v>
      </c>
    </row>
    <row r="242" spans="1:4">
      <c r="A242">
        <v>4611</v>
      </c>
      <c r="B242" t="s">
        <v>208</v>
      </c>
      <c r="C242" t="s">
        <v>539</v>
      </c>
      <c r="D242">
        <v>14</v>
      </c>
    </row>
    <row r="243" spans="1:4">
      <c r="A243">
        <v>4612</v>
      </c>
      <c r="B243" t="s">
        <v>209</v>
      </c>
      <c r="C243" t="s">
        <v>539</v>
      </c>
      <c r="D243">
        <v>14</v>
      </c>
    </row>
    <row r="244" spans="1:4">
      <c r="A244">
        <v>4613</v>
      </c>
      <c r="B244" t="s">
        <v>210</v>
      </c>
      <c r="C244" t="s">
        <v>539</v>
      </c>
      <c r="D244">
        <v>14</v>
      </c>
    </row>
    <row r="245" spans="1:4">
      <c r="A245">
        <v>4614</v>
      </c>
      <c r="B245" t="s">
        <v>211</v>
      </c>
      <c r="C245" t="s">
        <v>539</v>
      </c>
      <c r="D245">
        <v>14</v>
      </c>
    </row>
    <row r="246" spans="1:4">
      <c r="A246">
        <v>4615</v>
      </c>
      <c r="B246" t="s">
        <v>212</v>
      </c>
      <c r="C246" t="s">
        <v>539</v>
      </c>
      <c r="D246">
        <v>14</v>
      </c>
    </row>
    <row r="247" spans="1:4">
      <c r="A247">
        <v>4616</v>
      </c>
      <c r="B247" t="s">
        <v>213</v>
      </c>
      <c r="C247" t="s">
        <v>539</v>
      </c>
      <c r="D247">
        <v>14</v>
      </c>
    </row>
    <row r="248" spans="1:4">
      <c r="A248">
        <v>4617</v>
      </c>
      <c r="B248" t="s">
        <v>214</v>
      </c>
      <c r="C248" t="s">
        <v>539</v>
      </c>
      <c r="D248">
        <v>14</v>
      </c>
    </row>
    <row r="249" spans="1:4">
      <c r="A249">
        <v>4618</v>
      </c>
      <c r="B249" t="s">
        <v>215</v>
      </c>
      <c r="C249" t="s">
        <v>539</v>
      </c>
      <c r="D249">
        <v>14</v>
      </c>
    </row>
    <row r="250" spans="1:4">
      <c r="A250">
        <v>4619</v>
      </c>
      <c r="B250" t="s">
        <v>519</v>
      </c>
      <c r="C250" t="s">
        <v>539</v>
      </c>
      <c r="D250">
        <v>14</v>
      </c>
    </row>
    <row r="251" spans="1:4">
      <c r="A251">
        <v>4620</v>
      </c>
      <c r="B251" t="s">
        <v>216</v>
      </c>
      <c r="C251" t="s">
        <v>539</v>
      </c>
      <c r="D251">
        <v>14</v>
      </c>
    </row>
    <row r="252" spans="1:4">
      <c r="A252">
        <v>4621</v>
      </c>
      <c r="B252" t="s">
        <v>217</v>
      </c>
      <c r="C252" t="s">
        <v>539</v>
      </c>
      <c r="D252">
        <v>14</v>
      </c>
    </row>
    <row r="253" spans="1:4">
      <c r="A253">
        <v>4622</v>
      </c>
      <c r="B253" t="s">
        <v>218</v>
      </c>
      <c r="C253" t="s">
        <v>539</v>
      </c>
      <c r="D253">
        <v>14</v>
      </c>
    </row>
    <row r="254" spans="1:4">
      <c r="A254">
        <v>4623</v>
      </c>
      <c r="B254" t="s">
        <v>219</v>
      </c>
      <c r="C254" t="s">
        <v>539</v>
      </c>
      <c r="D254">
        <v>14</v>
      </c>
    </row>
    <row r="255" spans="1:4">
      <c r="A255">
        <v>4624</v>
      </c>
      <c r="B255" t="s">
        <v>541</v>
      </c>
      <c r="C255" t="s">
        <v>539</v>
      </c>
      <c r="D255">
        <v>14</v>
      </c>
    </row>
    <row r="256" spans="1:4">
      <c r="A256">
        <v>4625</v>
      </c>
      <c r="B256" t="s">
        <v>220</v>
      </c>
      <c r="C256" t="s">
        <v>539</v>
      </c>
      <c r="D256">
        <v>14</v>
      </c>
    </row>
    <row r="257" spans="1:4">
      <c r="A257">
        <v>4626</v>
      </c>
      <c r="B257" t="s">
        <v>225</v>
      </c>
      <c r="C257" t="s">
        <v>539</v>
      </c>
      <c r="D257">
        <v>14</v>
      </c>
    </row>
    <row r="258" spans="1:4">
      <c r="A258">
        <v>4627</v>
      </c>
      <c r="B258" t="s">
        <v>221</v>
      </c>
      <c r="C258" t="s">
        <v>539</v>
      </c>
      <c r="D258">
        <v>14</v>
      </c>
    </row>
    <row r="259" spans="1:4">
      <c r="A259">
        <v>4628</v>
      </c>
      <c r="B259" t="s">
        <v>222</v>
      </c>
      <c r="C259" t="s">
        <v>539</v>
      </c>
      <c r="D259">
        <v>14</v>
      </c>
    </row>
    <row r="260" spans="1:4">
      <c r="A260">
        <v>4629</v>
      </c>
      <c r="B260" t="s">
        <v>223</v>
      </c>
      <c r="C260" t="s">
        <v>539</v>
      </c>
      <c r="D260">
        <v>14</v>
      </c>
    </row>
    <row r="261" spans="1:4">
      <c r="A261">
        <v>4630</v>
      </c>
      <c r="B261" t="s">
        <v>224</v>
      </c>
      <c r="C261" t="s">
        <v>539</v>
      </c>
      <c r="D261">
        <v>14</v>
      </c>
    </row>
    <row r="262" spans="1:4">
      <c r="A262">
        <v>4631</v>
      </c>
      <c r="B262" t="s">
        <v>542</v>
      </c>
      <c r="C262" t="s">
        <v>539</v>
      </c>
      <c r="D262">
        <v>14</v>
      </c>
    </row>
    <row r="263" spans="1:4">
      <c r="A263">
        <v>4632</v>
      </c>
      <c r="B263" t="s">
        <v>520</v>
      </c>
      <c r="C263" t="s">
        <v>539</v>
      </c>
      <c r="D263">
        <v>14</v>
      </c>
    </row>
    <row r="264" spans="1:4">
      <c r="A264">
        <v>4633</v>
      </c>
      <c r="B264" t="s">
        <v>226</v>
      </c>
      <c r="C264" t="s">
        <v>539</v>
      </c>
      <c r="D264">
        <v>14</v>
      </c>
    </row>
    <row r="265" spans="1:4">
      <c r="A265">
        <v>4634</v>
      </c>
      <c r="B265" t="s">
        <v>227</v>
      </c>
      <c r="C265" t="s">
        <v>539</v>
      </c>
      <c r="D265">
        <v>14</v>
      </c>
    </row>
    <row r="266" spans="1:4">
      <c r="A266">
        <v>4635</v>
      </c>
      <c r="B266" t="s">
        <v>228</v>
      </c>
      <c r="C266" t="s">
        <v>539</v>
      </c>
      <c r="D266">
        <v>14</v>
      </c>
    </row>
    <row r="267" spans="1:4">
      <c r="A267">
        <v>4636</v>
      </c>
      <c r="B267" t="s">
        <v>229</v>
      </c>
      <c r="C267" t="s">
        <v>539</v>
      </c>
      <c r="D267">
        <v>14</v>
      </c>
    </row>
    <row r="268" spans="1:4">
      <c r="A268">
        <v>4637</v>
      </c>
      <c r="B268" t="s">
        <v>230</v>
      </c>
      <c r="C268" t="s">
        <v>539</v>
      </c>
      <c r="D268">
        <v>14</v>
      </c>
    </row>
    <row r="269" spans="1:4">
      <c r="A269">
        <v>4638</v>
      </c>
      <c r="B269" t="s">
        <v>231</v>
      </c>
      <c r="C269" t="s">
        <v>539</v>
      </c>
      <c r="D269">
        <v>14</v>
      </c>
    </row>
    <row r="270" spans="1:4">
      <c r="A270">
        <v>4639</v>
      </c>
      <c r="B270" t="s">
        <v>232</v>
      </c>
      <c r="C270" t="s">
        <v>539</v>
      </c>
      <c r="D270">
        <v>14</v>
      </c>
    </row>
    <row r="271" spans="1:4">
      <c r="A271">
        <v>4640</v>
      </c>
      <c r="B271" t="s">
        <v>233</v>
      </c>
      <c r="C271" t="s">
        <v>539</v>
      </c>
      <c r="D271">
        <v>14</v>
      </c>
    </row>
    <row r="272" spans="1:4">
      <c r="A272">
        <v>4641</v>
      </c>
      <c r="B272" t="s">
        <v>234</v>
      </c>
      <c r="C272" t="s">
        <v>539</v>
      </c>
      <c r="D272">
        <v>14</v>
      </c>
    </row>
    <row r="273" spans="1:4">
      <c r="A273">
        <v>4642</v>
      </c>
      <c r="B273" t="s">
        <v>235</v>
      </c>
      <c r="C273" t="s">
        <v>539</v>
      </c>
      <c r="D273">
        <v>14</v>
      </c>
    </row>
    <row r="274" spans="1:4">
      <c r="A274">
        <v>4643</v>
      </c>
      <c r="B274" t="s">
        <v>236</v>
      </c>
      <c r="C274" t="s">
        <v>539</v>
      </c>
      <c r="D274">
        <v>14</v>
      </c>
    </row>
    <row r="275" spans="1:4">
      <c r="A275">
        <v>4644</v>
      </c>
      <c r="B275" t="s">
        <v>237</v>
      </c>
      <c r="C275" t="s">
        <v>539</v>
      </c>
      <c r="D275">
        <v>14</v>
      </c>
    </row>
    <row r="276" spans="1:4">
      <c r="A276">
        <v>4645</v>
      </c>
      <c r="B276" t="s">
        <v>238</v>
      </c>
      <c r="C276" t="s">
        <v>539</v>
      </c>
      <c r="D276">
        <v>14</v>
      </c>
    </row>
    <row r="277" spans="1:4">
      <c r="A277">
        <v>4646</v>
      </c>
      <c r="B277" t="s">
        <v>239</v>
      </c>
      <c r="C277" t="s">
        <v>539</v>
      </c>
      <c r="D277">
        <v>14</v>
      </c>
    </row>
    <row r="278" spans="1:4">
      <c r="A278">
        <v>4647</v>
      </c>
      <c r="B278" t="s">
        <v>543</v>
      </c>
      <c r="C278" t="s">
        <v>539</v>
      </c>
      <c r="D278">
        <v>14</v>
      </c>
    </row>
    <row r="279" spans="1:4">
      <c r="A279">
        <v>4648</v>
      </c>
      <c r="B279" t="s">
        <v>240</v>
      </c>
      <c r="C279" t="s">
        <v>539</v>
      </c>
      <c r="D279">
        <v>14</v>
      </c>
    </row>
    <row r="280" spans="1:4">
      <c r="A280">
        <v>4649</v>
      </c>
      <c r="B280" t="s">
        <v>544</v>
      </c>
      <c r="C280" t="s">
        <v>539</v>
      </c>
      <c r="D280">
        <v>14</v>
      </c>
    </row>
    <row r="281" spans="1:4">
      <c r="A281">
        <v>4650</v>
      </c>
      <c r="B281" t="s">
        <v>241</v>
      </c>
      <c r="C281" t="s">
        <v>539</v>
      </c>
      <c r="D281">
        <v>14</v>
      </c>
    </row>
    <row r="282" spans="1:4">
      <c r="A282">
        <v>4651</v>
      </c>
      <c r="B282" t="s">
        <v>545</v>
      </c>
      <c r="C282" t="s">
        <v>539</v>
      </c>
      <c r="D282">
        <v>14</v>
      </c>
    </row>
    <row r="283" spans="1:4">
      <c r="A283">
        <v>5001</v>
      </c>
      <c r="B283" t="s">
        <v>266</v>
      </c>
      <c r="C283" t="s">
        <v>493</v>
      </c>
      <c r="D283">
        <v>16</v>
      </c>
    </row>
    <row r="284" spans="1:4">
      <c r="A284">
        <v>5006</v>
      </c>
      <c r="B284" t="s">
        <v>278</v>
      </c>
      <c r="C284" t="s">
        <v>493</v>
      </c>
      <c r="D284">
        <v>16</v>
      </c>
    </row>
    <row r="285" spans="1:4">
      <c r="A285">
        <v>5007</v>
      </c>
      <c r="B285" t="s">
        <v>279</v>
      </c>
      <c r="C285" t="s">
        <v>493</v>
      </c>
      <c r="D285">
        <v>16</v>
      </c>
    </row>
    <row r="286" spans="1:4">
      <c r="A286">
        <v>5014</v>
      </c>
      <c r="B286" t="s">
        <v>268</v>
      </c>
      <c r="C286" t="s">
        <v>493</v>
      </c>
      <c r="D286">
        <v>16</v>
      </c>
    </row>
    <row r="287" spans="1:4">
      <c r="A287">
        <v>5020</v>
      </c>
      <c r="B287" t="s">
        <v>410</v>
      </c>
      <c r="C287" t="s">
        <v>493</v>
      </c>
      <c r="D287">
        <v>16</v>
      </c>
    </row>
    <row r="288" spans="1:4">
      <c r="A288">
        <v>5021</v>
      </c>
      <c r="B288" t="s">
        <v>51</v>
      </c>
      <c r="C288" t="s">
        <v>493</v>
      </c>
      <c r="D288">
        <v>16</v>
      </c>
    </row>
    <row r="289" spans="1:4">
      <c r="A289">
        <v>5022</v>
      </c>
      <c r="B289" t="s">
        <v>271</v>
      </c>
      <c r="C289" t="s">
        <v>493</v>
      </c>
      <c r="D289">
        <v>16</v>
      </c>
    </row>
    <row r="290" spans="1:4">
      <c r="A290">
        <v>5025</v>
      </c>
      <c r="B290" t="s">
        <v>33</v>
      </c>
      <c r="C290" t="s">
        <v>493</v>
      </c>
      <c r="D290">
        <v>16</v>
      </c>
    </row>
    <row r="291" spans="1:4">
      <c r="A291">
        <v>5026</v>
      </c>
      <c r="B291" t="s">
        <v>272</v>
      </c>
      <c r="C291" t="s">
        <v>493</v>
      </c>
      <c r="D291">
        <v>16</v>
      </c>
    </row>
    <row r="292" spans="1:4">
      <c r="A292">
        <v>5027</v>
      </c>
      <c r="B292" t="s">
        <v>273</v>
      </c>
      <c r="C292" t="s">
        <v>493</v>
      </c>
      <c r="D292">
        <v>16</v>
      </c>
    </row>
    <row r="293" spans="1:4">
      <c r="A293">
        <v>5028</v>
      </c>
      <c r="B293" t="s">
        <v>274</v>
      </c>
      <c r="C293" t="s">
        <v>493</v>
      </c>
      <c r="D293">
        <v>16</v>
      </c>
    </row>
    <row r="294" spans="1:4">
      <c r="A294">
        <v>5029</v>
      </c>
      <c r="B294" t="s">
        <v>275</v>
      </c>
      <c r="C294" t="s">
        <v>493</v>
      </c>
      <c r="D294">
        <v>16</v>
      </c>
    </row>
    <row r="295" spans="1:4">
      <c r="A295">
        <v>5031</v>
      </c>
      <c r="B295" t="s">
        <v>57</v>
      </c>
      <c r="C295" t="s">
        <v>493</v>
      </c>
      <c r="D295">
        <v>16</v>
      </c>
    </row>
    <row r="296" spans="1:4">
      <c r="A296">
        <v>5032</v>
      </c>
      <c r="B296" t="s">
        <v>276</v>
      </c>
      <c r="C296" t="s">
        <v>493</v>
      </c>
      <c r="D296">
        <v>16</v>
      </c>
    </row>
    <row r="297" spans="1:4">
      <c r="A297">
        <v>5033</v>
      </c>
      <c r="B297" t="s">
        <v>277</v>
      </c>
      <c r="C297" t="s">
        <v>493</v>
      </c>
      <c r="D297">
        <v>16</v>
      </c>
    </row>
    <row r="298" spans="1:4">
      <c r="A298">
        <v>5034</v>
      </c>
      <c r="B298" t="s">
        <v>280</v>
      </c>
      <c r="C298" t="s">
        <v>493</v>
      </c>
      <c r="D298">
        <v>16</v>
      </c>
    </row>
    <row r="299" spans="1:4">
      <c r="A299">
        <v>5035</v>
      </c>
      <c r="B299" t="s">
        <v>281</v>
      </c>
      <c r="C299" t="s">
        <v>493</v>
      </c>
      <c r="D299">
        <v>16</v>
      </c>
    </row>
    <row r="300" spans="1:4">
      <c r="A300">
        <v>5036</v>
      </c>
      <c r="B300" t="s">
        <v>282</v>
      </c>
      <c r="C300" t="s">
        <v>493</v>
      </c>
      <c r="D300">
        <v>16</v>
      </c>
    </row>
    <row r="301" spans="1:4">
      <c r="A301">
        <v>5037</v>
      </c>
      <c r="B301" t="s">
        <v>283</v>
      </c>
      <c r="C301" t="s">
        <v>493</v>
      </c>
      <c r="D301">
        <v>16</v>
      </c>
    </row>
    <row r="302" spans="1:4">
      <c r="A302">
        <v>5038</v>
      </c>
      <c r="B302" t="s">
        <v>284</v>
      </c>
      <c r="C302" t="s">
        <v>493</v>
      </c>
      <c r="D302">
        <v>16</v>
      </c>
    </row>
    <row r="303" spans="1:4">
      <c r="A303">
        <v>5041</v>
      </c>
      <c r="B303" t="s">
        <v>286</v>
      </c>
      <c r="C303" t="s">
        <v>493</v>
      </c>
      <c r="D303">
        <v>16</v>
      </c>
    </row>
    <row r="304" spans="1:4">
      <c r="A304">
        <v>5042</v>
      </c>
      <c r="B304" t="s">
        <v>287</v>
      </c>
      <c r="C304" t="s">
        <v>493</v>
      </c>
      <c r="D304">
        <v>16</v>
      </c>
    </row>
    <row r="305" spans="1:4">
      <c r="A305">
        <v>5043</v>
      </c>
      <c r="B305" t="s">
        <v>288</v>
      </c>
      <c r="C305" t="s">
        <v>493</v>
      </c>
      <c r="D305">
        <v>16</v>
      </c>
    </row>
    <row r="306" spans="1:4">
      <c r="A306">
        <v>5044</v>
      </c>
      <c r="B306" t="s">
        <v>289</v>
      </c>
      <c r="C306" t="s">
        <v>493</v>
      </c>
      <c r="D306">
        <v>16</v>
      </c>
    </row>
    <row r="307" spans="1:4">
      <c r="A307">
        <v>5045</v>
      </c>
      <c r="B307" t="s">
        <v>290</v>
      </c>
      <c r="C307" t="s">
        <v>493</v>
      </c>
      <c r="D307">
        <v>16</v>
      </c>
    </row>
    <row r="308" spans="1:4">
      <c r="A308">
        <v>5046</v>
      </c>
      <c r="B308" t="s">
        <v>291</v>
      </c>
      <c r="C308" t="s">
        <v>493</v>
      </c>
      <c r="D308">
        <v>16</v>
      </c>
    </row>
    <row r="309" spans="1:4">
      <c r="A309">
        <v>5047</v>
      </c>
      <c r="B309" t="s">
        <v>292</v>
      </c>
      <c r="C309" t="s">
        <v>493</v>
      </c>
      <c r="D309">
        <v>16</v>
      </c>
    </row>
    <row r="310" spans="1:4">
      <c r="A310">
        <v>5049</v>
      </c>
      <c r="B310" t="s">
        <v>293</v>
      </c>
      <c r="C310" t="s">
        <v>493</v>
      </c>
      <c r="D310">
        <v>16</v>
      </c>
    </row>
    <row r="311" spans="1:4">
      <c r="A311">
        <v>5052</v>
      </c>
      <c r="B311" t="s">
        <v>294</v>
      </c>
      <c r="C311" t="s">
        <v>493</v>
      </c>
      <c r="D311">
        <v>16</v>
      </c>
    </row>
    <row r="312" spans="1:4">
      <c r="A312">
        <v>5053</v>
      </c>
      <c r="B312" t="s">
        <v>285</v>
      </c>
      <c r="C312" t="s">
        <v>493</v>
      </c>
      <c r="D312">
        <v>16</v>
      </c>
    </row>
    <row r="313" spans="1:4">
      <c r="A313">
        <v>5054</v>
      </c>
      <c r="B313" t="s">
        <v>494</v>
      </c>
      <c r="C313" t="s">
        <v>493</v>
      </c>
      <c r="D313">
        <v>16</v>
      </c>
    </row>
    <row r="314" spans="1:4">
      <c r="A314">
        <v>5055</v>
      </c>
      <c r="B314" t="s">
        <v>546</v>
      </c>
      <c r="C314" t="s">
        <v>493</v>
      </c>
      <c r="D314">
        <v>16</v>
      </c>
    </row>
    <row r="315" spans="1:4">
      <c r="A315">
        <v>5056</v>
      </c>
      <c r="B315" t="s">
        <v>267</v>
      </c>
      <c r="C315" t="s">
        <v>493</v>
      </c>
      <c r="D315">
        <v>16</v>
      </c>
    </row>
    <row r="316" spans="1:4">
      <c r="A316">
        <v>5057</v>
      </c>
      <c r="B316" t="s">
        <v>269</v>
      </c>
      <c r="C316" t="s">
        <v>493</v>
      </c>
      <c r="D316">
        <v>16</v>
      </c>
    </row>
    <row r="317" spans="1:4">
      <c r="A317">
        <v>5058</v>
      </c>
      <c r="B317" t="s">
        <v>270</v>
      </c>
      <c r="C317" t="s">
        <v>493</v>
      </c>
      <c r="D317">
        <v>16</v>
      </c>
    </row>
    <row r="318" spans="1:4">
      <c r="A318">
        <v>5059</v>
      </c>
      <c r="B318" t="s">
        <v>547</v>
      </c>
      <c r="C318" t="s">
        <v>493</v>
      </c>
      <c r="D318">
        <v>16</v>
      </c>
    </row>
    <row r="319" spans="1:4">
      <c r="A319">
        <v>5060</v>
      </c>
      <c r="B319" t="s">
        <v>548</v>
      </c>
      <c r="C319" t="s">
        <v>493</v>
      </c>
      <c r="D319">
        <v>16</v>
      </c>
    </row>
    <row r="320" spans="1:4">
      <c r="A320">
        <v>5061</v>
      </c>
      <c r="B320" t="s">
        <v>263</v>
      </c>
      <c r="C320" t="s">
        <v>493</v>
      </c>
      <c r="D320">
        <v>16</v>
      </c>
    </row>
    <row r="321" spans="1:4">
      <c r="A321">
        <v>5401</v>
      </c>
      <c r="B321" t="s">
        <v>331</v>
      </c>
      <c r="C321" t="s">
        <v>549</v>
      </c>
      <c r="D321">
        <v>54</v>
      </c>
    </row>
    <row r="322" spans="1:4">
      <c r="A322">
        <v>5402</v>
      </c>
      <c r="B322" t="s">
        <v>330</v>
      </c>
      <c r="C322" t="s">
        <v>549</v>
      </c>
      <c r="D322">
        <v>54</v>
      </c>
    </row>
    <row r="323" spans="1:4">
      <c r="A323">
        <v>5403</v>
      </c>
      <c r="B323" t="s">
        <v>351</v>
      </c>
      <c r="C323" t="s">
        <v>549</v>
      </c>
      <c r="D323">
        <v>54</v>
      </c>
    </row>
    <row r="324" spans="1:4">
      <c r="A324">
        <v>5404</v>
      </c>
      <c r="B324" t="s">
        <v>348</v>
      </c>
      <c r="C324" t="s">
        <v>549</v>
      </c>
      <c r="D324">
        <v>54</v>
      </c>
    </row>
    <row r="325" spans="1:4">
      <c r="A325">
        <v>5405</v>
      </c>
      <c r="B325" t="s">
        <v>349</v>
      </c>
      <c r="C325" t="s">
        <v>549</v>
      </c>
      <c r="D325">
        <v>54</v>
      </c>
    </row>
    <row r="326" spans="1:4">
      <c r="A326">
        <v>5406</v>
      </c>
      <c r="B326" t="s">
        <v>350</v>
      </c>
      <c r="C326" t="s">
        <v>549</v>
      </c>
      <c r="D326">
        <v>54</v>
      </c>
    </row>
    <row r="327" spans="1:4">
      <c r="A327">
        <v>5411</v>
      </c>
      <c r="B327" t="s">
        <v>332</v>
      </c>
      <c r="C327" t="s">
        <v>549</v>
      </c>
      <c r="D327">
        <v>54</v>
      </c>
    </row>
    <row r="328" spans="1:4">
      <c r="A328">
        <v>5412</v>
      </c>
      <c r="B328" t="s">
        <v>523</v>
      </c>
      <c r="C328" t="s">
        <v>549</v>
      </c>
      <c r="D328">
        <v>54</v>
      </c>
    </row>
    <row r="329" spans="1:4">
      <c r="A329">
        <v>5413</v>
      </c>
      <c r="B329" t="s">
        <v>333</v>
      </c>
      <c r="C329" t="s">
        <v>549</v>
      </c>
      <c r="D329">
        <v>54</v>
      </c>
    </row>
    <row r="330" spans="1:4">
      <c r="A330">
        <v>5414</v>
      </c>
      <c r="B330" t="s">
        <v>334</v>
      </c>
      <c r="C330" t="s">
        <v>549</v>
      </c>
      <c r="D330">
        <v>54</v>
      </c>
    </row>
    <row r="331" spans="1:4">
      <c r="A331">
        <v>5415</v>
      </c>
      <c r="B331" t="s">
        <v>335</v>
      </c>
      <c r="C331" t="s">
        <v>549</v>
      </c>
      <c r="D331">
        <v>54</v>
      </c>
    </row>
    <row r="332" spans="1:4">
      <c r="A332">
        <v>5416</v>
      </c>
      <c r="B332" t="s">
        <v>336</v>
      </c>
      <c r="C332" t="s">
        <v>549</v>
      </c>
      <c r="D332">
        <v>54</v>
      </c>
    </row>
    <row r="333" spans="1:4">
      <c r="A333">
        <v>5417</v>
      </c>
      <c r="B333" t="s">
        <v>337</v>
      </c>
      <c r="C333" t="s">
        <v>549</v>
      </c>
      <c r="D333">
        <v>54</v>
      </c>
    </row>
    <row r="334" spans="1:4">
      <c r="A334">
        <v>5418</v>
      </c>
      <c r="B334" t="s">
        <v>34</v>
      </c>
      <c r="C334" t="s">
        <v>549</v>
      </c>
      <c r="D334">
        <v>54</v>
      </c>
    </row>
    <row r="335" spans="1:4">
      <c r="A335">
        <v>5419</v>
      </c>
      <c r="B335" t="s">
        <v>338</v>
      </c>
      <c r="C335" t="s">
        <v>549</v>
      </c>
      <c r="D335">
        <v>54</v>
      </c>
    </row>
    <row r="336" spans="1:4">
      <c r="A336">
        <v>5420</v>
      </c>
      <c r="B336" t="s">
        <v>339</v>
      </c>
      <c r="C336" t="s">
        <v>549</v>
      </c>
      <c r="D336">
        <v>54</v>
      </c>
    </row>
    <row r="337" spans="1:4">
      <c r="A337">
        <v>5421</v>
      </c>
      <c r="B337" t="s">
        <v>550</v>
      </c>
      <c r="C337" t="s">
        <v>549</v>
      </c>
      <c r="D337">
        <v>54</v>
      </c>
    </row>
    <row r="338" spans="1:4">
      <c r="A338">
        <v>5422</v>
      </c>
      <c r="B338" t="s">
        <v>340</v>
      </c>
      <c r="C338" t="s">
        <v>549</v>
      </c>
      <c r="D338">
        <v>54</v>
      </c>
    </row>
    <row r="339" spans="1:4">
      <c r="A339">
        <v>5423</v>
      </c>
      <c r="B339" t="s">
        <v>341</v>
      </c>
      <c r="C339" t="s">
        <v>549</v>
      </c>
      <c r="D339">
        <v>54</v>
      </c>
    </row>
    <row r="340" spans="1:4">
      <c r="A340">
        <v>5424</v>
      </c>
      <c r="B340" t="s">
        <v>342</v>
      </c>
      <c r="C340" t="s">
        <v>549</v>
      </c>
      <c r="D340">
        <v>54</v>
      </c>
    </row>
    <row r="341" spans="1:4">
      <c r="A341">
        <v>5425</v>
      </c>
      <c r="B341" t="s">
        <v>343</v>
      </c>
      <c r="C341" t="s">
        <v>549</v>
      </c>
      <c r="D341">
        <v>54</v>
      </c>
    </row>
    <row r="342" spans="1:4">
      <c r="A342">
        <v>5426</v>
      </c>
      <c r="B342" t="s">
        <v>344</v>
      </c>
      <c r="C342" t="s">
        <v>549</v>
      </c>
      <c r="D342">
        <v>54</v>
      </c>
    </row>
    <row r="343" spans="1:4">
      <c r="A343">
        <v>5427</v>
      </c>
      <c r="B343" t="s">
        <v>345</v>
      </c>
      <c r="C343" t="s">
        <v>549</v>
      </c>
      <c r="D343">
        <v>54</v>
      </c>
    </row>
    <row r="344" spans="1:4">
      <c r="A344">
        <v>5428</v>
      </c>
      <c r="B344" t="s">
        <v>346</v>
      </c>
      <c r="C344" t="s">
        <v>549</v>
      </c>
      <c r="D344">
        <v>54</v>
      </c>
    </row>
    <row r="345" spans="1:4">
      <c r="A345">
        <v>5429</v>
      </c>
      <c r="B345" t="s">
        <v>347</v>
      </c>
      <c r="C345" t="s">
        <v>549</v>
      </c>
      <c r="D345">
        <v>54</v>
      </c>
    </row>
    <row r="346" spans="1:4">
      <c r="A346">
        <v>5430</v>
      </c>
      <c r="B346" t="s">
        <v>362</v>
      </c>
      <c r="C346" t="s">
        <v>549</v>
      </c>
      <c r="D346">
        <v>54</v>
      </c>
    </row>
    <row r="347" spans="1:4">
      <c r="A347">
        <v>5432</v>
      </c>
      <c r="B347" t="s">
        <v>405</v>
      </c>
      <c r="C347" t="s">
        <v>549</v>
      </c>
      <c r="D347">
        <v>54</v>
      </c>
    </row>
    <row r="348" spans="1:4">
      <c r="A348">
        <v>5433</v>
      </c>
      <c r="B348" t="s">
        <v>352</v>
      </c>
      <c r="C348" t="s">
        <v>549</v>
      </c>
      <c r="D348">
        <v>54</v>
      </c>
    </row>
    <row r="349" spans="1:4">
      <c r="A349">
        <v>5434</v>
      </c>
      <c r="B349" t="s">
        <v>407</v>
      </c>
      <c r="C349" t="s">
        <v>549</v>
      </c>
      <c r="D349">
        <v>54</v>
      </c>
    </row>
    <row r="350" spans="1:4">
      <c r="A350">
        <v>5435</v>
      </c>
      <c r="B350" t="s">
        <v>408</v>
      </c>
      <c r="C350" t="s">
        <v>549</v>
      </c>
      <c r="D350">
        <v>54</v>
      </c>
    </row>
    <row r="351" spans="1:4">
      <c r="A351">
        <v>5436</v>
      </c>
      <c r="B351" t="s">
        <v>353</v>
      </c>
      <c r="C351" t="s">
        <v>549</v>
      </c>
      <c r="D351">
        <v>54</v>
      </c>
    </row>
    <row r="352" spans="1:4">
      <c r="A352">
        <v>5437</v>
      </c>
      <c r="B352" t="s">
        <v>52</v>
      </c>
      <c r="C352" t="s">
        <v>549</v>
      </c>
      <c r="D352">
        <v>54</v>
      </c>
    </row>
    <row r="353" spans="1:4">
      <c r="A353">
        <v>5438</v>
      </c>
      <c r="B353" t="s">
        <v>354</v>
      </c>
      <c r="C353" t="s">
        <v>549</v>
      </c>
      <c r="D353">
        <v>54</v>
      </c>
    </row>
    <row r="354" spans="1:4">
      <c r="A354">
        <v>5439</v>
      </c>
      <c r="B354" t="s">
        <v>364</v>
      </c>
      <c r="C354" t="s">
        <v>549</v>
      </c>
      <c r="D354">
        <v>54</v>
      </c>
    </row>
    <row r="355" spans="1:4">
      <c r="A355">
        <v>5440</v>
      </c>
      <c r="B355" t="s">
        <v>355</v>
      </c>
      <c r="C355" t="s">
        <v>549</v>
      </c>
      <c r="D355">
        <v>54</v>
      </c>
    </row>
    <row r="356" spans="1:4">
      <c r="A356">
        <v>5441</v>
      </c>
      <c r="B356" t="s">
        <v>356</v>
      </c>
      <c r="C356" t="s">
        <v>549</v>
      </c>
      <c r="D356">
        <v>54</v>
      </c>
    </row>
    <row r="357" spans="1:4">
      <c r="A357">
        <v>5442</v>
      </c>
      <c r="B357" t="s">
        <v>357</v>
      </c>
      <c r="C357" t="s">
        <v>549</v>
      </c>
      <c r="D357">
        <v>54</v>
      </c>
    </row>
    <row r="358" spans="1:4">
      <c r="A358">
        <v>5443</v>
      </c>
      <c r="B358" t="s">
        <v>406</v>
      </c>
      <c r="C358" t="s">
        <v>549</v>
      </c>
      <c r="D358">
        <v>54</v>
      </c>
    </row>
    <row r="359" spans="1:4">
      <c r="A359">
        <v>5444</v>
      </c>
      <c r="B359" t="s">
        <v>524</v>
      </c>
      <c r="C359" t="s">
        <v>549</v>
      </c>
      <c r="D359">
        <v>54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0813F-0B55-4B2E-A670-F31EE6F8BBE4}">
  <dimension ref="A1:J29"/>
  <sheetViews>
    <sheetView workbookViewId="0">
      <selection activeCell="H22" sqref="H22"/>
    </sheetView>
  </sheetViews>
  <sheetFormatPr baseColWidth="10" defaultRowHeight="15"/>
  <cols>
    <col min="10" max="10" width="17.08984375" customWidth="1"/>
  </cols>
  <sheetData>
    <row r="1" spans="1:10">
      <c r="A1" s="47">
        <v>103</v>
      </c>
      <c r="B1" s="58" t="s">
        <v>35</v>
      </c>
    </row>
    <row r="2" spans="1:10">
      <c r="A2" s="47">
        <v>106</v>
      </c>
      <c r="B2" s="58" t="s">
        <v>36</v>
      </c>
      <c r="D2">
        <v>1</v>
      </c>
      <c r="E2" s="3" t="s">
        <v>479</v>
      </c>
      <c r="F2" s="47">
        <v>1</v>
      </c>
      <c r="G2" s="58" t="s">
        <v>569</v>
      </c>
      <c r="I2" s="3" t="s">
        <v>576</v>
      </c>
      <c r="J2" s="274"/>
    </row>
    <row r="3" spans="1:10" ht="15.6">
      <c r="A3" s="47">
        <v>109</v>
      </c>
      <c r="B3" s="58" t="s">
        <v>59</v>
      </c>
      <c r="D3">
        <v>2</v>
      </c>
      <c r="E3" s="3" t="s">
        <v>480</v>
      </c>
      <c r="F3" s="47">
        <v>2</v>
      </c>
      <c r="G3" s="58" t="s">
        <v>570</v>
      </c>
      <c r="I3" s="59">
        <v>1</v>
      </c>
      <c r="J3" s="96" t="s">
        <v>21</v>
      </c>
    </row>
    <row r="4" spans="1:10" ht="15.6">
      <c r="A4" s="47">
        <v>110</v>
      </c>
      <c r="B4" s="58" t="s">
        <v>30</v>
      </c>
      <c r="D4">
        <v>3</v>
      </c>
      <c r="E4" s="3" t="s">
        <v>481</v>
      </c>
      <c r="F4" s="47">
        <v>3</v>
      </c>
      <c r="G4" s="58" t="s">
        <v>571</v>
      </c>
      <c r="I4" s="59">
        <v>2</v>
      </c>
      <c r="J4" s="96" t="s">
        <v>22</v>
      </c>
    </row>
    <row r="5" spans="1:10" ht="15.6">
      <c r="A5" s="47">
        <v>111</v>
      </c>
      <c r="B5" s="58" t="s">
        <v>37</v>
      </c>
      <c r="D5">
        <v>4</v>
      </c>
      <c r="E5" s="3" t="s">
        <v>482</v>
      </c>
      <c r="F5" s="47">
        <v>4</v>
      </c>
      <c r="G5" s="58" t="s">
        <v>526</v>
      </c>
      <c r="I5" s="59">
        <v>5</v>
      </c>
      <c r="J5" s="96" t="s">
        <v>358</v>
      </c>
    </row>
    <row r="6" spans="1:10" ht="15.6">
      <c r="A6" s="47">
        <v>113</v>
      </c>
      <c r="B6" s="58" t="s">
        <v>495</v>
      </c>
      <c r="D6">
        <v>5</v>
      </c>
      <c r="E6" s="3" t="s">
        <v>383</v>
      </c>
      <c r="F6" s="47">
        <v>7</v>
      </c>
      <c r="G6" s="58" t="s">
        <v>572</v>
      </c>
      <c r="I6" s="59">
        <v>8</v>
      </c>
      <c r="J6" s="96" t="s">
        <v>23</v>
      </c>
    </row>
    <row r="7" spans="1:10" ht="15.6">
      <c r="A7" s="47">
        <v>116</v>
      </c>
      <c r="B7" s="58" t="s">
        <v>38</v>
      </c>
      <c r="D7">
        <v>6</v>
      </c>
      <c r="E7" s="3" t="s">
        <v>483</v>
      </c>
      <c r="F7" s="47">
        <v>8</v>
      </c>
      <c r="G7" s="58" t="s">
        <v>573</v>
      </c>
      <c r="I7" s="59">
        <v>11</v>
      </c>
      <c r="J7" s="96" t="s">
        <v>24</v>
      </c>
    </row>
    <row r="8" spans="1:10" ht="15.6">
      <c r="A8" s="47">
        <v>117</v>
      </c>
      <c r="B8" s="58" t="s">
        <v>39</v>
      </c>
      <c r="D8">
        <v>7</v>
      </c>
      <c r="E8" s="3" t="s">
        <v>484</v>
      </c>
      <c r="F8" s="47">
        <v>9</v>
      </c>
      <c r="G8" s="58" t="s">
        <v>528</v>
      </c>
      <c r="I8" s="59">
        <v>14</v>
      </c>
      <c r="J8" s="96" t="s">
        <v>359</v>
      </c>
    </row>
    <row r="9" spans="1:10" ht="15.6">
      <c r="A9" s="47">
        <v>121</v>
      </c>
      <c r="B9" s="58" t="s">
        <v>278</v>
      </c>
      <c r="D9">
        <v>8</v>
      </c>
      <c r="E9" s="3" t="s">
        <v>485</v>
      </c>
      <c r="F9" s="47">
        <v>11</v>
      </c>
      <c r="G9" s="58" t="s">
        <v>67</v>
      </c>
      <c r="I9" s="59">
        <v>17</v>
      </c>
      <c r="J9" s="96" t="s">
        <v>401</v>
      </c>
    </row>
    <row r="10" spans="1:10" ht="15.6">
      <c r="A10" s="47">
        <v>134</v>
      </c>
      <c r="B10" s="58" t="s">
        <v>32</v>
      </c>
      <c r="D10">
        <v>9</v>
      </c>
      <c r="E10" s="3" t="s">
        <v>486</v>
      </c>
      <c r="F10" s="47">
        <v>14</v>
      </c>
      <c r="G10" s="58" t="s">
        <v>529</v>
      </c>
      <c r="I10" s="59">
        <v>75</v>
      </c>
      <c r="J10" s="96" t="s">
        <v>578</v>
      </c>
    </row>
    <row r="11" spans="1:10" ht="15.6">
      <c r="A11" s="47">
        <v>141</v>
      </c>
      <c r="B11" s="58" t="s">
        <v>31</v>
      </c>
      <c r="D11">
        <v>10</v>
      </c>
      <c r="E11" s="3" t="s">
        <v>487</v>
      </c>
      <c r="F11" s="47">
        <v>15</v>
      </c>
      <c r="G11" s="58" t="s">
        <v>521</v>
      </c>
      <c r="I11" s="59">
        <v>76</v>
      </c>
      <c r="J11" s="96" t="s">
        <v>579</v>
      </c>
    </row>
    <row r="12" spans="1:10" ht="15.6">
      <c r="A12" s="47">
        <v>142</v>
      </c>
      <c r="B12" s="58" t="s">
        <v>40</v>
      </c>
      <c r="D12">
        <v>11</v>
      </c>
      <c r="E12" s="3" t="s">
        <v>488</v>
      </c>
      <c r="F12" s="47">
        <v>16</v>
      </c>
      <c r="G12" s="58" t="s">
        <v>493</v>
      </c>
      <c r="I12" s="59">
        <v>99</v>
      </c>
      <c r="J12" s="96" t="s">
        <v>577</v>
      </c>
    </row>
    <row r="13" spans="1:10">
      <c r="A13" s="47">
        <v>143</v>
      </c>
      <c r="B13" s="58" t="s">
        <v>40</v>
      </c>
      <c r="D13">
        <v>12</v>
      </c>
      <c r="E13" s="3" t="s">
        <v>489</v>
      </c>
      <c r="F13" s="47">
        <v>18</v>
      </c>
      <c r="G13" s="58" t="s">
        <v>68</v>
      </c>
    </row>
    <row r="14" spans="1:10">
      <c r="A14" s="47">
        <v>147</v>
      </c>
      <c r="B14" s="58" t="s">
        <v>4</v>
      </c>
      <c r="F14" s="47">
        <v>55</v>
      </c>
      <c r="G14" s="58" t="s">
        <v>574</v>
      </c>
    </row>
    <row r="15" spans="1:10">
      <c r="A15" s="47">
        <v>155</v>
      </c>
      <c r="B15" s="58" t="s">
        <v>34</v>
      </c>
      <c r="D15" t="s">
        <v>567</v>
      </c>
      <c r="F15" s="47">
        <v>56</v>
      </c>
      <c r="G15" s="58" t="s">
        <v>575</v>
      </c>
    </row>
    <row r="16" spans="1:10">
      <c r="A16" s="47">
        <v>160</v>
      </c>
      <c r="B16" s="58" t="s">
        <v>29</v>
      </c>
      <c r="D16" s="3" t="s">
        <v>565</v>
      </c>
      <c r="F16" s="274"/>
      <c r="G16" s="274"/>
    </row>
    <row r="17" spans="1:7">
      <c r="A17" s="47">
        <v>171</v>
      </c>
      <c r="B17" s="58" t="s">
        <v>559</v>
      </c>
      <c r="D17" s="3" t="s">
        <v>566</v>
      </c>
    </row>
    <row r="18" spans="1:7">
      <c r="A18" s="47">
        <v>175</v>
      </c>
      <c r="B18" s="58" t="s">
        <v>560</v>
      </c>
    </row>
    <row r="19" spans="1:7">
      <c r="A19" s="47">
        <v>177</v>
      </c>
      <c r="B19" s="58" t="s">
        <v>561</v>
      </c>
      <c r="F19">
        <v>1</v>
      </c>
      <c r="G19" t="s">
        <v>375</v>
      </c>
    </row>
    <row r="20" spans="1:7">
      <c r="A20" s="47">
        <v>178</v>
      </c>
      <c r="B20" s="58" t="s">
        <v>33</v>
      </c>
      <c r="F20">
        <v>2</v>
      </c>
      <c r="G20" t="s">
        <v>65</v>
      </c>
    </row>
    <row r="21" spans="1:7">
      <c r="A21" s="47">
        <v>181</v>
      </c>
      <c r="B21" s="58" t="s">
        <v>41</v>
      </c>
      <c r="F21">
        <v>3</v>
      </c>
      <c r="G21" t="s">
        <v>498</v>
      </c>
    </row>
    <row r="22" spans="1:7">
      <c r="A22" s="47">
        <v>262</v>
      </c>
      <c r="B22" s="58" t="s">
        <v>562</v>
      </c>
      <c r="F22">
        <v>4</v>
      </c>
      <c r="G22" t="s">
        <v>66</v>
      </c>
    </row>
    <row r="23" spans="1:7">
      <c r="A23" s="47">
        <v>267</v>
      </c>
      <c r="B23" s="58" t="s">
        <v>563</v>
      </c>
    </row>
    <row r="24" spans="1:7">
      <c r="A24" s="47">
        <v>309</v>
      </c>
      <c r="B24" s="58" t="s">
        <v>57</v>
      </c>
    </row>
    <row r="25" spans="1:7">
      <c r="A25" s="47">
        <v>470</v>
      </c>
      <c r="B25" s="58" t="s">
        <v>42</v>
      </c>
    </row>
    <row r="26" spans="1:7">
      <c r="A26" s="47">
        <v>629</v>
      </c>
      <c r="B26" s="58" t="s">
        <v>158</v>
      </c>
    </row>
    <row r="27" spans="1:7">
      <c r="A27" s="47">
        <v>643</v>
      </c>
      <c r="B27" s="58" t="s">
        <v>53</v>
      </c>
    </row>
    <row r="28" spans="1:7">
      <c r="A28" s="47">
        <v>704</v>
      </c>
      <c r="B28" s="58" t="s">
        <v>564</v>
      </c>
    </row>
    <row r="29" spans="1:7">
      <c r="A29" s="47">
        <v>802</v>
      </c>
      <c r="B29" s="58" t="s">
        <v>52</v>
      </c>
    </row>
  </sheetData>
  <phoneticPr fontId="1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/>
  <dimension ref="A1:BD157"/>
  <sheetViews>
    <sheetView defaultGridColor="0" colorId="22" zoomScale="98" zoomScaleNormal="98"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A26" sqref="A26"/>
    </sheetView>
  </sheetViews>
  <sheetFormatPr baseColWidth="10" defaultRowHeight="15"/>
  <cols>
    <col min="1" max="1" width="2.6328125" customWidth="1"/>
    <col min="2" max="2" width="3.36328125" customWidth="1"/>
    <col min="3" max="3" width="6.08984375" customWidth="1"/>
    <col min="4" max="4" width="5.90625" customWidth="1"/>
    <col min="5" max="5" width="6.1796875" customWidth="1"/>
    <col min="6" max="6" width="5" customWidth="1"/>
    <col min="7" max="7" width="7" style="9" customWidth="1"/>
    <col min="8" max="8" width="6.1796875" style="9" customWidth="1"/>
    <col min="9" max="9" width="7.6328125" style="9" customWidth="1"/>
    <col min="10" max="10" width="6.90625" style="94" customWidth="1"/>
    <col min="11" max="11" width="7" style="94" customWidth="1"/>
    <col min="12" max="12" width="1.81640625" style="94" customWidth="1"/>
    <col min="13" max="13" width="6.81640625" customWidth="1"/>
    <col min="14" max="14" width="5.6328125" customWidth="1"/>
    <col min="15" max="15" width="6.1796875" style="9" customWidth="1"/>
    <col min="16" max="16" width="3.6328125" style="9" customWidth="1"/>
    <col min="17" max="17" width="7.453125" style="9" customWidth="1"/>
    <col min="18" max="18" width="6.6328125" style="94" customWidth="1"/>
    <col min="19" max="19" width="9.81640625" style="9" customWidth="1"/>
    <col min="20" max="20" width="6.90625" style="9" customWidth="1"/>
    <col min="21" max="21" width="8.36328125" customWidth="1"/>
    <col min="22" max="22" width="3.36328125" customWidth="1"/>
    <col min="23" max="23" width="8.54296875" customWidth="1"/>
    <col min="24" max="24" width="9.54296875" customWidth="1"/>
    <col min="25" max="25" width="9.36328125" customWidth="1"/>
    <col min="26" max="26" width="8.90625" customWidth="1"/>
    <col min="27" max="27" width="7.36328125" customWidth="1"/>
    <col min="28" max="28" width="7.08984375" customWidth="1"/>
    <col min="29" max="29" width="8.08984375" customWidth="1"/>
    <col min="30" max="31" width="7.453125" customWidth="1"/>
    <col min="32" max="32" width="5.6328125" customWidth="1"/>
    <col min="33" max="33" width="8.36328125" customWidth="1"/>
    <col min="34" max="34" width="5.81640625" customWidth="1"/>
    <col min="35" max="35" width="8.08984375" customWidth="1"/>
    <col min="36" max="36" width="5.81640625" customWidth="1"/>
    <col min="37" max="37" width="8.54296875" style="9" customWidth="1"/>
    <col min="38" max="38" width="7.90625" style="1" customWidth="1"/>
    <col min="39" max="39" width="5.81640625" customWidth="1"/>
    <col min="40" max="40" width="7.90625" style="1" customWidth="1"/>
    <col min="41" max="41" width="8" style="1" customWidth="1"/>
    <col min="42" max="42" width="5.81640625" customWidth="1"/>
    <col min="43" max="43" width="8.08984375" style="1" customWidth="1"/>
    <col min="44" max="44" width="7" style="1" customWidth="1"/>
    <col min="45" max="45" width="11.08984375" style="1" customWidth="1"/>
    <col min="46" max="46" width="10.54296875" style="1" customWidth="1"/>
    <col min="47" max="47" width="10.08984375" style="1" customWidth="1"/>
    <col min="48" max="48" width="12.08984375" style="1" customWidth="1"/>
    <col min="49" max="49" width="7.54296875" style="1" customWidth="1"/>
    <col min="50" max="50" width="13.90625" customWidth="1"/>
    <col min="51" max="52" width="7.90625" customWidth="1"/>
    <col min="53" max="53" width="8.08984375" customWidth="1"/>
    <col min="54" max="54" width="8.54296875" customWidth="1"/>
    <col min="55" max="55" width="8" customWidth="1"/>
    <col min="56" max="56" width="6.453125" customWidth="1"/>
    <col min="57" max="57" width="8.08984375" customWidth="1"/>
    <col min="58" max="58" width="7.54296875" customWidth="1"/>
    <col min="59" max="59" width="8.36328125" customWidth="1"/>
    <col min="60" max="60" width="9.453125" customWidth="1"/>
    <col min="61" max="62" width="8.36328125" customWidth="1"/>
    <col min="63" max="63" width="8.90625" customWidth="1"/>
    <col min="64" max="64" width="8.36328125" customWidth="1"/>
    <col min="65" max="65" width="7.90625" customWidth="1"/>
    <col min="66" max="66" width="8" customWidth="1"/>
    <col min="67" max="68" width="9.90625" customWidth="1"/>
    <col min="69" max="69" width="9.08984375" customWidth="1"/>
    <col min="70" max="70" width="8.36328125" customWidth="1"/>
    <col min="71" max="71" width="8.6328125" customWidth="1"/>
    <col min="72" max="72" width="8.90625" customWidth="1"/>
    <col min="73" max="73" width="8.08984375" customWidth="1"/>
    <col min="74" max="74" width="8.6328125" customWidth="1"/>
    <col min="75" max="76" width="9.90625" customWidth="1"/>
    <col min="77" max="77" width="8.08984375" customWidth="1"/>
    <col min="78" max="78" width="8" customWidth="1"/>
    <col min="79" max="79" width="8.08984375" customWidth="1"/>
    <col min="80" max="80" width="11.08984375" customWidth="1"/>
    <col min="81" max="81" width="7.6328125" customWidth="1"/>
    <col min="82" max="82" width="8.08984375" customWidth="1"/>
    <col min="83" max="83" width="7.90625" customWidth="1"/>
    <col min="84" max="84" width="8.90625" customWidth="1"/>
    <col min="85" max="85" width="6.90625" customWidth="1"/>
    <col min="86" max="86" width="6.6328125" customWidth="1"/>
    <col min="87" max="88" width="8.08984375" customWidth="1"/>
    <col min="89" max="89" width="9.36328125" customWidth="1"/>
    <col min="90" max="90" width="10.08984375" customWidth="1"/>
    <col min="91" max="91" width="10.90625" customWidth="1"/>
    <col min="92" max="95" width="8.08984375" customWidth="1"/>
    <col min="96" max="96" width="8.36328125" customWidth="1"/>
    <col min="97" max="97" width="11.08984375" customWidth="1"/>
    <col min="98" max="98" width="8.08984375" customWidth="1"/>
    <col min="99" max="99" width="6.36328125" customWidth="1"/>
    <col min="100" max="100" width="7.453125" customWidth="1"/>
    <col min="101" max="101" width="7.6328125" customWidth="1"/>
    <col min="102" max="103" width="7.90625" customWidth="1"/>
    <col min="104" max="104" width="8" customWidth="1"/>
    <col min="105" max="105" width="7.6328125" customWidth="1"/>
    <col min="106" max="106" width="7.90625" customWidth="1"/>
    <col min="107" max="107" width="8.08984375" customWidth="1"/>
    <col min="108" max="108" width="7.54296875" customWidth="1"/>
    <col min="109" max="109" width="7.90625" customWidth="1"/>
    <col min="110" max="110" width="7.6328125" customWidth="1"/>
    <col min="111" max="111" width="7.90625" customWidth="1"/>
    <col min="112" max="112" width="7.54296875" customWidth="1"/>
    <col min="113" max="113" width="7.90625" customWidth="1"/>
    <col min="114" max="114" width="9.90625" customWidth="1"/>
    <col min="115" max="115" width="7.08984375" customWidth="1"/>
    <col min="116" max="116" width="8.08984375" customWidth="1"/>
    <col min="117" max="117" width="8.54296875" customWidth="1"/>
    <col min="118" max="118" width="9.90625" customWidth="1"/>
    <col min="119" max="119" width="8.36328125" customWidth="1"/>
    <col min="120" max="120" width="10.54296875" customWidth="1"/>
    <col min="121" max="121" width="7.90625" customWidth="1"/>
    <col min="122" max="122" width="8.08984375" customWidth="1"/>
    <col min="123" max="125" width="9.90625" customWidth="1"/>
    <col min="126" max="126" width="8.36328125" customWidth="1"/>
    <col min="127" max="127" width="8.6328125" customWidth="1"/>
    <col min="128" max="128" width="8.54296875" customWidth="1"/>
    <col min="129" max="129" width="8.6328125" customWidth="1"/>
    <col min="130" max="130" width="8.36328125" customWidth="1"/>
    <col min="131" max="131" width="10.6328125" customWidth="1"/>
    <col min="132" max="132" width="9.90625" customWidth="1"/>
    <col min="133" max="133" width="7.54296875" customWidth="1"/>
    <col min="134" max="134" width="8.54296875" customWidth="1"/>
    <col min="135" max="136" width="7.90625" customWidth="1"/>
    <col min="137" max="139" width="8.36328125" customWidth="1"/>
    <col min="140" max="141" width="8.08984375" customWidth="1"/>
    <col min="142" max="143" width="8.36328125" customWidth="1"/>
    <col min="144" max="144" width="8.54296875" customWidth="1"/>
    <col min="145" max="145" width="8.36328125" customWidth="1"/>
    <col min="146" max="146" width="8.6328125" customWidth="1"/>
    <col min="147" max="148" width="9.90625" customWidth="1"/>
    <col min="149" max="149" width="8.08984375" customWidth="1"/>
    <col min="150" max="150" width="8.54296875" customWidth="1"/>
    <col min="151" max="151" width="7.54296875" customWidth="1"/>
    <col min="152" max="152" width="8.08984375" customWidth="1"/>
    <col min="153" max="153" width="7.90625" customWidth="1"/>
    <col min="154" max="154" width="8.36328125" customWidth="1"/>
    <col min="155" max="155" width="8.08984375" customWidth="1"/>
    <col min="156" max="156" width="9.90625" customWidth="1"/>
    <col min="157" max="157" width="8" customWidth="1"/>
    <col min="158" max="158" width="7.90625" customWidth="1"/>
    <col min="159" max="159" width="8.90625" customWidth="1"/>
    <col min="160" max="160" width="8" customWidth="1"/>
    <col min="161" max="161" width="8.90625" customWidth="1"/>
    <col min="162" max="162" width="7.08984375" customWidth="1"/>
    <col min="163" max="163" width="9" customWidth="1"/>
    <col min="164" max="164" width="8.08984375" customWidth="1"/>
    <col min="165" max="165" width="10.36328125" customWidth="1"/>
    <col min="166" max="167" width="7.90625" customWidth="1"/>
    <col min="168" max="168" width="8.6328125" customWidth="1"/>
    <col min="169" max="169" width="8.90625" customWidth="1"/>
    <col min="170" max="170" width="8.6328125" customWidth="1"/>
    <col min="171" max="172" width="8.08984375" customWidth="1"/>
    <col min="173" max="173" width="7.54296875" customWidth="1"/>
    <col min="174" max="176" width="8.08984375" customWidth="1"/>
    <col min="177" max="177" width="8.6328125" customWidth="1"/>
    <col min="178" max="178" width="7.90625" customWidth="1"/>
    <col min="179" max="180" width="8.08984375" customWidth="1"/>
    <col min="181" max="181" width="7.90625" customWidth="1"/>
    <col min="184" max="184" width="8" customWidth="1"/>
    <col min="185" max="185" width="8.08984375" customWidth="1"/>
    <col min="186" max="186" width="8" customWidth="1"/>
    <col min="187" max="188" width="8.08984375" customWidth="1"/>
    <col min="189" max="191" width="7.90625" customWidth="1"/>
    <col min="192" max="192" width="8.08984375" customWidth="1"/>
    <col min="193" max="195" width="7.90625" customWidth="1"/>
    <col min="196" max="196" width="6.6328125" customWidth="1"/>
    <col min="197" max="197" width="8.36328125" customWidth="1"/>
    <col min="198" max="198" width="8" customWidth="1"/>
  </cols>
  <sheetData>
    <row r="1" spans="1:56">
      <c r="A1" s="28"/>
      <c r="B1" s="28"/>
      <c r="C1" s="28"/>
      <c r="D1" s="28"/>
      <c r="E1" s="28"/>
      <c r="F1" s="28"/>
      <c r="G1" s="70"/>
      <c r="H1" s="70"/>
      <c r="I1" s="70"/>
      <c r="J1" s="100"/>
      <c r="K1" s="100"/>
      <c r="L1" s="100"/>
      <c r="M1" s="28"/>
      <c r="N1" s="28"/>
      <c r="O1" s="70"/>
      <c r="P1" s="70"/>
      <c r="Q1" s="70"/>
      <c r="R1" s="100"/>
      <c r="S1" s="70"/>
      <c r="T1" s="70"/>
      <c r="U1" s="28"/>
      <c r="V1" s="28"/>
      <c r="AK1"/>
      <c r="AL1"/>
      <c r="AN1"/>
      <c r="AO1"/>
      <c r="AQ1"/>
      <c r="AR1"/>
      <c r="AS1"/>
      <c r="AT1"/>
      <c r="AU1"/>
      <c r="AV1"/>
      <c r="AW1"/>
    </row>
    <row r="2" spans="1:56" s="122" customFormat="1" ht="31.8">
      <c r="A2" s="119"/>
      <c r="B2" s="119"/>
      <c r="C2" s="119"/>
      <c r="D2" s="119" t="s">
        <v>58</v>
      </c>
      <c r="E2" s="119"/>
      <c r="F2" s="119"/>
      <c r="G2" s="121"/>
      <c r="H2" s="121"/>
      <c r="I2" s="121"/>
      <c r="J2" s="123"/>
      <c r="K2" s="119" t="s">
        <v>413</v>
      </c>
      <c r="L2" s="119"/>
      <c r="M2" s="121"/>
      <c r="N2" s="121"/>
      <c r="O2" s="121"/>
      <c r="P2" s="121" t="str">
        <f>+År!B2</f>
        <v>Flådd purke</v>
      </c>
      <c r="Q2" s="121"/>
      <c r="R2" s="123"/>
      <c r="S2" s="121"/>
      <c r="T2" s="121"/>
      <c r="U2" s="119"/>
      <c r="V2" s="119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</row>
    <row r="3" spans="1:56">
      <c r="A3" s="28"/>
      <c r="B3" s="28"/>
      <c r="C3" s="28"/>
      <c r="D3" s="28"/>
      <c r="E3" s="28"/>
      <c r="F3" s="28"/>
      <c r="G3" s="70"/>
      <c r="H3" s="70"/>
      <c r="I3" s="70"/>
      <c r="J3" s="100"/>
      <c r="K3" s="100"/>
      <c r="L3" s="100"/>
      <c r="M3" s="28"/>
      <c r="N3" s="28"/>
      <c r="O3" s="70"/>
      <c r="P3" s="70"/>
      <c r="Q3" s="70"/>
      <c r="R3" s="100"/>
      <c r="S3" s="70"/>
      <c r="T3" s="70"/>
      <c r="U3" s="28"/>
      <c r="V3" s="28"/>
      <c r="AK3"/>
      <c r="AL3"/>
      <c r="AN3"/>
      <c r="AO3"/>
      <c r="AQ3"/>
      <c r="AR3"/>
      <c r="AS3"/>
      <c r="AT3"/>
      <c r="AU3"/>
      <c r="AV3"/>
      <c r="AW3"/>
    </row>
    <row r="4" spans="1:56">
      <c r="A4" s="28"/>
      <c r="B4" s="28"/>
      <c r="C4" s="28"/>
      <c r="D4" s="28"/>
      <c r="E4" s="28"/>
      <c r="F4" s="28"/>
      <c r="G4" s="70"/>
      <c r="H4" s="70"/>
      <c r="I4" s="70"/>
      <c r="J4" s="100"/>
      <c r="K4" s="100"/>
      <c r="L4" s="100"/>
      <c r="M4" s="28"/>
      <c r="N4" s="28"/>
      <c r="O4" s="70"/>
      <c r="P4" s="70"/>
      <c r="Q4" s="70"/>
      <c r="R4" s="100"/>
      <c r="S4" s="70"/>
      <c r="T4" s="70"/>
      <c r="U4" s="28"/>
      <c r="V4" s="28"/>
      <c r="AK4"/>
      <c r="AL4"/>
      <c r="AN4"/>
      <c r="AO4"/>
      <c r="AQ4"/>
      <c r="AR4"/>
      <c r="AS4"/>
      <c r="AT4"/>
      <c r="AU4"/>
      <c r="AV4"/>
      <c r="AW4"/>
    </row>
    <row r="5" spans="1:56" ht="22.8">
      <c r="A5" s="28"/>
      <c r="B5" s="28"/>
      <c r="C5" s="28"/>
      <c r="D5" s="28"/>
      <c r="E5" s="55"/>
      <c r="F5" s="28"/>
      <c r="G5" s="70"/>
      <c r="H5" s="251" t="s">
        <v>373</v>
      </c>
      <c r="I5" s="251"/>
      <c r="J5" s="128">
        <f>+År!Q2</f>
        <v>52</v>
      </c>
      <c r="K5" s="100"/>
      <c r="L5" s="100"/>
      <c r="M5" s="100"/>
      <c r="N5" s="100"/>
      <c r="O5" s="71" t="s">
        <v>499</v>
      </c>
      <c r="P5" s="286">
        <f>SUM(G10:G21)</f>
        <v>17698</v>
      </c>
      <c r="Q5" s="287"/>
      <c r="R5" s="28"/>
      <c r="S5" s="28"/>
      <c r="T5" s="70"/>
      <c r="U5" s="28"/>
      <c r="V5" s="28"/>
      <c r="AK5"/>
      <c r="AL5"/>
      <c r="AN5"/>
      <c r="AO5"/>
      <c r="AQ5"/>
      <c r="AR5"/>
      <c r="AS5"/>
      <c r="AT5"/>
      <c r="AU5"/>
      <c r="AV5"/>
      <c r="AW5"/>
    </row>
    <row r="6" spans="1:56" ht="15.6">
      <c r="A6" s="28"/>
      <c r="B6" s="28"/>
      <c r="C6" s="28"/>
      <c r="D6" s="28"/>
      <c r="E6" s="28"/>
      <c r="F6" s="28"/>
      <c r="G6" s="70"/>
      <c r="H6" s="70"/>
      <c r="I6" s="70"/>
      <c r="J6" s="100"/>
      <c r="K6" s="100"/>
      <c r="L6" s="100"/>
      <c r="M6" s="28"/>
      <c r="N6" s="28"/>
      <c r="O6" s="70"/>
      <c r="P6" s="70"/>
      <c r="Q6" s="70"/>
      <c r="R6" s="100"/>
      <c r="S6" s="70"/>
      <c r="T6" s="71" t="s">
        <v>3</v>
      </c>
      <c r="U6" s="28"/>
      <c r="V6" s="28"/>
      <c r="AK6"/>
      <c r="AL6"/>
      <c r="AN6"/>
      <c r="AO6"/>
      <c r="AQ6"/>
      <c r="AR6"/>
      <c r="AS6"/>
      <c r="AT6"/>
      <c r="AU6"/>
      <c r="AV6"/>
      <c r="AW6"/>
    </row>
    <row r="7" spans="1:56" ht="15.6">
      <c r="A7" s="28"/>
      <c r="B7" s="34"/>
      <c r="C7" s="34"/>
      <c r="D7" s="34"/>
      <c r="E7" s="34" t="s">
        <v>3</v>
      </c>
      <c r="F7" s="34"/>
      <c r="G7" s="71"/>
      <c r="H7" s="71"/>
      <c r="I7" s="71" t="s">
        <v>3</v>
      </c>
      <c r="J7" s="93" t="s">
        <v>3</v>
      </c>
      <c r="K7" s="93" t="s">
        <v>1</v>
      </c>
      <c r="L7" s="93"/>
      <c r="M7" s="77"/>
      <c r="N7" s="34"/>
      <c r="O7" s="71" t="s">
        <v>15</v>
      </c>
      <c r="P7" s="71"/>
      <c r="Q7" s="71" t="s">
        <v>392</v>
      </c>
      <c r="R7" s="93" t="s">
        <v>2</v>
      </c>
      <c r="S7" s="71" t="s">
        <v>49</v>
      </c>
      <c r="T7" s="71" t="s">
        <v>403</v>
      </c>
      <c r="U7" s="77"/>
      <c r="V7" s="28"/>
      <c r="AK7"/>
      <c r="AL7"/>
      <c r="AN7"/>
      <c r="AO7"/>
      <c r="AQ7"/>
      <c r="AR7"/>
      <c r="AS7"/>
      <c r="AT7"/>
      <c r="AU7"/>
      <c r="AV7"/>
      <c r="AW7"/>
    </row>
    <row r="8" spans="1:56" ht="15.6">
      <c r="A8" s="28"/>
      <c r="B8" s="34"/>
      <c r="C8" s="34"/>
      <c r="D8" s="34"/>
      <c r="E8" s="34" t="s">
        <v>437</v>
      </c>
      <c r="F8" s="113"/>
      <c r="G8" s="71" t="s">
        <v>3</v>
      </c>
      <c r="H8" s="110"/>
      <c r="I8" s="71" t="s">
        <v>398</v>
      </c>
      <c r="J8" s="93" t="s">
        <v>465</v>
      </c>
      <c r="K8" s="93" t="s">
        <v>465</v>
      </c>
      <c r="L8" s="93"/>
      <c r="M8" s="77" t="s">
        <v>15</v>
      </c>
      <c r="N8" s="113"/>
      <c r="O8" s="71" t="s">
        <v>396</v>
      </c>
      <c r="P8" s="110"/>
      <c r="Q8" s="71" t="s">
        <v>396</v>
      </c>
      <c r="R8" s="93" t="s">
        <v>392</v>
      </c>
      <c r="S8" s="71" t="s">
        <v>70</v>
      </c>
      <c r="T8" s="71" t="s">
        <v>444</v>
      </c>
      <c r="U8" s="77" t="s">
        <v>15</v>
      </c>
      <c r="V8" s="28"/>
      <c r="AK8"/>
      <c r="AL8"/>
      <c r="AN8"/>
      <c r="AO8"/>
      <c r="AQ8"/>
      <c r="AR8"/>
      <c r="AS8"/>
      <c r="AT8"/>
      <c r="AU8"/>
      <c r="AV8"/>
      <c r="AW8"/>
    </row>
    <row r="9" spans="1:56" ht="15.6">
      <c r="A9" s="28"/>
      <c r="B9" s="34" t="s">
        <v>58</v>
      </c>
      <c r="C9" s="34"/>
      <c r="D9" s="34" t="s">
        <v>60</v>
      </c>
      <c r="E9" s="34" t="s">
        <v>416</v>
      </c>
      <c r="F9" s="113" t="s">
        <v>443</v>
      </c>
      <c r="G9" s="71" t="s">
        <v>8</v>
      </c>
      <c r="H9" s="110" t="s">
        <v>443</v>
      </c>
      <c r="I9" s="71" t="s">
        <v>391</v>
      </c>
      <c r="J9" s="93" t="s">
        <v>466</v>
      </c>
      <c r="K9" s="93" t="s">
        <v>466</v>
      </c>
      <c r="L9" s="93"/>
      <c r="M9" s="77" t="s">
        <v>391</v>
      </c>
      <c r="N9" s="113" t="s">
        <v>443</v>
      </c>
      <c r="O9" s="71" t="s">
        <v>393</v>
      </c>
      <c r="P9" s="110" t="s">
        <v>443</v>
      </c>
      <c r="Q9" s="71" t="s">
        <v>393</v>
      </c>
      <c r="R9" s="93" t="s">
        <v>394</v>
      </c>
      <c r="S9" s="71" t="s">
        <v>400</v>
      </c>
      <c r="T9" s="71" t="s">
        <v>451</v>
      </c>
      <c r="U9" s="77" t="s">
        <v>27</v>
      </c>
      <c r="V9" s="28"/>
      <c r="AK9"/>
      <c r="AL9"/>
      <c r="AN9"/>
      <c r="AO9"/>
      <c r="AQ9"/>
      <c r="AR9"/>
      <c r="AS9"/>
      <c r="AT9"/>
      <c r="AU9"/>
      <c r="AV9"/>
      <c r="AW9"/>
    </row>
    <row r="10" spans="1:56" ht="15.6">
      <c r="A10" s="28"/>
      <c r="B10" s="2">
        <f>+'Ark1'!D31</f>
        <v>1</v>
      </c>
      <c r="C10" s="2" t="s">
        <v>479</v>
      </c>
      <c r="D10" s="2">
        <f>+'Ark1'!C31</f>
        <v>2024</v>
      </c>
      <c r="E10" s="2">
        <f>+IF(G10=0,"",'Ark1'!Q31)</f>
        <v>199</v>
      </c>
      <c r="F10" s="2">
        <f t="shared" ref="F10:F21" si="0">+IF(G10=0,"",E10-E23)</f>
        <v>15</v>
      </c>
      <c r="G10" s="18">
        <f>+'Ark1'!R31</f>
        <v>1831</v>
      </c>
      <c r="H10" s="18">
        <f t="shared" ref="H10:H21" si="1">+IF(G10=0,"",G10-G23)</f>
        <v>210</v>
      </c>
      <c r="I10" s="18">
        <f>+IF(G10=0,"",'Ark1'!S31)</f>
        <v>1826</v>
      </c>
      <c r="J10" s="51">
        <f>+IF(G10=0,"",'Ark1'!T31)</f>
        <v>10.345801785512482</v>
      </c>
      <c r="K10" s="51">
        <f>+IF(G10=0,"",'Ark1'!U31)</f>
        <v>10.329602064578022</v>
      </c>
      <c r="L10" s="93"/>
      <c r="M10" s="5">
        <f>+IF(G10=0,"",'Ark1'!W31)</f>
        <v>59.923877327491773</v>
      </c>
      <c r="N10" s="5">
        <f t="shared" ref="N10:N21" si="2">+IF(G10=0,"",M10-M23)</f>
        <v>9.7763466105639907E-2</v>
      </c>
      <c r="O10" s="18">
        <f>+IF(G10=0,"",'Ark1'!Z31)</f>
        <v>138.30673603504931</v>
      </c>
      <c r="P10" s="18">
        <f t="shared" ref="P10:P21" si="3">+IF(G10=0,"",O10-O23)</f>
        <v>0.67133999544509493</v>
      </c>
      <c r="Q10" s="18">
        <f>+IF(G10=0,"",'Ark1'!AA31)</f>
        <v>29.995842968161561</v>
      </c>
      <c r="R10" s="51">
        <f>+IF(G10=0,"",'Ark1'!AB31)</f>
        <v>3.8224862845646737</v>
      </c>
      <c r="S10" s="18">
        <f>+IF('Ark1'!AC31=0,"",'Ark1'!AC31)</f>
        <v>-55.716175185875201</v>
      </c>
      <c r="T10" s="18">
        <f t="shared" ref="T10:T44" si="4">+IF(G10=0,"",G10/E10)</f>
        <v>9.2010050251256281</v>
      </c>
      <c r="U10" s="5">
        <f>+IF(G10=0,"",'Ark1'!V31)</f>
        <v>5.4866193336974334</v>
      </c>
      <c r="V10" s="28"/>
      <c r="AK10"/>
      <c r="AL10"/>
      <c r="AN10"/>
      <c r="AO10"/>
      <c r="AQ10"/>
      <c r="AR10"/>
      <c r="AS10"/>
      <c r="AT10"/>
      <c r="AU10"/>
      <c r="AV10"/>
      <c r="AW10"/>
    </row>
    <row r="11" spans="1:56" ht="15.6">
      <c r="A11" s="28"/>
      <c r="B11" s="2">
        <f>+'Ark1'!D32</f>
        <v>2</v>
      </c>
      <c r="C11" s="2" t="s">
        <v>480</v>
      </c>
      <c r="D11" s="2">
        <f>+'Ark1'!C32</f>
        <v>2024</v>
      </c>
      <c r="E11" s="2">
        <f>+IF(G11=0,"",'Ark1'!Q32)</f>
        <v>164</v>
      </c>
      <c r="F11" s="2">
        <f t="shared" si="0"/>
        <v>-4</v>
      </c>
      <c r="G11" s="18">
        <f>+'Ark1'!R32</f>
        <v>1625</v>
      </c>
      <c r="H11" s="18">
        <f t="shared" si="1"/>
        <v>267</v>
      </c>
      <c r="I11" s="18">
        <f>+IF(G11=0,"",'Ark1'!S32)</f>
        <v>1623</v>
      </c>
      <c r="J11" s="51">
        <f>+IF(G11=0,"",'Ark1'!T32)</f>
        <v>9.1818284551926777</v>
      </c>
      <c r="K11" s="51">
        <f>+IF(G11=0,"",'Ark1'!U32)</f>
        <v>9.2076364616958912</v>
      </c>
      <c r="L11" s="93"/>
      <c r="M11" s="5">
        <f>+IF(G11=0,"",'Ark1'!W32)</f>
        <v>59.717806531115215</v>
      </c>
      <c r="N11" s="5">
        <f t="shared" si="2"/>
        <v>-0.23797828833948387</v>
      </c>
      <c r="O11" s="18">
        <f>+IF(G11=0,"",'Ark1'!Z32)</f>
        <v>138.70437461491051</v>
      </c>
      <c r="P11" s="18">
        <f t="shared" si="3"/>
        <v>0.37998257364313304</v>
      </c>
      <c r="Q11" s="18">
        <f>+IF(G11=0,"",'Ark1'!AA32)</f>
        <v>30.556068671876375</v>
      </c>
      <c r="R11" s="51">
        <f>+IF(G11=0,"",'Ark1'!AB32)</f>
        <v>3.8570222577802822</v>
      </c>
      <c r="S11" s="18">
        <f>+IF('Ark1'!AC32=0,"",'Ark1'!AC32)</f>
        <v>-53.890230898924443</v>
      </c>
      <c r="T11" s="18">
        <f t="shared" si="4"/>
        <v>9.9085365853658534</v>
      </c>
      <c r="U11" s="5">
        <f>+IF(G11=0,"",'Ark1'!V32)</f>
        <v>5.6406153846153826</v>
      </c>
      <c r="V11" s="28"/>
      <c r="AK11"/>
      <c r="AL11"/>
      <c r="AN11"/>
      <c r="AO11"/>
      <c r="AQ11"/>
      <c r="AR11"/>
      <c r="AS11"/>
      <c r="AT11"/>
      <c r="AU11"/>
      <c r="AV11"/>
      <c r="AW11"/>
    </row>
    <row r="12" spans="1:56" ht="15.6">
      <c r="A12" s="28"/>
      <c r="B12" s="2">
        <f>+'Ark1'!D33</f>
        <v>3</v>
      </c>
      <c r="C12" s="2" t="s">
        <v>481</v>
      </c>
      <c r="D12" s="2">
        <f>+'Ark1'!C33</f>
        <v>2024</v>
      </c>
      <c r="E12" s="2">
        <f>+IF(G12=0,"",'Ark1'!Q33)</f>
        <v>161</v>
      </c>
      <c r="F12" s="2">
        <f t="shared" si="0"/>
        <v>-37</v>
      </c>
      <c r="G12" s="18">
        <f>+'Ark1'!R33</f>
        <v>1488</v>
      </c>
      <c r="H12" s="18">
        <f t="shared" si="1"/>
        <v>-178</v>
      </c>
      <c r="I12" s="18">
        <f>+IF(G12=0,"",'Ark1'!S33)</f>
        <v>1486</v>
      </c>
      <c r="J12" s="51">
        <f>+IF(G12=0,"",'Ark1'!T33)</f>
        <v>8.4077296869702778</v>
      </c>
      <c r="K12" s="51">
        <f>+IF(G12=0,"",'Ark1'!U33)</f>
        <v>8.3659240081595119</v>
      </c>
      <c r="L12" s="93"/>
      <c r="M12" s="5">
        <f>+IF(G12=0,"",'Ark1'!W33)</f>
        <v>60.026917900403795</v>
      </c>
      <c r="N12" s="5">
        <f t="shared" si="2"/>
        <v>6.7857093660869339E-2</v>
      </c>
      <c r="O12" s="18">
        <f>+IF(G12=0,"",'Ark1'!Z33)</f>
        <v>137.64347240915197</v>
      </c>
      <c r="P12" s="18">
        <f t="shared" si="3"/>
        <v>-2.294637163394782</v>
      </c>
      <c r="Q12" s="18">
        <f>+IF(G12=0,"",'Ark1'!AA33)</f>
        <v>29.775710602986599</v>
      </c>
      <c r="R12" s="51">
        <f>+IF(G12=0,"",'Ark1'!AB33)</f>
        <v>3.9855833136345176</v>
      </c>
      <c r="S12" s="18">
        <f>+IF('Ark1'!AC33=0,"",'Ark1'!AC33)</f>
        <v>-62.898446305336243</v>
      </c>
      <c r="T12" s="18">
        <f t="shared" si="4"/>
        <v>9.2422360248447202</v>
      </c>
      <c r="U12" s="5">
        <f>+IF(G12=0,"",'Ark1'!V33)</f>
        <v>5.262768817204301</v>
      </c>
      <c r="V12" s="28"/>
      <c r="AK12"/>
      <c r="AL12"/>
      <c r="AN12"/>
      <c r="AO12"/>
      <c r="AQ12"/>
      <c r="AR12"/>
      <c r="AS12"/>
      <c r="AT12"/>
      <c r="AU12"/>
      <c r="AV12"/>
      <c r="AW12"/>
    </row>
    <row r="13" spans="1:56" ht="15.6">
      <c r="A13" s="28"/>
      <c r="B13" s="2">
        <f>+'Ark1'!D34</f>
        <v>4</v>
      </c>
      <c r="C13" s="2" t="s">
        <v>482</v>
      </c>
      <c r="D13" s="2">
        <f>+'Ark1'!C34</f>
        <v>2024</v>
      </c>
      <c r="E13" s="2">
        <f>+IF(G13=0,"",'Ark1'!Q34)</f>
        <v>193</v>
      </c>
      <c r="F13" s="2">
        <f t="shared" si="0"/>
        <v>27</v>
      </c>
      <c r="G13" s="18">
        <f>+'Ark1'!R34</f>
        <v>1796</v>
      </c>
      <c r="H13" s="18">
        <f t="shared" si="1"/>
        <v>536</v>
      </c>
      <c r="I13" s="18">
        <f>+IF(G13=0,"",'Ark1'!S34)</f>
        <v>1792</v>
      </c>
      <c r="J13" s="51">
        <f>+IF(G13=0,"",'Ark1'!T34)</f>
        <v>10.148039326477562</v>
      </c>
      <c r="K13" s="51">
        <f>+IF(G13=0,"",'Ark1'!U34)</f>
        <v>10.107780831803648</v>
      </c>
      <c r="L13" s="93"/>
      <c r="M13" s="5">
        <f>+IF(G13=0,"",'Ark1'!W34)</f>
        <v>60.099330357142847</v>
      </c>
      <c r="N13" s="5">
        <f t="shared" si="2"/>
        <v>-8.5236070860339908E-2</v>
      </c>
      <c r="O13" s="18">
        <f>+IF(G13=0,"",'Ark1'!Z34)</f>
        <v>137.90446428571431</v>
      </c>
      <c r="P13" s="18">
        <f t="shared" si="3"/>
        <v>1.603827849755703</v>
      </c>
      <c r="Q13" s="18">
        <f>+IF(G13=0,"",'Ark1'!AA34)</f>
        <v>31.435931197416792</v>
      </c>
      <c r="R13" s="51">
        <f>+IF(G13=0,"",'Ark1'!AB34)</f>
        <v>4.2175970115195609</v>
      </c>
      <c r="S13" s="18">
        <f>+IF('Ark1'!AC34=0,"",'Ark1'!AC34)</f>
        <v>-65.162778780568431</v>
      </c>
      <c r="T13" s="18">
        <f t="shared" si="4"/>
        <v>9.3056994818652843</v>
      </c>
      <c r="U13" s="5">
        <f>+IF(G13=0,"",'Ark1'!V34)</f>
        <v>4.8724944320712691</v>
      </c>
      <c r="V13" s="28"/>
      <c r="AK13"/>
      <c r="AL13"/>
      <c r="AN13"/>
      <c r="AO13"/>
      <c r="AQ13"/>
      <c r="AR13"/>
      <c r="AS13"/>
      <c r="AT13"/>
      <c r="AU13"/>
      <c r="AV13"/>
      <c r="AW13"/>
    </row>
    <row r="14" spans="1:56" ht="15.6">
      <c r="A14" s="28"/>
      <c r="B14" s="2">
        <f>+'Ark1'!D35</f>
        <v>5</v>
      </c>
      <c r="C14" s="2" t="s">
        <v>383</v>
      </c>
      <c r="D14" s="2">
        <f>+'Ark1'!C35</f>
        <v>2024</v>
      </c>
      <c r="E14" s="2">
        <f>+IF(G14=0,"",'Ark1'!Q35)</f>
        <v>166</v>
      </c>
      <c r="F14" s="2">
        <f t="shared" si="0"/>
        <v>-17</v>
      </c>
      <c r="G14" s="18">
        <f>+'Ark1'!R35</f>
        <v>1295</v>
      </c>
      <c r="H14" s="18">
        <f t="shared" si="1"/>
        <v>-207</v>
      </c>
      <c r="I14" s="18">
        <f>+IF(G14=0,"",'Ark1'!S35)</f>
        <v>1291</v>
      </c>
      <c r="J14" s="51">
        <f>+IF(G14=0,"",'Ark1'!T35)</f>
        <v>7.3172109842920108</v>
      </c>
      <c r="K14" s="51">
        <f>+IF(G14=0,"",'Ark1'!U35)</f>
        <v>7.1723480178119603</v>
      </c>
      <c r="L14" s="93"/>
      <c r="M14" s="5">
        <f>+IF(G14=0,"",'Ark1'!W35)</f>
        <v>60.174283501161881</v>
      </c>
      <c r="N14" s="5">
        <f t="shared" si="2"/>
        <v>0.1904017012961674</v>
      </c>
      <c r="O14" s="18">
        <f>+IF(G14=0,"",'Ark1'!Z35)</f>
        <v>135.82997676219998</v>
      </c>
      <c r="P14" s="18">
        <f t="shared" si="3"/>
        <v>-2.1762018811849373</v>
      </c>
      <c r="Q14" s="18">
        <f>+IF(G14=0,"",'Ark1'!AA35)</f>
        <v>28.55212377725239</v>
      </c>
      <c r="R14" s="51">
        <f>+IF(G14=0,"",'Ark1'!AB35)</f>
        <v>3.9984298053121856</v>
      </c>
      <c r="S14" s="18">
        <f>+IF('Ark1'!AC35=0,"",'Ark1'!AC35)</f>
        <v>-57.975151796160496</v>
      </c>
      <c r="T14" s="18">
        <f t="shared" si="4"/>
        <v>7.8012048192771086</v>
      </c>
      <c r="U14" s="5">
        <f>+IF(G14=0,"",'Ark1'!V35)</f>
        <v>4.9073359073359075</v>
      </c>
      <c r="V14" s="28"/>
      <c r="AK14"/>
      <c r="AL14"/>
      <c r="AN14"/>
      <c r="AO14"/>
      <c r="AQ14"/>
      <c r="AR14"/>
      <c r="AS14"/>
      <c r="AT14"/>
      <c r="AU14"/>
      <c r="AV14"/>
      <c r="AW14"/>
    </row>
    <row r="15" spans="1:56" ht="15.6">
      <c r="A15" s="28"/>
      <c r="B15" s="2">
        <f>+'Ark1'!D36</f>
        <v>6</v>
      </c>
      <c r="C15" s="2" t="s">
        <v>483</v>
      </c>
      <c r="D15" s="2">
        <f>+'Ark1'!C36</f>
        <v>2024</v>
      </c>
      <c r="E15" s="2">
        <f>+IF(G15=0,"",'Ark1'!Q36)</f>
        <v>176</v>
      </c>
      <c r="F15" s="2">
        <f t="shared" si="0"/>
        <v>-3</v>
      </c>
      <c r="G15" s="18">
        <f>+'Ark1'!R36</f>
        <v>1314</v>
      </c>
      <c r="H15" s="18">
        <f t="shared" si="1"/>
        <v>-210</v>
      </c>
      <c r="I15" s="18">
        <f>+IF(G15=0,"",'Ark1'!S36)</f>
        <v>1310</v>
      </c>
      <c r="J15" s="51">
        <f>+IF(G15=0,"",'Ark1'!T36)</f>
        <v>7.4245677477681102</v>
      </c>
      <c r="K15" s="51">
        <f>+IF(G15=0,"",'Ark1'!U36)</f>
        <v>7.3685689869842017</v>
      </c>
      <c r="L15" s="93"/>
      <c r="M15" s="5">
        <f>+IF(G15=0,"",'Ark1'!W36)</f>
        <v>59.938931297709935</v>
      </c>
      <c r="N15" s="5">
        <f t="shared" si="2"/>
        <v>-0.21344337247477085</v>
      </c>
      <c r="O15" s="18">
        <f>+IF(G15=0,"",'Ark1'!Z36)</f>
        <v>137.52206106870244</v>
      </c>
      <c r="P15" s="18">
        <f t="shared" si="3"/>
        <v>2.9275360027394868</v>
      </c>
      <c r="Q15" s="18">
        <f>+IF(G15=0,"",'Ark1'!AA36)</f>
        <v>32.402905727245432</v>
      </c>
      <c r="R15" s="51">
        <f>+IF(G15=0,"",'Ark1'!AB36)</f>
        <v>4.4143342589204906</v>
      </c>
      <c r="S15" s="18">
        <f>+IF('Ark1'!AC36=0,"",'Ark1'!AC36)</f>
        <v>-62.288973507195287</v>
      </c>
      <c r="T15" s="18">
        <f t="shared" si="4"/>
        <v>7.4659090909090908</v>
      </c>
      <c r="U15" s="5">
        <f>+IF(G15=0,"",'Ark1'!V36)</f>
        <v>5.1582952815829515</v>
      </c>
      <c r="V15" s="28"/>
      <c r="AK15"/>
      <c r="AL15"/>
      <c r="AN15"/>
      <c r="AO15"/>
      <c r="AQ15"/>
      <c r="AR15"/>
      <c r="AS15"/>
      <c r="AT15"/>
      <c r="AU15"/>
      <c r="AV15"/>
      <c r="AW15"/>
    </row>
    <row r="16" spans="1:56" ht="15.6">
      <c r="A16" s="28"/>
      <c r="B16" s="2">
        <f>+'Ark1'!D37</f>
        <v>7</v>
      </c>
      <c r="C16" s="2" t="s">
        <v>484</v>
      </c>
      <c r="D16" s="2">
        <f>+'Ark1'!C37</f>
        <v>2024</v>
      </c>
      <c r="E16" s="2">
        <f>+IF(G16=0,"",'Ark1'!Q37)</f>
        <v>167</v>
      </c>
      <c r="F16" s="2">
        <f t="shared" si="0"/>
        <v>-8</v>
      </c>
      <c r="G16" s="18">
        <f>+'Ark1'!R37</f>
        <v>1443</v>
      </c>
      <c r="H16" s="18">
        <f t="shared" si="1"/>
        <v>96</v>
      </c>
      <c r="I16" s="18">
        <f>+IF(G16=0,"",'Ark1'!S37)</f>
        <v>1440</v>
      </c>
      <c r="J16" s="51">
        <f>+IF(G16=0,"",'Ark1'!T37)</f>
        <v>8.1534636682110975</v>
      </c>
      <c r="K16" s="51">
        <f>+IF(G16=0,"",'Ark1'!U37)</f>
        <v>8.1491704741554258</v>
      </c>
      <c r="L16" s="93"/>
      <c r="M16" s="5">
        <f>+IF(G16=0,"",'Ark1'!W37)</f>
        <v>59.909722222222221</v>
      </c>
      <c r="N16" s="5">
        <f t="shared" si="2"/>
        <v>-0.32110428559609971</v>
      </c>
      <c r="O16" s="18">
        <f>+IF(G16=0,"",'Ark1'!Z37)</f>
        <v>138.36027777777809</v>
      </c>
      <c r="P16" s="18">
        <f t="shared" si="3"/>
        <v>0.84069475469536314</v>
      </c>
      <c r="Q16" s="18">
        <f>+IF(G16=0,"",'Ark1'!AA37)</f>
        <v>29.854410476891623</v>
      </c>
      <c r="R16" s="51">
        <f>+IF(G16=0,"",'Ark1'!AB37)</f>
        <v>4.0335626560916786</v>
      </c>
      <c r="S16" s="18">
        <f>+IF('Ark1'!AC37=0,"",'Ark1'!AC37)</f>
        <v>-57.864181291634253</v>
      </c>
      <c r="T16" s="18">
        <f t="shared" si="4"/>
        <v>8.6407185628742518</v>
      </c>
      <c r="U16" s="5">
        <f>+IF(G16=0,"",'Ark1'!V37)</f>
        <v>5.0485100485100478</v>
      </c>
      <c r="V16" s="28"/>
      <c r="AK16"/>
      <c r="AL16"/>
      <c r="AN16"/>
      <c r="AO16"/>
      <c r="AQ16"/>
      <c r="AR16"/>
      <c r="AS16"/>
      <c r="AT16"/>
      <c r="AU16"/>
      <c r="AV16"/>
      <c r="AW16"/>
    </row>
    <row r="17" spans="1:49" ht="15.6">
      <c r="A17" s="28"/>
      <c r="B17" s="2">
        <f>+'Ark1'!D38</f>
        <v>8</v>
      </c>
      <c r="C17" s="2" t="s">
        <v>485</v>
      </c>
      <c r="D17" s="2">
        <f>+'Ark1'!C38</f>
        <v>2024</v>
      </c>
      <c r="E17" s="2">
        <f>+IF(G17=0,"",'Ark1'!Q38)</f>
        <v>169</v>
      </c>
      <c r="F17" s="2">
        <f t="shared" si="0"/>
        <v>-15</v>
      </c>
      <c r="G17" s="18">
        <f>+'Ark1'!R38</f>
        <v>1282</v>
      </c>
      <c r="H17" s="18">
        <f t="shared" si="1"/>
        <v>-408</v>
      </c>
      <c r="I17" s="18">
        <f>+IF(G17=0,"",'Ark1'!S38)</f>
        <v>1280</v>
      </c>
      <c r="J17" s="51">
        <f>+IF(G17=0,"",'Ark1'!T38)</f>
        <v>7.2437563566504686</v>
      </c>
      <c r="K17" s="51">
        <f>+IF(G17=0,"",'Ark1'!U38)</f>
        <v>7.3755017952292095</v>
      </c>
      <c r="L17" s="93"/>
      <c r="M17" s="5">
        <f>+IF(G17=0,"",'Ark1'!W38)</f>
        <v>59.825000000000003</v>
      </c>
      <c r="N17" s="5">
        <f t="shared" si="2"/>
        <v>-0.19869668246445826</v>
      </c>
      <c r="O17" s="18">
        <f>+IF(G17=0,"",'Ark1'!Z38)</f>
        <v>140.8776562499998</v>
      </c>
      <c r="P17" s="18">
        <f t="shared" si="3"/>
        <v>3.8033079087676356</v>
      </c>
      <c r="Q17" s="18">
        <f>+IF(G17=0,"",'Ark1'!AA38)</f>
        <v>31.119171655217038</v>
      </c>
      <c r="R17" s="51">
        <f>+IF(G17=0,"",'Ark1'!AB38)</f>
        <v>4.2511763077999776</v>
      </c>
      <c r="S17" s="18">
        <f>+IF('Ark1'!AC38=0,"",'Ark1'!AC38)</f>
        <v>-61.834477683457962</v>
      </c>
      <c r="T17" s="18">
        <f t="shared" si="4"/>
        <v>7.5857988165680474</v>
      </c>
      <c r="U17" s="5">
        <f>+IF(G17=0,"",'Ark1'!V38)</f>
        <v>4.8120124804992193</v>
      </c>
      <c r="V17" s="28"/>
      <c r="AK17"/>
      <c r="AL17"/>
      <c r="AN17"/>
      <c r="AO17"/>
      <c r="AQ17"/>
      <c r="AR17"/>
      <c r="AS17"/>
      <c r="AT17"/>
      <c r="AU17"/>
      <c r="AV17"/>
      <c r="AW17"/>
    </row>
    <row r="18" spans="1:49" ht="15.6">
      <c r="A18" s="28"/>
      <c r="B18" s="2">
        <f>+'Ark1'!D39</f>
        <v>9</v>
      </c>
      <c r="C18" s="2" t="s">
        <v>486</v>
      </c>
      <c r="D18" s="2">
        <f>+'Ark1'!C39</f>
        <v>2024</v>
      </c>
      <c r="E18" s="2">
        <f>+IF(G18=0,"",'Ark1'!Q39)</f>
        <v>164</v>
      </c>
      <c r="F18" s="2">
        <f t="shared" si="0"/>
        <v>-10</v>
      </c>
      <c r="G18" s="18">
        <f>+'Ark1'!R39</f>
        <v>1399</v>
      </c>
      <c r="H18" s="18">
        <f t="shared" si="1"/>
        <v>-167</v>
      </c>
      <c r="I18" s="18">
        <f>+IF(G18=0,"",'Ark1'!S39)</f>
        <v>1397</v>
      </c>
      <c r="J18" s="51">
        <f>+IF(G18=0,"",'Ark1'!T39)</f>
        <v>7.9048480054243422</v>
      </c>
      <c r="K18" s="51">
        <f>+IF(G18=0,"",'Ark1'!U39)</f>
        <v>7.9016958057982558</v>
      </c>
      <c r="L18" s="93"/>
      <c r="M18" s="5">
        <f>+IF(G18=0,"",'Ark1'!W39)</f>
        <v>59.541159627773808</v>
      </c>
      <c r="N18" s="5">
        <f t="shared" si="2"/>
        <v>-0.57375321922425826</v>
      </c>
      <c r="O18" s="18">
        <f>+IF(G18=0,"",'Ark1'!Z39)</f>
        <v>138.28797423049397</v>
      </c>
      <c r="P18" s="18">
        <f t="shared" si="3"/>
        <v>0.91186060880252739</v>
      </c>
      <c r="Q18" s="18">
        <f>+IF(G18=0,"",'Ark1'!AA39)</f>
        <v>33.254122708948046</v>
      </c>
      <c r="R18" s="51">
        <f>+IF(G18=0,"",'Ark1'!AB39)</f>
        <v>4.1743398675198762</v>
      </c>
      <c r="S18" s="18">
        <f>+IF('Ark1'!AC39=0,"",'Ark1'!AC39)</f>
        <v>-58.719650267188818</v>
      </c>
      <c r="T18" s="18">
        <f t="shared" si="4"/>
        <v>8.5304878048780495</v>
      </c>
      <c r="U18" s="5">
        <f>+IF(G18=0,"",'Ark1'!V39)</f>
        <v>6.0328806290207284</v>
      </c>
      <c r="V18" s="28"/>
      <c r="AK18"/>
      <c r="AL18"/>
      <c r="AN18"/>
      <c r="AO18"/>
      <c r="AQ18"/>
      <c r="AR18"/>
      <c r="AS18"/>
      <c r="AT18"/>
      <c r="AU18"/>
      <c r="AV18"/>
      <c r="AW18"/>
    </row>
    <row r="19" spans="1:49" ht="15.6">
      <c r="A19" s="28"/>
      <c r="B19" s="2">
        <f>+'Ark1'!D40</f>
        <v>10</v>
      </c>
      <c r="C19" s="2" t="s">
        <v>487</v>
      </c>
      <c r="D19" s="2">
        <f>+'Ark1'!C40</f>
        <v>2024</v>
      </c>
      <c r="E19" s="2">
        <f>+IF(G19=0,"",'Ark1'!Q40)</f>
        <v>177</v>
      </c>
      <c r="F19" s="2">
        <f t="shared" si="0"/>
        <v>-11</v>
      </c>
      <c r="G19" s="18">
        <f>+'Ark1'!R40</f>
        <v>1554</v>
      </c>
      <c r="H19" s="18">
        <f t="shared" si="1"/>
        <v>-78</v>
      </c>
      <c r="I19" s="18">
        <f>+IF(G19=0,"",'Ark1'!S40)</f>
        <v>1551</v>
      </c>
      <c r="J19" s="51">
        <f>+IF(G19=0,"",'Ark1'!T40)</f>
        <v>8.7806531811504094</v>
      </c>
      <c r="K19" s="51">
        <f>+IF(G19=0,"",'Ark1'!U40)</f>
        <v>8.9302995909806793</v>
      </c>
      <c r="L19" s="93"/>
      <c r="M19" s="5">
        <f>+IF(G19=0,"",'Ark1'!W40)</f>
        <v>60.15925209542231</v>
      </c>
      <c r="N19" s="5">
        <f t="shared" si="2"/>
        <v>0.42489626720146134</v>
      </c>
      <c r="O19" s="18">
        <f>+IF(G19=0,"",'Ark1'!Z40)</f>
        <v>140.77150225660878</v>
      </c>
      <c r="P19" s="18">
        <f t="shared" si="3"/>
        <v>0.59874152041226125</v>
      </c>
      <c r="Q19" s="18">
        <f>+IF(G19=0,"",'Ark1'!AA40)</f>
        <v>30.149785756672394</v>
      </c>
      <c r="R19" s="51">
        <f>+IF(G19=0,"",'Ark1'!AB40)</f>
        <v>3.9223330808566654</v>
      </c>
      <c r="S19" s="18">
        <f>+IF('Ark1'!AC40=0,"",'Ark1'!AC40)</f>
        <v>-60.093028065576512</v>
      </c>
      <c r="T19" s="18">
        <f t="shared" si="4"/>
        <v>8.7796610169491522</v>
      </c>
      <c r="U19" s="5">
        <f>+IF(G19=0,"",'Ark1'!V40)</f>
        <v>4.9787644787644787</v>
      </c>
      <c r="V19" s="28"/>
      <c r="AK19"/>
      <c r="AL19"/>
      <c r="AN19"/>
      <c r="AO19"/>
      <c r="AQ19"/>
      <c r="AR19"/>
      <c r="AS19"/>
      <c r="AT19"/>
      <c r="AU19"/>
      <c r="AV19"/>
      <c r="AW19"/>
    </row>
    <row r="20" spans="1:49" ht="15.6">
      <c r="A20" s="28"/>
      <c r="B20" s="2">
        <f>+'Ark1'!D41</f>
        <v>11</v>
      </c>
      <c r="C20" s="2" t="s">
        <v>488</v>
      </c>
      <c r="D20" s="2">
        <f>+'Ark1'!C41</f>
        <v>2024</v>
      </c>
      <c r="E20" s="2">
        <f>+IF(G20=0,"",'Ark1'!Q41)</f>
        <v>178</v>
      </c>
      <c r="F20" s="2">
        <f t="shared" si="0"/>
        <v>-11</v>
      </c>
      <c r="G20" s="18">
        <f>+'Ark1'!R41</f>
        <v>1345</v>
      </c>
      <c r="H20" s="18">
        <f t="shared" si="1"/>
        <v>-270</v>
      </c>
      <c r="I20" s="18">
        <f>+IF(G20=0,"",'Ark1'!S41)</f>
        <v>1341</v>
      </c>
      <c r="J20" s="51">
        <f>+IF(G20=0,"",'Ark1'!T41)</f>
        <v>7.5997287829133251</v>
      </c>
      <c r="K20" s="51">
        <f>+IF(G20=0,"",'Ark1'!U41)</f>
        <v>7.7111315173356845</v>
      </c>
      <c r="L20" s="93"/>
      <c r="M20" s="5">
        <f>+IF(G20=0,"",'Ark1'!W41)</f>
        <v>59.648023862788975</v>
      </c>
      <c r="N20" s="5">
        <f t="shared" si="2"/>
        <v>2.2481395337024423E-2</v>
      </c>
      <c r="O20" s="18">
        <f>+IF(G20=0,"",'Ark1'!Z41)</f>
        <v>140.58851603281141</v>
      </c>
      <c r="P20" s="18">
        <f t="shared" si="3"/>
        <v>1.449582368831301</v>
      </c>
      <c r="Q20" s="18">
        <f>+IF(G20=0,"",'Ark1'!AA41)</f>
        <v>31.349697796574283</v>
      </c>
      <c r="R20" s="51">
        <f>+IF(G20=0,"",'Ark1'!AB41)</f>
        <v>4.4221551953926239</v>
      </c>
      <c r="S20" s="18">
        <f>+IF('Ark1'!AC41=0,"",'Ark1'!AC41)</f>
        <v>-60.122117077696046</v>
      </c>
      <c r="T20" s="18">
        <f t="shared" si="4"/>
        <v>7.5561797752808992</v>
      </c>
      <c r="U20" s="5">
        <f>+IF(G20=0,"",'Ark1'!V41)</f>
        <v>5.1881040892193298</v>
      </c>
      <c r="V20" s="28"/>
      <c r="AK20"/>
      <c r="AL20"/>
      <c r="AN20"/>
      <c r="AO20"/>
      <c r="AQ20"/>
      <c r="AR20"/>
      <c r="AS20"/>
      <c r="AT20"/>
      <c r="AU20"/>
      <c r="AV20"/>
      <c r="AW20"/>
    </row>
    <row r="21" spans="1:49" ht="15.6">
      <c r="A21" s="28"/>
      <c r="B21" s="2">
        <f>+'Ark1'!D42</f>
        <v>12</v>
      </c>
      <c r="C21" s="2" t="s">
        <v>489</v>
      </c>
      <c r="D21" s="2">
        <f>+'Ark1'!C42</f>
        <v>2024</v>
      </c>
      <c r="E21" s="2">
        <f>+IF(G21=0,"",'Ark1'!Q42)</f>
        <v>152</v>
      </c>
      <c r="F21" s="2">
        <f t="shared" si="0"/>
        <v>-18</v>
      </c>
      <c r="G21" s="18">
        <f>+'Ark1'!R42</f>
        <v>1326</v>
      </c>
      <c r="H21" s="18">
        <f t="shared" si="1"/>
        <v>44</v>
      </c>
      <c r="I21" s="18">
        <f>+IF(G21=0,"",'Ark1'!S42)</f>
        <v>1322</v>
      </c>
      <c r="J21" s="51">
        <f>+IF(G21=0,"",'Ark1'!T42)</f>
        <v>7.4923720194372256</v>
      </c>
      <c r="K21" s="51">
        <f>+IF(G21=0,"",'Ark1'!U42)</f>
        <v>7.3803404454674899</v>
      </c>
      <c r="L21" s="93"/>
      <c r="M21" s="5">
        <f>+IF(G21=0,"",'Ark1'!W42)</f>
        <v>60.771558245083199</v>
      </c>
      <c r="N21" s="5">
        <f t="shared" si="2"/>
        <v>0.33405824508319881</v>
      </c>
      <c r="O21" s="18">
        <f>+IF(G21=0,"",'Ark1'!Z42)</f>
        <v>136.49145234493199</v>
      </c>
      <c r="P21" s="18">
        <f t="shared" si="3"/>
        <v>-3.2337039050680403</v>
      </c>
      <c r="Q21" s="18">
        <f>+IF(G21=0,"",'Ark1'!AA42)</f>
        <v>30.513608399992918</v>
      </c>
      <c r="R21" s="51">
        <f>+IF(G21=0,"",'Ark1'!AB42)</f>
        <v>3.8605623223556398</v>
      </c>
      <c r="S21" s="18">
        <f>+IF('Ark1'!AC42=0,"",'Ark1'!AC42)</f>
        <v>-65.666218795160944</v>
      </c>
      <c r="T21" s="18">
        <f t="shared" si="4"/>
        <v>8.723684210526315</v>
      </c>
      <c r="U21" s="5">
        <f>+IF(G21=0,"",'Ark1'!V42)</f>
        <v>3.6907993966817503</v>
      </c>
      <c r="V21" s="28"/>
      <c r="AK21"/>
      <c r="AL21"/>
      <c r="AN21"/>
      <c r="AO21"/>
      <c r="AQ21"/>
      <c r="AR21"/>
      <c r="AS21"/>
      <c r="AT21"/>
      <c r="AU21"/>
      <c r="AV21"/>
      <c r="AW21"/>
    </row>
    <row r="22" spans="1:49" ht="15.6">
      <c r="A22" s="28"/>
      <c r="B22" s="28"/>
      <c r="C22" s="28"/>
      <c r="D22" s="28"/>
      <c r="E22" s="28"/>
      <c r="F22" s="28"/>
      <c r="G22" s="70"/>
      <c r="H22" s="70"/>
      <c r="I22" s="70"/>
      <c r="J22" s="28"/>
      <c r="K22" s="28"/>
      <c r="L22" s="93"/>
      <c r="M22" s="28"/>
      <c r="N22" s="28"/>
      <c r="O22" s="28"/>
      <c r="P22" s="28"/>
      <c r="Q22" s="28"/>
      <c r="R22" s="28"/>
      <c r="S22" s="28"/>
      <c r="T22" s="28"/>
      <c r="U22" s="28"/>
      <c r="V22" s="28"/>
      <c r="AK22"/>
      <c r="AL22"/>
      <c r="AN22"/>
      <c r="AO22"/>
      <c r="AQ22"/>
      <c r="AR22"/>
      <c r="AS22"/>
      <c r="AT22"/>
      <c r="AU22"/>
      <c r="AV22"/>
      <c r="AW22"/>
    </row>
    <row r="23" spans="1:49" ht="15.6">
      <c r="A23" s="28"/>
      <c r="B23" s="84">
        <f>+'Ark1'!D43</f>
        <v>1</v>
      </c>
      <c r="C23" s="84" t="str">
        <f t="shared" ref="C23:C34" si="5">+C10</f>
        <v>Jan</v>
      </c>
      <c r="D23" s="84">
        <f>+'Ark1'!C43</f>
        <v>2023</v>
      </c>
      <c r="E23" s="84">
        <f>+'Ark1'!Q43</f>
        <v>184</v>
      </c>
      <c r="F23" s="84"/>
      <c r="G23" s="95">
        <f>+'Ark1'!R43</f>
        <v>1621</v>
      </c>
      <c r="H23" s="95"/>
      <c r="I23" s="95">
        <f>+'Ark1'!S43</f>
        <v>1616</v>
      </c>
      <c r="J23" s="109">
        <f>+'Ark1'!T43</f>
        <v>8.9741460444001575</v>
      </c>
      <c r="K23" s="109">
        <f>+'Ark1'!U43</f>
        <v>8.9538582754635989</v>
      </c>
      <c r="L23" s="93"/>
      <c r="M23" s="85">
        <f>+'Ark1'!W43</f>
        <v>59.826113861386133</v>
      </c>
      <c r="N23" s="84"/>
      <c r="O23" s="95">
        <f>+'Ark1'!Z43</f>
        <v>137.63539603960422</v>
      </c>
      <c r="P23" s="95"/>
      <c r="Q23" s="95">
        <f>+'Ark1'!AA43</f>
        <v>29.399190853880441</v>
      </c>
      <c r="R23" s="109">
        <f>+'Ark1'!AB43</f>
        <v>4.1157553169035275</v>
      </c>
      <c r="S23" s="95">
        <f>+'Ark1'!AC43</f>
        <v>-53.2007713459328</v>
      </c>
      <c r="T23" s="95">
        <f t="shared" si="4"/>
        <v>8.8097826086956523</v>
      </c>
      <c r="U23" s="85">
        <f>+IF(G23=0,"",'Ark1'!V43)</f>
        <v>5.0172732880937687</v>
      </c>
      <c r="V23" s="28"/>
      <c r="AK23"/>
      <c r="AL23"/>
      <c r="AN23"/>
      <c r="AO23"/>
      <c r="AQ23"/>
      <c r="AR23"/>
      <c r="AS23"/>
      <c r="AT23"/>
      <c r="AU23"/>
      <c r="AV23"/>
      <c r="AW23"/>
    </row>
    <row r="24" spans="1:49" ht="15.6">
      <c r="A24" s="28"/>
      <c r="B24" s="84">
        <f>+'Ark1'!D44</f>
        <v>2</v>
      </c>
      <c r="C24" s="84" t="str">
        <f t="shared" si="5"/>
        <v>Feb</v>
      </c>
      <c r="D24" s="84">
        <f>+'Ark1'!C44</f>
        <v>2023</v>
      </c>
      <c r="E24" s="84">
        <f>+'Ark1'!Q44</f>
        <v>168</v>
      </c>
      <c r="F24" s="84"/>
      <c r="G24" s="95">
        <f>+'Ark1'!R44</f>
        <v>1358</v>
      </c>
      <c r="H24" s="95"/>
      <c r="I24" s="95">
        <f>+'Ark1'!S44</f>
        <v>1357</v>
      </c>
      <c r="J24" s="109">
        <f>+'Ark1'!T44</f>
        <v>7.5181309859934684</v>
      </c>
      <c r="K24" s="109">
        <f>+'Ark1'!U44</f>
        <v>7.5564417766205905</v>
      </c>
      <c r="L24" s="93"/>
      <c r="M24" s="85">
        <f>+'Ark1'!W44</f>
        <v>59.955784819454699</v>
      </c>
      <c r="N24" s="84"/>
      <c r="O24" s="95">
        <f>+'Ark1'!Z44</f>
        <v>138.32439204126737</v>
      </c>
      <c r="P24" s="95"/>
      <c r="Q24" s="95">
        <f>+'Ark1'!AA44</f>
        <v>29.568803675344395</v>
      </c>
      <c r="R24" s="109">
        <f>+'Ark1'!AB44</f>
        <v>4.1943699403061965</v>
      </c>
      <c r="S24" s="95">
        <f>+'Ark1'!AC44</f>
        <v>-58.449550319816659</v>
      </c>
      <c r="T24" s="95">
        <f t="shared" si="4"/>
        <v>8.0833333333333339</v>
      </c>
      <c r="U24" s="85">
        <f>+IF(G24=0,"",'Ark1'!V44)</f>
        <v>4.9624447717231206</v>
      </c>
      <c r="V24" s="28"/>
      <c r="AK24"/>
      <c r="AL24"/>
      <c r="AN24"/>
      <c r="AO24"/>
      <c r="AQ24"/>
      <c r="AR24"/>
      <c r="AS24"/>
      <c r="AT24"/>
      <c r="AU24"/>
      <c r="AV24"/>
      <c r="AW24"/>
    </row>
    <row r="25" spans="1:49" ht="15.6">
      <c r="A25" s="28"/>
      <c r="B25" s="84">
        <f>+'Ark1'!D45</f>
        <v>3</v>
      </c>
      <c r="C25" s="84" t="str">
        <f t="shared" si="5"/>
        <v>Mar</v>
      </c>
      <c r="D25" s="84">
        <f>+'Ark1'!C45</f>
        <v>2023</v>
      </c>
      <c r="E25" s="84">
        <f>+'Ark1'!Q45</f>
        <v>198</v>
      </c>
      <c r="F25" s="84"/>
      <c r="G25" s="95">
        <f>+'Ark1'!R45</f>
        <v>1666</v>
      </c>
      <c r="H25" s="95"/>
      <c r="I25" s="95">
        <f>+'Ark1'!S45</f>
        <v>1661</v>
      </c>
      <c r="J25" s="109">
        <f>+'Ark1'!T45</f>
        <v>9.2232740962187876</v>
      </c>
      <c r="K25" s="109">
        <f>+'Ark1'!U45</f>
        <v>9.357166510859626</v>
      </c>
      <c r="L25" s="93"/>
      <c r="M25" s="85">
        <f>+'Ark1'!W45</f>
        <v>59.959060806742926</v>
      </c>
      <c r="N25" s="84"/>
      <c r="O25" s="95">
        <f>+'Ark1'!Z45</f>
        <v>139.93810957254675</v>
      </c>
      <c r="P25" s="95"/>
      <c r="Q25" s="95">
        <f>+'Ark1'!AA45</f>
        <v>29.420299152216245</v>
      </c>
      <c r="R25" s="109">
        <f>+'Ark1'!AB45</f>
        <v>4.0101628973009076</v>
      </c>
      <c r="S25" s="95">
        <f>+'Ark1'!AC45</f>
        <v>-60.396932473290725</v>
      </c>
      <c r="T25" s="95">
        <f t="shared" si="4"/>
        <v>8.4141414141414135</v>
      </c>
      <c r="U25" s="85">
        <f>+IF(G25=0,"",'Ark1'!V45)</f>
        <v>5.0954381752701092</v>
      </c>
      <c r="V25" s="28"/>
      <c r="AK25"/>
      <c r="AL25"/>
      <c r="AN25"/>
      <c r="AO25"/>
      <c r="AQ25"/>
      <c r="AR25"/>
      <c r="AS25"/>
      <c r="AT25"/>
      <c r="AU25"/>
      <c r="AV25"/>
      <c r="AW25"/>
    </row>
    <row r="26" spans="1:49" ht="15.6">
      <c r="A26" s="28"/>
      <c r="B26" s="84">
        <f>+'Ark1'!D46</f>
        <v>4</v>
      </c>
      <c r="C26" s="84" t="str">
        <f t="shared" si="5"/>
        <v>Apr</v>
      </c>
      <c r="D26" s="84">
        <f>+'Ark1'!C46</f>
        <v>2023</v>
      </c>
      <c r="E26" s="84">
        <f>+'Ark1'!Q46</f>
        <v>166</v>
      </c>
      <c r="F26" s="84"/>
      <c r="G26" s="95">
        <f>+'Ark1'!R46</f>
        <v>1260</v>
      </c>
      <c r="H26" s="95"/>
      <c r="I26" s="95">
        <f>+'Ark1'!S46</f>
        <v>1257</v>
      </c>
      <c r="J26" s="109">
        <f>+'Ark1'!T46</f>
        <v>6.9755854509217716</v>
      </c>
      <c r="K26" s="109">
        <f>+'Ark1'!U46</f>
        <v>6.8971851432943057</v>
      </c>
      <c r="L26" s="93"/>
      <c r="M26" s="85">
        <f>+'Ark1'!W46</f>
        <v>60.184566428003187</v>
      </c>
      <c r="N26" s="84"/>
      <c r="O26" s="95">
        <f>+'Ark1'!Z46</f>
        <v>136.30063643595861</v>
      </c>
      <c r="P26" s="95"/>
      <c r="Q26" s="95">
        <f>+'Ark1'!AA46</f>
        <v>30.094740347308299</v>
      </c>
      <c r="R26" s="109">
        <f>+'Ark1'!AB46</f>
        <v>3.9199610128984799</v>
      </c>
      <c r="S26" s="95">
        <f>+'Ark1'!AC46</f>
        <v>-57.322798154430117</v>
      </c>
      <c r="T26" s="95">
        <f t="shared" si="4"/>
        <v>7.5903614457831328</v>
      </c>
      <c r="U26" s="85">
        <f>+IF(G26=0,"",'Ark1'!V46)</f>
        <v>5.1658730158730162</v>
      </c>
      <c r="V26" s="28"/>
      <c r="AK26"/>
      <c r="AL26"/>
      <c r="AN26"/>
      <c r="AO26"/>
      <c r="AQ26"/>
      <c r="AR26"/>
      <c r="AS26"/>
      <c r="AT26"/>
      <c r="AU26"/>
      <c r="AV26"/>
      <c r="AW26"/>
    </row>
    <row r="27" spans="1:49" ht="15.6">
      <c r="A27" s="28"/>
      <c r="B27" s="84">
        <f>+'Ark1'!D47</f>
        <v>5</v>
      </c>
      <c r="C27" s="84" t="str">
        <f t="shared" si="5"/>
        <v>Mai</v>
      </c>
      <c r="D27" s="84">
        <f>+'Ark1'!C47</f>
        <v>2023</v>
      </c>
      <c r="E27" s="84">
        <f>+'Ark1'!Q47</f>
        <v>183</v>
      </c>
      <c r="F27" s="84"/>
      <c r="G27" s="95">
        <f>+'Ark1'!R47</f>
        <v>1502</v>
      </c>
      <c r="H27" s="95"/>
      <c r="I27" s="95">
        <f>+'Ark1'!S47</f>
        <v>1489</v>
      </c>
      <c r="J27" s="109">
        <f>+'Ark1'!T47</f>
        <v>8.315340751813098</v>
      </c>
      <c r="K27" s="109">
        <f>+'Ark1'!U47</f>
        <v>8.2724080952461865</v>
      </c>
      <c r="L27" s="93"/>
      <c r="M27" s="85">
        <f>+'Ark1'!W47</f>
        <v>59.983881799865713</v>
      </c>
      <c r="N27" s="84"/>
      <c r="O27" s="95">
        <f>+'Ark1'!Z47</f>
        <v>138.00617864338491</v>
      </c>
      <c r="P27" s="95"/>
      <c r="Q27" s="95">
        <f>+'Ark1'!AA47</f>
        <v>29.841620472005609</v>
      </c>
      <c r="R27" s="109">
        <f>+'Ark1'!AB47</f>
        <v>4.0219021894815619</v>
      </c>
      <c r="S27" s="95">
        <f>+'Ark1'!AC47</f>
        <v>-57.61938948146112</v>
      </c>
      <c r="T27" s="95">
        <f t="shared" si="4"/>
        <v>8.2076502732240435</v>
      </c>
      <c r="U27" s="85">
        <f>+IF(G27=0,"",'Ark1'!V47)</f>
        <v>5.0852197070572567</v>
      </c>
      <c r="V27" s="28"/>
      <c r="AK27"/>
      <c r="AL27"/>
      <c r="AN27"/>
      <c r="AO27"/>
      <c r="AQ27"/>
      <c r="AR27"/>
      <c r="AS27"/>
      <c r="AT27"/>
      <c r="AU27"/>
      <c r="AV27"/>
      <c r="AW27"/>
    </row>
    <row r="28" spans="1:49" ht="15.6">
      <c r="A28" s="28"/>
      <c r="B28" s="84">
        <f>+'Ark1'!D48</f>
        <v>6</v>
      </c>
      <c r="C28" s="84" t="str">
        <f t="shared" si="5"/>
        <v>Jun</v>
      </c>
      <c r="D28" s="84">
        <f>+'Ark1'!C48</f>
        <v>2023</v>
      </c>
      <c r="E28" s="84">
        <f>+'Ark1'!Q48</f>
        <v>179</v>
      </c>
      <c r="F28" s="84"/>
      <c r="G28" s="95">
        <f>+'Ark1'!R48</f>
        <v>1524</v>
      </c>
      <c r="H28" s="95"/>
      <c r="I28" s="95">
        <f>+'Ark1'!S48</f>
        <v>1516</v>
      </c>
      <c r="J28" s="109">
        <f>+'Ark1'!T48</f>
        <v>8.4371366882577625</v>
      </c>
      <c r="K28" s="109">
        <f>+'Ark1'!U48</f>
        <v>8.214200858805313</v>
      </c>
      <c r="L28" s="93"/>
      <c r="M28" s="85">
        <f>+'Ark1'!W48</f>
        <v>60.152374670184706</v>
      </c>
      <c r="N28" s="84"/>
      <c r="O28" s="95">
        <f>+'Ark1'!Z48</f>
        <v>134.59452506596296</v>
      </c>
      <c r="P28" s="95"/>
      <c r="Q28" s="95">
        <f>+'Ark1'!AA48</f>
        <v>30.002418378316168</v>
      </c>
      <c r="R28" s="109">
        <f>+'Ark1'!AB48</f>
        <v>3.8342816793794601</v>
      </c>
      <c r="S28" s="95">
        <f>+'Ark1'!AC48</f>
        <v>-52.708610848962003</v>
      </c>
      <c r="T28" s="95">
        <f t="shared" si="4"/>
        <v>8.5139664804469266</v>
      </c>
      <c r="U28" s="85">
        <f>+IF(G28=0,"",'Ark1'!V48)</f>
        <v>4.9435695538057747</v>
      </c>
      <c r="V28" s="28"/>
      <c r="AK28"/>
      <c r="AL28"/>
      <c r="AN28"/>
      <c r="AO28"/>
      <c r="AQ28"/>
      <c r="AR28"/>
      <c r="AS28"/>
      <c r="AT28"/>
      <c r="AU28"/>
      <c r="AV28"/>
      <c r="AW28"/>
    </row>
    <row r="29" spans="1:49" ht="15.6">
      <c r="A29" s="28"/>
      <c r="B29" s="84">
        <f>+'Ark1'!D49</f>
        <v>7</v>
      </c>
      <c r="C29" s="84" t="str">
        <f t="shared" si="5"/>
        <v>Jul</v>
      </c>
      <c r="D29" s="84">
        <f>+'Ark1'!C49</f>
        <v>2023</v>
      </c>
      <c r="E29" s="84">
        <f>+'Ark1'!Q49</f>
        <v>175</v>
      </c>
      <c r="F29" s="84"/>
      <c r="G29" s="95">
        <f>+'Ark1'!R49</f>
        <v>1347</v>
      </c>
      <c r="H29" s="95"/>
      <c r="I29" s="95">
        <f>+'Ark1'!S49</f>
        <v>1343</v>
      </c>
      <c r="J29" s="109">
        <f>+'Ark1'!T49</f>
        <v>7.4572330177711343</v>
      </c>
      <c r="K29" s="109">
        <f>+'Ark1'!U49</f>
        <v>7.4349710557985116</v>
      </c>
      <c r="L29" s="93"/>
      <c r="M29" s="85">
        <f>+'Ark1'!W49</f>
        <v>60.230826507818321</v>
      </c>
      <c r="N29" s="84"/>
      <c r="O29" s="95">
        <f>+'Ark1'!Z49</f>
        <v>137.51958302308273</v>
      </c>
      <c r="P29" s="95"/>
      <c r="Q29" s="95">
        <f>+'Ark1'!AA49</f>
        <v>30.407306443640845</v>
      </c>
      <c r="R29" s="109">
        <f>+'Ark1'!AB49</f>
        <v>3.9436125893758391</v>
      </c>
      <c r="S29" s="95">
        <f>+'Ark1'!AC49</f>
        <v>-55.984706742024798</v>
      </c>
      <c r="T29" s="95">
        <f t="shared" si="4"/>
        <v>7.6971428571428575</v>
      </c>
      <c r="U29" s="85">
        <f>+IF(G29=0,"",'Ark1'!V49)</f>
        <v>4.6377134372680038</v>
      </c>
      <c r="V29" s="28"/>
      <c r="AK29"/>
      <c r="AL29"/>
      <c r="AN29"/>
      <c r="AO29"/>
      <c r="AQ29"/>
      <c r="AR29"/>
      <c r="AS29"/>
      <c r="AT29"/>
      <c r="AU29"/>
      <c r="AV29"/>
      <c r="AW29"/>
    </row>
    <row r="30" spans="1:49" ht="15.6">
      <c r="A30" s="28"/>
      <c r="B30" s="84">
        <f>+'Ark1'!D50</f>
        <v>8</v>
      </c>
      <c r="C30" s="84" t="str">
        <f t="shared" si="5"/>
        <v>Aug</v>
      </c>
      <c r="D30" s="84">
        <f>+'Ark1'!C50</f>
        <v>2023</v>
      </c>
      <c r="E30" s="84">
        <f>+'Ark1'!Q50</f>
        <v>184</v>
      </c>
      <c r="F30" s="84"/>
      <c r="G30" s="95">
        <f>+'Ark1'!R50</f>
        <v>1690</v>
      </c>
      <c r="H30" s="95"/>
      <c r="I30" s="95">
        <f>+'Ark1'!S50</f>
        <v>1688</v>
      </c>
      <c r="J30" s="109">
        <f>+'Ark1'!T50</f>
        <v>9.3561423905220629</v>
      </c>
      <c r="K30" s="109">
        <f>+'Ark1'!U50</f>
        <v>9.3146674587048164</v>
      </c>
      <c r="L30" s="93"/>
      <c r="M30" s="85">
        <f>+'Ark1'!W50</f>
        <v>60.023696682464461</v>
      </c>
      <c r="N30" s="84"/>
      <c r="O30" s="95">
        <f>+'Ark1'!Z50</f>
        <v>137.07434834123217</v>
      </c>
      <c r="P30" s="95"/>
      <c r="Q30" s="95">
        <f>+'Ark1'!AA50</f>
        <v>30.613439294730455</v>
      </c>
      <c r="R30" s="109">
        <f>+'Ark1'!AB50</f>
        <v>3.9920724265361183</v>
      </c>
      <c r="S30" s="95">
        <f>+'Ark1'!AC50</f>
        <v>-57.105614138275442</v>
      </c>
      <c r="T30" s="95">
        <f t="shared" si="4"/>
        <v>9.1847826086956523</v>
      </c>
      <c r="U30" s="85">
        <f>+IF(G30=0,"",'Ark1'!V50)</f>
        <v>4.7804733727810653</v>
      </c>
      <c r="V30" s="28"/>
      <c r="AK30"/>
      <c r="AL30"/>
      <c r="AN30"/>
      <c r="AO30"/>
      <c r="AQ30"/>
      <c r="AR30"/>
      <c r="AS30"/>
      <c r="AT30"/>
      <c r="AU30"/>
      <c r="AV30"/>
      <c r="AW30"/>
    </row>
    <row r="31" spans="1:49" ht="15.6">
      <c r="A31" s="28"/>
      <c r="B31" s="84">
        <f>+'Ark1'!D51</f>
        <v>9</v>
      </c>
      <c r="C31" s="84" t="str">
        <f t="shared" si="5"/>
        <v>Sep</v>
      </c>
      <c r="D31" s="84">
        <f>+'Ark1'!C51</f>
        <v>2023</v>
      </c>
      <c r="E31" s="84">
        <f>+'Ark1'!Q51</f>
        <v>174</v>
      </c>
      <c r="F31" s="84"/>
      <c r="G31" s="95">
        <f>+'Ark1'!R51</f>
        <v>1566</v>
      </c>
      <c r="H31" s="95"/>
      <c r="I31" s="95">
        <f>+'Ark1'!S51</f>
        <v>1549</v>
      </c>
      <c r="J31" s="109">
        <f>+'Ark1'!T51</f>
        <v>8.6696562032884898</v>
      </c>
      <c r="K31" s="109">
        <f>+'Ark1'!U51</f>
        <v>8.5664595081091992</v>
      </c>
      <c r="L31" s="93"/>
      <c r="M31" s="85">
        <f>+'Ark1'!W51</f>
        <v>60.114912846998067</v>
      </c>
      <c r="N31" s="84"/>
      <c r="O31" s="95">
        <f>+'Ark1'!Z51</f>
        <v>137.37611362169145</v>
      </c>
      <c r="P31" s="95"/>
      <c r="Q31" s="95">
        <f>+'Ark1'!AA51</f>
        <v>30.956725832103078</v>
      </c>
      <c r="R31" s="109">
        <f>+'Ark1'!AB51</f>
        <v>4.0549442608788286</v>
      </c>
      <c r="S31" s="95">
        <f>+'Ark1'!AC51</f>
        <v>-54.012222900240893</v>
      </c>
      <c r="T31" s="95">
        <f t="shared" si="4"/>
        <v>9</v>
      </c>
      <c r="U31" s="85">
        <f>+IF(G31=0,"",'Ark1'!V51)</f>
        <v>4.9782886334610472</v>
      </c>
      <c r="V31" s="28"/>
      <c r="AK31"/>
      <c r="AL31"/>
      <c r="AN31"/>
      <c r="AO31"/>
      <c r="AQ31"/>
      <c r="AR31"/>
      <c r="AS31"/>
      <c r="AT31"/>
      <c r="AU31"/>
      <c r="AV31"/>
      <c r="AW31"/>
    </row>
    <row r="32" spans="1:49" ht="15.6">
      <c r="A32" s="28"/>
      <c r="B32" s="84">
        <f>+'Ark1'!D52</f>
        <v>10</v>
      </c>
      <c r="C32" s="84" t="str">
        <f t="shared" si="5"/>
        <v>Okt</v>
      </c>
      <c r="D32" s="84">
        <f>+'Ark1'!C52</f>
        <v>2023</v>
      </c>
      <c r="E32" s="84">
        <f>+'Ark1'!Q52</f>
        <v>188</v>
      </c>
      <c r="F32" s="84"/>
      <c r="G32" s="95">
        <f>+'Ark1'!R52</f>
        <v>1632</v>
      </c>
      <c r="H32" s="95"/>
      <c r="I32" s="95">
        <f>+'Ark1'!S52</f>
        <v>1630</v>
      </c>
      <c r="J32" s="109">
        <f>+'Ark1'!T52</f>
        <v>9.0350440126224871</v>
      </c>
      <c r="K32" s="109">
        <f>+'Ark1'!U52</f>
        <v>9.1979269061390632</v>
      </c>
      <c r="L32" s="93"/>
      <c r="M32" s="85">
        <f>+'Ark1'!W52</f>
        <v>59.734355828220849</v>
      </c>
      <c r="N32" s="84"/>
      <c r="O32" s="95">
        <f>+'Ark1'!Z52</f>
        <v>140.17276073619652</v>
      </c>
      <c r="P32" s="95"/>
      <c r="Q32" s="95">
        <f>+'Ark1'!AA52</f>
        <v>30.508594892536639</v>
      </c>
      <c r="R32" s="109">
        <f>+'Ark1'!AB52</f>
        <v>4.259379838613051</v>
      </c>
      <c r="S32" s="95">
        <f>+'Ark1'!AC52</f>
        <v>-59.734272450790016</v>
      </c>
      <c r="T32" s="95">
        <f t="shared" si="4"/>
        <v>8.6808510638297864</v>
      </c>
      <c r="U32" s="85">
        <f>+IF(G32=0,"",'Ark1'!V52)</f>
        <v>5.5398284313725492</v>
      </c>
      <c r="V32" s="28"/>
      <c r="AK32"/>
      <c r="AL32"/>
      <c r="AN32"/>
      <c r="AO32"/>
      <c r="AQ32"/>
      <c r="AR32"/>
      <c r="AS32"/>
      <c r="AT32"/>
      <c r="AU32"/>
      <c r="AV32"/>
      <c r="AW32"/>
    </row>
    <row r="33" spans="1:49" ht="15.6">
      <c r="A33" s="28"/>
      <c r="B33" s="84">
        <f>+'Ark1'!D53</f>
        <v>11</v>
      </c>
      <c r="C33" s="84" t="str">
        <f t="shared" si="5"/>
        <v>Nov</v>
      </c>
      <c r="D33" s="84">
        <f>+'Ark1'!C53</f>
        <v>2023</v>
      </c>
      <c r="E33" s="84">
        <f>+'Ark1'!Q53</f>
        <v>189</v>
      </c>
      <c r="F33" s="84"/>
      <c r="G33" s="95">
        <f>+'Ark1'!R53</f>
        <v>1615</v>
      </c>
      <c r="H33" s="95"/>
      <c r="I33" s="95">
        <f>+'Ark1'!S53</f>
        <v>1613</v>
      </c>
      <c r="J33" s="109">
        <f>+'Ark1'!T53</f>
        <v>8.9409289708243396</v>
      </c>
      <c r="K33" s="109">
        <f>+'Ark1'!U53</f>
        <v>9.0348669357374174</v>
      </c>
      <c r="L33" s="93"/>
      <c r="M33" s="85">
        <f>+'Ark1'!W53</f>
        <v>59.62554246745195</v>
      </c>
      <c r="N33" s="84"/>
      <c r="O33" s="95">
        <f>+'Ark1'!Z53</f>
        <v>139.13893366398011</v>
      </c>
      <c r="P33" s="95"/>
      <c r="Q33" s="95">
        <f>+'Ark1'!AA53</f>
        <v>31.032642204393863</v>
      </c>
      <c r="R33" s="109">
        <f>+'Ark1'!AB53</f>
        <v>4.0628835476602365</v>
      </c>
      <c r="S33" s="95">
        <f>+'Ark1'!AC53</f>
        <v>-56.373911441378162</v>
      </c>
      <c r="T33" s="95">
        <f t="shared" si="4"/>
        <v>8.5449735449735442</v>
      </c>
      <c r="U33" s="85">
        <f>+IF(G33=0,"",'Ark1'!V53)</f>
        <v>5.8030959752321998</v>
      </c>
      <c r="V33" s="28"/>
      <c r="AK33"/>
      <c r="AL33"/>
      <c r="AN33"/>
      <c r="AO33"/>
      <c r="AQ33"/>
      <c r="AR33"/>
      <c r="AS33"/>
      <c r="AT33"/>
      <c r="AU33"/>
      <c r="AV33"/>
      <c r="AW33"/>
    </row>
    <row r="34" spans="1:49" ht="15.6">
      <c r="A34" s="28"/>
      <c r="B34" s="84">
        <f>+'Ark1'!D54</f>
        <v>12</v>
      </c>
      <c r="C34" s="84" t="str">
        <f t="shared" si="5"/>
        <v>Des</v>
      </c>
      <c r="D34" s="84">
        <f>+'Ark1'!C54</f>
        <v>2023</v>
      </c>
      <c r="E34" s="84">
        <f>+'Ark1'!Q54</f>
        <v>170</v>
      </c>
      <c r="F34" s="84"/>
      <c r="G34" s="95">
        <f>+'Ark1'!R54</f>
        <v>1282</v>
      </c>
      <c r="H34" s="95"/>
      <c r="I34" s="95">
        <f>+'Ark1'!S54</f>
        <v>1280</v>
      </c>
      <c r="J34" s="109">
        <f>+'Ark1'!T54</f>
        <v>7.0973813873664398</v>
      </c>
      <c r="K34" s="109">
        <f>+'Ark1'!U54</f>
        <v>7.1998474752213681</v>
      </c>
      <c r="L34" s="93"/>
      <c r="M34" s="85">
        <f>+'Ark1'!W54</f>
        <v>60.4375</v>
      </c>
      <c r="N34" s="84"/>
      <c r="O34" s="95">
        <f>+'Ark1'!Z54</f>
        <v>139.72515625000003</v>
      </c>
      <c r="P34" s="95"/>
      <c r="Q34" s="95">
        <f>+'Ark1'!AA54</f>
        <v>29.446278812662808</v>
      </c>
      <c r="R34" s="109">
        <f>+'Ark1'!AB54</f>
        <v>4.0059526020660812</v>
      </c>
      <c r="S34" s="95">
        <f>+'Ark1'!AC54</f>
        <v>-57.514924989319056</v>
      </c>
      <c r="T34" s="95">
        <f t="shared" si="4"/>
        <v>7.5411764705882351</v>
      </c>
      <c r="U34" s="85">
        <f>+IF(G34=0,"",'Ark1'!V54)</f>
        <v>4.2433697347893906</v>
      </c>
      <c r="V34" s="28"/>
      <c r="AK34"/>
      <c r="AL34"/>
      <c r="AN34"/>
      <c r="AO34"/>
      <c r="AQ34"/>
      <c r="AR34"/>
      <c r="AS34"/>
      <c r="AT34"/>
      <c r="AU34"/>
      <c r="AV34"/>
      <c r="AW34"/>
    </row>
    <row r="35" spans="1:49">
      <c r="A35" s="28"/>
      <c r="B35" s="28"/>
      <c r="C35" s="28"/>
      <c r="D35" s="28"/>
      <c r="E35" s="28"/>
      <c r="F35" s="28"/>
      <c r="G35" s="70"/>
      <c r="H35" s="70"/>
      <c r="I35" s="70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AK35"/>
      <c r="AL35"/>
      <c r="AN35"/>
      <c r="AO35"/>
      <c r="AQ35"/>
      <c r="AR35"/>
      <c r="AS35"/>
      <c r="AT35"/>
      <c r="AU35"/>
      <c r="AV35"/>
      <c r="AW35"/>
    </row>
    <row r="36" spans="1:49" ht="15.6">
      <c r="A36" s="28"/>
      <c r="B36" s="3">
        <f>+'Ark1'!D55</f>
        <v>1</v>
      </c>
      <c r="C36" s="3" t="str">
        <f t="shared" ref="C36:C47" si="6">+C10</f>
        <v>Jan</v>
      </c>
      <c r="D36" s="3">
        <f>+'Ark1'!C55</f>
        <v>2022</v>
      </c>
      <c r="E36" s="3">
        <f>+'Ark1'!Q55</f>
        <v>193</v>
      </c>
      <c r="F36" s="3"/>
      <c r="G36" s="14">
        <f>+'Ark1'!R55</f>
        <v>1802</v>
      </c>
      <c r="H36" s="14"/>
      <c r="I36" s="14">
        <f>+'Ark1'!S55</f>
        <v>1799</v>
      </c>
      <c r="J36" s="52">
        <f>+'Ark1'!T55</f>
        <v>9.953051643192488</v>
      </c>
      <c r="K36" s="52">
        <f>+'Ark1'!U55</f>
        <v>9.8517127553940131</v>
      </c>
      <c r="L36" s="93"/>
      <c r="M36" s="11">
        <f>+'Ark1'!W55</f>
        <v>59.957754307948846</v>
      </c>
      <c r="N36" s="3"/>
      <c r="O36" s="14">
        <f>+'Ark1'!Z55</f>
        <v>136.72093385213995</v>
      </c>
      <c r="P36" s="14"/>
      <c r="Q36" s="14">
        <f>+'Ark1'!AA55</f>
        <v>29.276576763479095</v>
      </c>
      <c r="R36" s="52">
        <f>+'Ark1'!AB55</f>
        <v>4.2181210846700488</v>
      </c>
      <c r="S36" s="14">
        <f>+'Ark1'!AC55</f>
        <v>-57.495519573079207</v>
      </c>
      <c r="T36" s="14">
        <f t="shared" si="4"/>
        <v>9.3367875647668388</v>
      </c>
      <c r="U36" s="11">
        <f>+IF(G36=0,"",'Ark1'!V55)</f>
        <v>5.022752497225305</v>
      </c>
      <c r="V36" s="28"/>
      <c r="AK36"/>
      <c r="AL36"/>
      <c r="AN36"/>
      <c r="AO36"/>
      <c r="AQ36"/>
      <c r="AR36"/>
      <c r="AS36"/>
      <c r="AT36"/>
      <c r="AU36"/>
      <c r="AV36"/>
      <c r="AW36"/>
    </row>
    <row r="37" spans="1:49" ht="15.6">
      <c r="A37" s="28"/>
      <c r="B37" s="3">
        <f>+'Ark1'!D56</f>
        <v>2</v>
      </c>
      <c r="C37" s="3" t="str">
        <f t="shared" si="6"/>
        <v>Feb</v>
      </c>
      <c r="D37" s="3">
        <f>+'Ark1'!C56</f>
        <v>2022</v>
      </c>
      <c r="E37" s="3">
        <f>+'Ark1'!Q56</f>
        <v>177</v>
      </c>
      <c r="F37" s="3"/>
      <c r="G37" s="14">
        <f>+'Ark1'!R56</f>
        <v>1574</v>
      </c>
      <c r="H37" s="14"/>
      <c r="I37" s="14">
        <f>+'Ark1'!S56</f>
        <v>1572</v>
      </c>
      <c r="J37" s="52">
        <f>+'Ark1'!T56</f>
        <v>8.6937310135321741</v>
      </c>
      <c r="K37" s="52">
        <f>+'Ark1'!U56</f>
        <v>8.5152856321052663</v>
      </c>
      <c r="L37" s="93"/>
      <c r="M37" s="11">
        <f>+'Ark1'!W56</f>
        <v>59.681297709923633</v>
      </c>
      <c r="N37" s="3"/>
      <c r="O37" s="14">
        <f>+'Ark1'!Z56</f>
        <v>135.23874045801523</v>
      </c>
      <c r="P37" s="14"/>
      <c r="Q37" s="14">
        <f>+'Ark1'!AA56</f>
        <v>28.6235633405729</v>
      </c>
      <c r="R37" s="52">
        <f>+'Ark1'!AB56</f>
        <v>4.2641271082530228</v>
      </c>
      <c r="S37" s="14">
        <f>+'Ark1'!AC56</f>
        <v>-56.342087739063267</v>
      </c>
      <c r="T37" s="14">
        <f t="shared" si="4"/>
        <v>8.8926553672316384</v>
      </c>
      <c r="U37" s="11">
        <f>+IF(G37=0,"",'Ark1'!V56)</f>
        <v>4.9047013977128318</v>
      </c>
      <c r="V37" s="28"/>
      <c r="AK37"/>
      <c r="AL37"/>
      <c r="AN37"/>
      <c r="AO37"/>
      <c r="AQ37"/>
      <c r="AR37"/>
      <c r="AS37"/>
      <c r="AT37"/>
      <c r="AU37"/>
      <c r="AV37"/>
      <c r="AW37"/>
    </row>
    <row r="38" spans="1:49" ht="15.6">
      <c r="A38" s="28"/>
      <c r="B38" s="3">
        <f>+'Ark1'!D57</f>
        <v>3</v>
      </c>
      <c r="C38" s="3" t="str">
        <f t="shared" si="6"/>
        <v>Mar</v>
      </c>
      <c r="D38" s="3">
        <f>+'Ark1'!C57</f>
        <v>2022</v>
      </c>
      <c r="E38" s="3">
        <f>+'Ark1'!Q57</f>
        <v>201</v>
      </c>
      <c r="F38" s="3"/>
      <c r="G38" s="14">
        <f>+'Ark1'!R57</f>
        <v>1875</v>
      </c>
      <c r="H38" s="14"/>
      <c r="I38" s="14">
        <f>+'Ark1'!S57</f>
        <v>1871</v>
      </c>
      <c r="J38" s="52">
        <f>+'Ark1'!T57</f>
        <v>10.35625517812759</v>
      </c>
      <c r="K38" s="52">
        <f>+'Ark1'!U57</f>
        <v>10.266805658212759</v>
      </c>
      <c r="L38" s="93"/>
      <c r="M38" s="11">
        <f>+'Ark1'!W57</f>
        <v>59.75253874933189</v>
      </c>
      <c r="N38" s="3"/>
      <c r="O38" s="14">
        <f>+'Ark1'!Z57</f>
        <v>136.99855692143228</v>
      </c>
      <c r="P38" s="14"/>
      <c r="Q38" s="14">
        <f>+'Ark1'!AA57</f>
        <v>28.559588105290459</v>
      </c>
      <c r="R38" s="52">
        <f>+'Ark1'!AB57</f>
        <v>3.9645964934564706</v>
      </c>
      <c r="S38" s="14">
        <f>+'Ark1'!AC57</f>
        <v>-53.877816078901112</v>
      </c>
      <c r="T38" s="14">
        <f t="shared" si="4"/>
        <v>9.3283582089552244</v>
      </c>
      <c r="U38" s="11">
        <f>+IF(G38=0,"",'Ark1'!V57)</f>
        <v>5.4325333333333319</v>
      </c>
      <c r="V38" s="28"/>
      <c r="AK38"/>
      <c r="AL38"/>
      <c r="AN38"/>
      <c r="AO38"/>
      <c r="AQ38"/>
      <c r="AR38"/>
      <c r="AS38"/>
      <c r="AT38"/>
      <c r="AU38"/>
      <c r="AV38"/>
      <c r="AW38"/>
    </row>
    <row r="39" spans="1:49" ht="15.6">
      <c r="A39" s="28"/>
      <c r="B39" s="3">
        <f>+'Ark1'!D58</f>
        <v>4</v>
      </c>
      <c r="C39" s="3" t="str">
        <f t="shared" si="6"/>
        <v>Apr</v>
      </c>
      <c r="D39" s="3">
        <f>+'Ark1'!C58</f>
        <v>2022</v>
      </c>
      <c r="E39" s="3">
        <f>+'Ark1'!Q58</f>
        <v>171</v>
      </c>
      <c r="F39" s="3"/>
      <c r="G39" s="14">
        <f>+'Ark1'!R58</f>
        <v>1431</v>
      </c>
      <c r="H39" s="14"/>
      <c r="I39" s="14">
        <f>+'Ark1'!S58</f>
        <v>1423</v>
      </c>
      <c r="J39" s="52">
        <f>+'Ark1'!T58</f>
        <v>7.9038939519469746</v>
      </c>
      <c r="K39" s="52">
        <f>+'Ark1'!U58</f>
        <v>7.843220080227626</v>
      </c>
      <c r="L39" s="93"/>
      <c r="M39" s="11">
        <f>+'Ark1'!W58</f>
        <v>59.696416022487696</v>
      </c>
      <c r="N39" s="3"/>
      <c r="O39" s="14">
        <f>+'Ark1'!Z58</f>
        <v>137.60808151791997</v>
      </c>
      <c r="P39" s="14"/>
      <c r="Q39" s="14">
        <f>+'Ark1'!AA58</f>
        <v>30.761650028606326</v>
      </c>
      <c r="R39" s="52">
        <f>+'Ark1'!AB58</f>
        <v>4.4457257751806489</v>
      </c>
      <c r="S39" s="14">
        <f>+'Ark1'!AC58</f>
        <v>-61.834393375220714</v>
      </c>
      <c r="T39" s="14">
        <f t="shared" si="4"/>
        <v>8.3684210526315788</v>
      </c>
      <c r="U39" s="11">
        <f>+IF(G39=0,"",'Ark1'!V58)</f>
        <v>5.1635220125786141</v>
      </c>
      <c r="V39" s="28"/>
      <c r="AK39"/>
      <c r="AL39"/>
      <c r="AN39"/>
      <c r="AO39"/>
      <c r="AQ39"/>
      <c r="AR39"/>
      <c r="AS39"/>
      <c r="AT39"/>
      <c r="AU39"/>
      <c r="AV39"/>
      <c r="AW39"/>
    </row>
    <row r="40" spans="1:49" ht="15.6">
      <c r="A40" s="28"/>
      <c r="B40" s="3">
        <f>+'Ark1'!D59</f>
        <v>5</v>
      </c>
      <c r="C40" s="3" t="str">
        <f t="shared" si="6"/>
        <v>Mai</v>
      </c>
      <c r="D40" s="3">
        <f>+'Ark1'!C59</f>
        <v>2022</v>
      </c>
      <c r="E40" s="3">
        <f>+'Ark1'!Q59</f>
        <v>201</v>
      </c>
      <c r="F40" s="3"/>
      <c r="G40" s="14">
        <f>+'Ark1'!R59</f>
        <v>1713</v>
      </c>
      <c r="H40" s="14"/>
      <c r="I40" s="14">
        <f>+'Ark1'!S59</f>
        <v>1702</v>
      </c>
      <c r="J40" s="52">
        <f>+'Ark1'!T59</f>
        <v>9.461474730737363</v>
      </c>
      <c r="K40" s="52">
        <f>+'Ark1'!U59</f>
        <v>9.3939936173038561</v>
      </c>
      <c r="L40" s="93"/>
      <c r="M40" s="11">
        <f>+'Ark1'!W59</f>
        <v>59.649236192714447</v>
      </c>
      <c r="N40" s="3"/>
      <c r="O40" s="14">
        <f>+'Ark1'!Z59</f>
        <v>137.79870740305523</v>
      </c>
      <c r="P40" s="14"/>
      <c r="Q40" s="14">
        <f>+'Ark1'!AA59</f>
        <v>29.659258983538024</v>
      </c>
      <c r="R40" s="52">
        <f>+'Ark1'!AB59</f>
        <v>4.0723187820530384</v>
      </c>
      <c r="S40" s="14">
        <f>+'Ark1'!AC59</f>
        <v>-58.147129095458006</v>
      </c>
      <c r="T40" s="14">
        <f t="shared" si="4"/>
        <v>8.5223880597014929</v>
      </c>
      <c r="U40" s="11">
        <f>+IF(G40=0,"",'Ark1'!V59)</f>
        <v>5.358435493286632</v>
      </c>
      <c r="V40" s="28"/>
      <c r="AK40"/>
      <c r="AL40"/>
      <c r="AN40"/>
      <c r="AO40"/>
      <c r="AQ40"/>
      <c r="AR40"/>
      <c r="AS40"/>
      <c r="AT40"/>
      <c r="AU40"/>
      <c r="AV40"/>
      <c r="AW40"/>
    </row>
    <row r="41" spans="1:49" ht="15.6">
      <c r="A41" s="28"/>
      <c r="B41" s="3">
        <f>+'Ark1'!D60</f>
        <v>6</v>
      </c>
      <c r="C41" s="3" t="str">
        <f t="shared" si="6"/>
        <v>Jun</v>
      </c>
      <c r="D41" s="3">
        <f>+'Ark1'!C60</f>
        <v>2022</v>
      </c>
      <c r="E41" s="3">
        <f>+'Ark1'!Q60</f>
        <v>168</v>
      </c>
      <c r="F41" s="3"/>
      <c r="G41" s="14">
        <f>+'Ark1'!R60</f>
        <v>1223</v>
      </c>
      <c r="H41" s="14"/>
      <c r="I41" s="14">
        <f>+'Ark1'!S60</f>
        <v>1218</v>
      </c>
      <c r="J41" s="52">
        <f>+'Ark1'!T60</f>
        <v>6.75504004418669</v>
      </c>
      <c r="K41" s="52">
        <f>+'Ark1'!U60</f>
        <v>6.7645426530033363</v>
      </c>
      <c r="L41" s="93"/>
      <c r="M41" s="11">
        <f>+'Ark1'!W60</f>
        <v>59.461412151067286</v>
      </c>
      <c r="N41" s="3"/>
      <c r="O41" s="14">
        <f>+'Ark1'!Z60</f>
        <v>138.658210180624</v>
      </c>
      <c r="P41" s="14"/>
      <c r="Q41" s="14">
        <f>+'Ark1'!AA60</f>
        <v>29.311402967496523</v>
      </c>
      <c r="R41" s="52">
        <f>+'Ark1'!AB60</f>
        <v>3.8880776854290282</v>
      </c>
      <c r="S41" s="14">
        <f>+'Ark1'!AC60</f>
        <v>-54.175670079662098</v>
      </c>
      <c r="T41" s="14">
        <f t="shared" si="4"/>
        <v>7.2797619047619051</v>
      </c>
      <c r="U41" s="11">
        <f>+IF(G41=0,"",'Ark1'!V60)</f>
        <v>5.9860997547015531</v>
      </c>
      <c r="V41" s="28"/>
      <c r="AK41"/>
      <c r="AL41"/>
      <c r="AN41"/>
      <c r="AO41"/>
      <c r="AQ41"/>
      <c r="AR41"/>
      <c r="AS41"/>
      <c r="AT41"/>
      <c r="AU41"/>
      <c r="AV41"/>
      <c r="AW41"/>
    </row>
    <row r="42" spans="1:49" ht="15.6">
      <c r="A42" s="28"/>
      <c r="B42" s="3">
        <f>+'Ark1'!D61</f>
        <v>7</v>
      </c>
      <c r="C42" s="3" t="str">
        <f t="shared" si="6"/>
        <v>Jul</v>
      </c>
      <c r="D42" s="3">
        <f>+'Ark1'!C61</f>
        <v>2022</v>
      </c>
      <c r="E42" s="3">
        <f>+'Ark1'!Q61</f>
        <v>177</v>
      </c>
      <c r="F42" s="3"/>
      <c r="G42" s="14">
        <f>+'Ark1'!R61</f>
        <v>1259</v>
      </c>
      <c r="H42" s="14"/>
      <c r="I42" s="14">
        <f>+'Ark1'!S61</f>
        <v>1252</v>
      </c>
      <c r="J42" s="52">
        <f>+'Ark1'!T61</f>
        <v>6.9538801436067388</v>
      </c>
      <c r="K42" s="52">
        <f>+'Ark1'!U61</f>
        <v>7.1028464890048362</v>
      </c>
      <c r="L42" s="93"/>
      <c r="M42" s="11">
        <f>+'Ark1'!W61</f>
        <v>60.275559105431299</v>
      </c>
      <c r="N42" s="3"/>
      <c r="O42" s="14">
        <f>+'Ark1'!Z61</f>
        <v>141.6388977635784</v>
      </c>
      <c r="P42" s="14"/>
      <c r="Q42" s="14">
        <f>+'Ark1'!AA61</f>
        <v>29.131084367403787</v>
      </c>
      <c r="R42" s="52">
        <f>+'Ark1'!AB61</f>
        <v>4.1304538066733194</v>
      </c>
      <c r="S42" s="14">
        <f>+'Ark1'!AC61</f>
        <v>-61.590201636589846</v>
      </c>
      <c r="T42" s="14">
        <f t="shared" si="4"/>
        <v>7.1129943502824862</v>
      </c>
      <c r="U42" s="11">
        <f>+IF(G42=0,"",'Ark1'!V61)</f>
        <v>4.2033359809372506</v>
      </c>
      <c r="V42" s="28"/>
      <c r="AK42"/>
      <c r="AL42"/>
      <c r="AN42"/>
      <c r="AO42"/>
      <c r="AQ42"/>
      <c r="AR42"/>
      <c r="AS42"/>
      <c r="AT42"/>
      <c r="AU42"/>
      <c r="AV42"/>
      <c r="AW42"/>
    </row>
    <row r="43" spans="1:49" ht="15.6">
      <c r="A43" s="28"/>
      <c r="B43" s="3">
        <f>+'Ark1'!D62</f>
        <v>8</v>
      </c>
      <c r="C43" s="3" t="str">
        <f t="shared" si="6"/>
        <v>Aug</v>
      </c>
      <c r="D43" s="3">
        <f>+'Ark1'!C62</f>
        <v>2022</v>
      </c>
      <c r="E43" s="3">
        <f>+'Ark1'!Q62</f>
        <v>196</v>
      </c>
      <c r="F43" s="3"/>
      <c r="G43" s="14">
        <f>+'Ark1'!R62</f>
        <v>1720</v>
      </c>
      <c r="H43" s="14"/>
      <c r="I43" s="14">
        <f>+'Ark1'!S62</f>
        <v>1714</v>
      </c>
      <c r="J43" s="52">
        <f>+'Ark1'!T62</f>
        <v>9.5001380834023763</v>
      </c>
      <c r="K43" s="52">
        <f>+'Ark1'!U62</f>
        <v>9.4932793965513884</v>
      </c>
      <c r="L43" s="93"/>
      <c r="M43" s="11">
        <f>+'Ark1'!W62</f>
        <v>59.337222870478399</v>
      </c>
      <c r="N43" s="3"/>
      <c r="O43" s="14">
        <f>+'Ark1'!Z62</f>
        <v>138.28016336056018</v>
      </c>
      <c r="P43" s="14"/>
      <c r="Q43" s="14">
        <f>+'Ark1'!AA62</f>
        <v>30.0593796391525</v>
      </c>
      <c r="R43" s="52">
        <f>+'Ark1'!AB62</f>
        <v>4.2965540166789111</v>
      </c>
      <c r="S43" s="14">
        <f>+'Ark1'!AC62</f>
        <v>-53.292141938889472</v>
      </c>
      <c r="T43" s="14">
        <f t="shared" si="4"/>
        <v>8.7755102040816322</v>
      </c>
      <c r="U43" s="11">
        <f>+IF(G43=0,"",'Ark1'!V62)</f>
        <v>6.4279069767441843</v>
      </c>
      <c r="V43" s="28"/>
      <c r="AK43"/>
      <c r="AL43"/>
      <c r="AN43"/>
      <c r="AO43"/>
      <c r="AQ43"/>
      <c r="AR43"/>
      <c r="AS43"/>
      <c r="AT43"/>
      <c r="AU43"/>
      <c r="AV43"/>
      <c r="AW43"/>
    </row>
    <row r="44" spans="1:49" ht="15.6">
      <c r="A44" s="28"/>
      <c r="B44" s="3">
        <f>+'Ark1'!D63</f>
        <v>9</v>
      </c>
      <c r="C44" s="3" t="str">
        <f t="shared" si="6"/>
        <v>Sep</v>
      </c>
      <c r="D44" s="3">
        <f>+'Ark1'!C63</f>
        <v>2022</v>
      </c>
      <c r="E44" s="3">
        <f>+'Ark1'!Q63</f>
        <v>168</v>
      </c>
      <c r="F44" s="3"/>
      <c r="G44" s="14">
        <f>+'Ark1'!R63</f>
        <v>1364</v>
      </c>
      <c r="H44" s="14"/>
      <c r="I44" s="14">
        <f>+'Ark1'!S63</f>
        <v>1363</v>
      </c>
      <c r="J44" s="52">
        <f>+'Ark1'!T63</f>
        <v>7.533830433581886</v>
      </c>
      <c r="K44" s="52">
        <f>+'Ark1'!U63</f>
        <v>7.672490035834131</v>
      </c>
      <c r="L44" s="93"/>
      <c r="M44" s="11">
        <f>+'Ark1'!W63</f>
        <v>59.711665443873791</v>
      </c>
      <c r="N44" s="3"/>
      <c r="O44" s="14">
        <f>+'Ark1'!Z63</f>
        <v>140.53837123991215</v>
      </c>
      <c r="P44" s="14"/>
      <c r="Q44" s="14">
        <f>+'Ark1'!AA63</f>
        <v>29.708694553109481</v>
      </c>
      <c r="R44" s="52">
        <f>+'Ark1'!AB63</f>
        <v>4.2061413123118276</v>
      </c>
      <c r="S44" s="14">
        <f>+'Ark1'!AC63</f>
        <v>-56.560794148463053</v>
      </c>
      <c r="T44" s="14">
        <f t="shared" si="4"/>
        <v>8.1190476190476186</v>
      </c>
      <c r="U44" s="11">
        <f>+IF(G44=0,"",'Ark1'!V63)</f>
        <v>5.629032258064516</v>
      </c>
      <c r="V44" s="28"/>
      <c r="Y44" s="35"/>
      <c r="AK44"/>
      <c r="AL44"/>
      <c r="AN44"/>
      <c r="AO44"/>
      <c r="AQ44"/>
      <c r="AR44"/>
      <c r="AS44"/>
      <c r="AT44"/>
      <c r="AU44"/>
      <c r="AV44"/>
      <c r="AW44"/>
    </row>
    <row r="45" spans="1:49" ht="15.6">
      <c r="A45" s="28"/>
      <c r="B45" s="3">
        <f>+'Ark1'!D64</f>
        <v>10</v>
      </c>
      <c r="C45" s="3" t="str">
        <f t="shared" si="6"/>
        <v>Okt</v>
      </c>
      <c r="D45" s="3">
        <f>+'Ark1'!C64</f>
        <v>2022</v>
      </c>
      <c r="E45" s="3">
        <f>+'Ark1'!Q64</f>
        <v>177</v>
      </c>
      <c r="F45" s="3"/>
      <c r="G45" s="14">
        <f>+'Ark1'!R64</f>
        <v>1506</v>
      </c>
      <c r="H45" s="14"/>
      <c r="I45" s="14">
        <f>+'Ark1'!S64</f>
        <v>1501</v>
      </c>
      <c r="J45" s="52">
        <f>+'Ark1'!T64</f>
        <v>8.3181441590720802</v>
      </c>
      <c r="K45" s="52">
        <f>+'Ark1'!U64</f>
        <v>8.2972758822801982</v>
      </c>
      <c r="L45" s="93"/>
      <c r="M45" s="11">
        <f>+'Ark1'!W64</f>
        <v>59.743504330446385</v>
      </c>
      <c r="N45" s="3"/>
      <c r="O45" s="14">
        <f>+'Ark1'!Z64</f>
        <v>138.00959360426387</v>
      </c>
      <c r="P45" s="14"/>
      <c r="Q45" s="14">
        <f>+'Ark1'!AA64</f>
        <v>29.12914662520366</v>
      </c>
      <c r="R45" s="52">
        <f>+'Ark1'!AB64</f>
        <v>4.3444504767405459</v>
      </c>
      <c r="S45" s="14">
        <f>+'Ark1'!AC64</f>
        <v>-57.435956761719517</v>
      </c>
      <c r="T45" s="14">
        <f t="shared" ref="T45:T47" si="7">+IF(G45=0,"",G45/E45)</f>
        <v>8.5084745762711869</v>
      </c>
      <c r="U45" s="11">
        <f>+IF(G45=0,"",'Ark1'!V64)</f>
        <v>5.2629482071713136</v>
      </c>
      <c r="V45" s="28"/>
      <c r="Y45" s="25"/>
      <c r="AK45"/>
      <c r="AL45"/>
      <c r="AN45"/>
      <c r="AO45"/>
      <c r="AQ45"/>
      <c r="AR45"/>
      <c r="AS45"/>
      <c r="AT45"/>
      <c r="AU45"/>
      <c r="AV45"/>
      <c r="AW45"/>
    </row>
    <row r="46" spans="1:49" ht="15.6">
      <c r="A46" s="28"/>
      <c r="B46" s="3">
        <f>+'Ark1'!D65</f>
        <v>11</v>
      </c>
      <c r="C46" s="3" t="str">
        <f t="shared" si="6"/>
        <v>Nov</v>
      </c>
      <c r="D46" s="3">
        <f>+'Ark1'!C65</f>
        <v>2022</v>
      </c>
      <c r="E46" s="3">
        <f>+'Ark1'!Q65</f>
        <v>187</v>
      </c>
      <c r="F46" s="3"/>
      <c r="G46" s="14">
        <f>+'Ark1'!R65</f>
        <v>1555</v>
      </c>
      <c r="H46" s="14"/>
      <c r="I46" s="14">
        <f>+'Ark1'!S65</f>
        <v>1549</v>
      </c>
      <c r="J46" s="52">
        <f>+'Ark1'!T65</f>
        <v>8.5887876277271484</v>
      </c>
      <c r="K46" s="52">
        <f>+'Ark1'!U65</f>
        <v>8.6338493868053767</v>
      </c>
      <c r="L46" s="93"/>
      <c r="M46" s="11">
        <f>+'Ark1'!W65</f>
        <v>59.621045836023249</v>
      </c>
      <c r="N46" s="3"/>
      <c r="O46" s="14">
        <f>+'Ark1'!Z65</f>
        <v>139.15777921239516</v>
      </c>
      <c r="P46" s="14"/>
      <c r="Q46" s="14">
        <f>+'Ark1'!AA65</f>
        <v>30.878130664982823</v>
      </c>
      <c r="R46" s="52">
        <f>+'Ark1'!AB65</f>
        <v>4.2628724214962723</v>
      </c>
      <c r="S46" s="14">
        <f>+'Ark1'!AC65</f>
        <v>-55.147676689350966</v>
      </c>
      <c r="T46" s="14">
        <f t="shared" si="7"/>
        <v>8.3155080213903751</v>
      </c>
      <c r="U46" s="11">
        <f>+IF(G46=0,"",'Ark1'!V65)</f>
        <v>5.2861736334405123</v>
      </c>
      <c r="V46" s="28"/>
      <c r="Y46" s="36"/>
      <c r="AK46"/>
      <c r="AL46"/>
      <c r="AN46"/>
      <c r="AO46"/>
      <c r="AQ46"/>
      <c r="AR46"/>
      <c r="AS46"/>
      <c r="AT46"/>
      <c r="AU46"/>
      <c r="AV46"/>
      <c r="AW46"/>
    </row>
    <row r="47" spans="1:49" ht="15.6">
      <c r="A47" s="28"/>
      <c r="B47" s="3">
        <f>+'Ark1'!D66</f>
        <v>12</v>
      </c>
      <c r="C47" s="3" t="str">
        <f t="shared" si="6"/>
        <v>Des</v>
      </c>
      <c r="D47" s="3">
        <f>+'Ark1'!C66</f>
        <v>2022</v>
      </c>
      <c r="E47" s="3">
        <f>+'Ark1'!Q66</f>
        <v>167</v>
      </c>
      <c r="F47" s="3"/>
      <c r="G47" s="14">
        <f>+'Ark1'!R66</f>
        <v>1083</v>
      </c>
      <c r="H47" s="14"/>
      <c r="I47" s="14">
        <f>+'Ark1'!S66</f>
        <v>1080</v>
      </c>
      <c r="J47" s="52">
        <f>+'Ark1'!T66</f>
        <v>5.9817729908864958</v>
      </c>
      <c r="K47" s="52">
        <f>+'Ark1'!U66</f>
        <v>6.16469841327722</v>
      </c>
      <c r="L47" s="93"/>
      <c r="M47" s="11">
        <f>+'Ark1'!W66</f>
        <v>59.718518518518515</v>
      </c>
      <c r="N47" s="3"/>
      <c r="O47" s="14">
        <f>+'Ark1'!Z66</f>
        <v>142.50907407407405</v>
      </c>
      <c r="P47" s="14"/>
      <c r="Q47" s="14">
        <f>+'Ark1'!AA66</f>
        <v>29.368014395138616</v>
      </c>
      <c r="R47" s="52">
        <f>+'Ark1'!AB66</f>
        <v>4.5373378585079021</v>
      </c>
      <c r="S47" s="14">
        <f>+'Ark1'!AC66</f>
        <v>-60.187234466043712</v>
      </c>
      <c r="T47" s="14">
        <f t="shared" si="7"/>
        <v>6.4850299401197606</v>
      </c>
      <c r="U47" s="11">
        <f>+IF(G47=0,"",'Ark1'!V66)</f>
        <v>4.8134810710988001</v>
      </c>
      <c r="V47" s="28"/>
      <c r="Y47" s="36"/>
      <c r="AK47"/>
      <c r="AL47"/>
      <c r="AN47"/>
      <c r="AO47"/>
      <c r="AQ47"/>
      <c r="AR47"/>
      <c r="AS47"/>
      <c r="AT47"/>
      <c r="AU47"/>
      <c r="AV47"/>
      <c r="AW47"/>
    </row>
    <row r="48" spans="1:49">
      <c r="A48" s="28"/>
      <c r="B48" s="28"/>
      <c r="C48" s="28"/>
      <c r="D48" s="28"/>
      <c r="E48" s="28"/>
      <c r="F48" s="28"/>
      <c r="G48" s="70"/>
      <c r="H48" s="70"/>
      <c r="I48" s="70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Y48" s="36"/>
      <c r="AK48"/>
      <c r="AL48"/>
      <c r="AN48"/>
      <c r="AO48"/>
      <c r="AQ48"/>
      <c r="AR48"/>
      <c r="AS48"/>
      <c r="AT48"/>
      <c r="AU48"/>
      <c r="AV48"/>
      <c r="AW48"/>
    </row>
    <row r="49" spans="1:50" s="281" customFormat="1">
      <c r="A49" s="28"/>
      <c r="B49" s="28"/>
      <c r="C49" s="28"/>
      <c r="D49" s="28"/>
      <c r="E49" s="28"/>
      <c r="F49" s="28"/>
      <c r="G49" s="70"/>
      <c r="H49" s="70"/>
      <c r="I49" s="70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Y49" s="36"/>
    </row>
    <row r="50" spans="1:50" ht="15.6">
      <c r="A50" s="28"/>
      <c r="B50" s="28"/>
      <c r="C50" s="28"/>
      <c r="D50" s="28"/>
      <c r="E50" s="28"/>
      <c r="F50" s="28"/>
      <c r="G50" s="70"/>
      <c r="H50" s="70"/>
      <c r="I50" s="70"/>
      <c r="J50" s="100"/>
      <c r="K50" s="100"/>
      <c r="L50" s="93"/>
      <c r="M50" s="28"/>
      <c r="N50" s="28"/>
      <c r="O50" s="70"/>
      <c r="P50" s="70"/>
      <c r="Q50" s="70"/>
      <c r="R50" s="100"/>
      <c r="S50" s="70"/>
      <c r="T50" s="70"/>
      <c r="U50" s="28"/>
      <c r="V50" s="28"/>
      <c r="AK50"/>
      <c r="AL50"/>
      <c r="AN50"/>
      <c r="AO50"/>
      <c r="AQ50"/>
      <c r="AR50"/>
      <c r="AS50"/>
      <c r="AT50"/>
      <c r="AU50"/>
      <c r="AV50"/>
      <c r="AW50"/>
    </row>
    <row r="51" spans="1:50">
      <c r="J51" s="125"/>
      <c r="K51" s="125"/>
      <c r="L51" s="125"/>
      <c r="R51" s="125"/>
      <c r="S51" s="73"/>
      <c r="T51" s="73"/>
      <c r="U51" s="20"/>
      <c r="V51" s="20"/>
      <c r="W51" s="20"/>
      <c r="X51" s="20"/>
      <c r="Y51" s="20"/>
      <c r="Z51" s="20"/>
      <c r="AA51" s="20"/>
      <c r="AB51" s="20"/>
      <c r="AC51" s="20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</row>
    <row r="52" spans="1:50">
      <c r="J52" s="125"/>
      <c r="K52" s="125"/>
      <c r="L52" s="125"/>
      <c r="R52" s="125"/>
      <c r="S52" s="73"/>
      <c r="T52" s="73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61"/>
      <c r="AF52" s="61"/>
      <c r="AG52" s="61"/>
      <c r="AH52" s="61"/>
      <c r="AI52" s="61"/>
      <c r="AJ52" s="61"/>
      <c r="AK52" s="72"/>
      <c r="AL52" s="62"/>
      <c r="AM52" s="61"/>
      <c r="AN52" s="62"/>
      <c r="AO52" s="62"/>
      <c r="AP52" s="61"/>
      <c r="AQ52" s="62"/>
      <c r="AR52" s="62"/>
      <c r="AS52" s="62"/>
      <c r="AT52" s="62"/>
      <c r="AU52" s="62"/>
      <c r="AV52" s="62"/>
      <c r="AW52" s="62"/>
    </row>
    <row r="53" spans="1:50">
      <c r="J53" s="125"/>
      <c r="K53" s="125"/>
      <c r="L53" s="125"/>
      <c r="R53" s="125"/>
      <c r="S53" s="73"/>
      <c r="T53" s="73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61"/>
      <c r="AF53" s="61"/>
      <c r="AG53" s="61"/>
      <c r="AH53" s="61"/>
      <c r="AI53" s="61"/>
      <c r="AJ53" s="61"/>
      <c r="AK53" s="72"/>
      <c r="AL53" s="62"/>
      <c r="AM53" s="61"/>
      <c r="AN53" s="62"/>
      <c r="AO53" s="62"/>
      <c r="AP53" s="61"/>
      <c r="AQ53" s="62"/>
      <c r="AR53" s="62"/>
      <c r="AS53" s="62"/>
      <c r="AT53" s="62"/>
      <c r="AU53" s="62"/>
      <c r="AV53" s="62"/>
      <c r="AW53" s="62"/>
    </row>
    <row r="54" spans="1:50">
      <c r="J54" s="125"/>
      <c r="K54" s="125"/>
      <c r="L54" s="125"/>
      <c r="R54" s="125"/>
      <c r="S54" s="73"/>
      <c r="T54" s="73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61"/>
      <c r="AF54" s="61"/>
      <c r="AG54" s="61"/>
      <c r="AH54" s="61"/>
      <c r="AI54" s="61"/>
      <c r="AJ54" s="61"/>
      <c r="AK54" s="72"/>
      <c r="AL54" s="62"/>
      <c r="AM54" s="61"/>
      <c r="AN54" s="62"/>
      <c r="AO54" s="62"/>
      <c r="AP54" s="61"/>
      <c r="AQ54" s="62"/>
      <c r="AR54" s="62"/>
      <c r="AS54" s="62"/>
      <c r="AT54" s="62"/>
      <c r="AU54" s="62"/>
      <c r="AV54" s="62"/>
      <c r="AW54" s="62"/>
    </row>
    <row r="55" spans="1:50">
      <c r="J55" s="125"/>
      <c r="K55" s="125"/>
      <c r="L55" s="125"/>
      <c r="R55" s="125"/>
      <c r="S55" s="73"/>
      <c r="T55" s="73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61"/>
      <c r="AF55" s="61"/>
      <c r="AG55" s="61"/>
      <c r="AH55" s="61"/>
      <c r="AI55" s="61"/>
      <c r="AJ55" s="61"/>
      <c r="AK55" s="72"/>
      <c r="AL55" s="62"/>
      <c r="AM55" s="61"/>
      <c r="AN55" s="62"/>
      <c r="AO55" s="62"/>
      <c r="AP55" s="61"/>
      <c r="AQ55" s="62"/>
      <c r="AR55" s="62"/>
      <c r="AS55" s="62"/>
      <c r="AT55" s="62"/>
      <c r="AU55" s="62"/>
      <c r="AV55" s="62"/>
      <c r="AW55" s="62"/>
    </row>
    <row r="56" spans="1:50">
      <c r="J56" s="125"/>
      <c r="K56" s="125"/>
      <c r="L56" s="125"/>
      <c r="R56" s="125"/>
      <c r="S56" s="73"/>
      <c r="T56" s="73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61"/>
      <c r="AF56" s="61"/>
      <c r="AG56" s="61"/>
      <c r="AH56" s="61"/>
      <c r="AI56" s="61"/>
      <c r="AJ56" s="61"/>
      <c r="AK56" s="72"/>
      <c r="AL56" s="62"/>
      <c r="AM56" s="61"/>
      <c r="AN56" s="62"/>
      <c r="AO56" s="62"/>
      <c r="AP56" s="61"/>
      <c r="AQ56" s="62"/>
      <c r="AR56" s="62"/>
      <c r="AS56" s="62"/>
      <c r="AT56" s="62"/>
      <c r="AU56" s="62"/>
      <c r="AV56" s="62"/>
      <c r="AW56" s="62"/>
    </row>
    <row r="57" spans="1:50">
      <c r="J57" s="125"/>
      <c r="K57" s="125"/>
      <c r="L57" s="125"/>
      <c r="R57" s="125"/>
      <c r="S57" s="73"/>
      <c r="T57" s="73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61"/>
      <c r="AF57" s="61"/>
      <c r="AG57" s="61"/>
      <c r="AH57" s="61"/>
      <c r="AI57" s="61"/>
      <c r="AJ57" s="61"/>
      <c r="AK57" s="72"/>
      <c r="AL57" s="62"/>
      <c r="AM57" s="61"/>
      <c r="AN57" s="62"/>
      <c r="AO57" s="62"/>
      <c r="AP57" s="61"/>
      <c r="AQ57" s="62"/>
      <c r="AR57" s="62"/>
      <c r="AS57" s="62"/>
      <c r="AT57" s="62"/>
      <c r="AU57" s="62"/>
      <c r="AV57" s="62"/>
      <c r="AW57" s="62"/>
    </row>
    <row r="58" spans="1:50">
      <c r="J58" s="125"/>
      <c r="K58" s="125"/>
      <c r="L58" s="125"/>
      <c r="R58" s="125"/>
      <c r="S58" s="73"/>
      <c r="T58" s="73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61"/>
      <c r="AF58" s="61"/>
      <c r="AG58" s="61"/>
      <c r="AH58" s="61"/>
      <c r="AI58" s="61"/>
      <c r="AJ58" s="61"/>
      <c r="AK58" s="72"/>
      <c r="AL58" s="62"/>
      <c r="AM58" s="61"/>
      <c r="AN58" s="62"/>
      <c r="AO58" s="62"/>
      <c r="AP58" s="61"/>
      <c r="AQ58" s="62"/>
      <c r="AR58" s="62"/>
      <c r="AS58" s="62"/>
      <c r="AT58" s="62"/>
      <c r="AU58" s="62"/>
      <c r="AV58" s="62"/>
      <c r="AW58" s="62"/>
    </row>
    <row r="59" spans="1:50">
      <c r="J59" s="125"/>
      <c r="K59" s="125"/>
      <c r="L59" s="125"/>
      <c r="R59" s="125"/>
      <c r="S59" s="73"/>
      <c r="T59" s="73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61"/>
      <c r="AF59" s="61"/>
      <c r="AG59" s="61"/>
      <c r="AH59" s="61"/>
      <c r="AI59" s="61"/>
      <c r="AJ59" s="61"/>
      <c r="AK59" s="72"/>
      <c r="AL59" s="62"/>
      <c r="AM59" s="61"/>
      <c r="AN59" s="62"/>
      <c r="AO59" s="62"/>
      <c r="AP59" s="61"/>
      <c r="AQ59" s="62"/>
      <c r="AR59" s="62"/>
      <c r="AS59" s="62"/>
      <c r="AT59" s="62"/>
      <c r="AU59" s="62"/>
      <c r="AV59" s="62"/>
      <c r="AW59" s="62"/>
    </row>
    <row r="60" spans="1:50">
      <c r="J60" s="125"/>
      <c r="K60" s="125"/>
      <c r="L60" s="125"/>
      <c r="R60" s="125"/>
      <c r="S60" s="73"/>
      <c r="T60" s="73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61"/>
      <c r="AF60" s="61"/>
      <c r="AG60" s="61"/>
      <c r="AH60" s="61"/>
      <c r="AI60" s="61"/>
      <c r="AJ60" s="61"/>
      <c r="AK60" s="72"/>
      <c r="AL60" s="62"/>
      <c r="AM60" s="61"/>
      <c r="AN60" s="62"/>
      <c r="AO60" s="62"/>
      <c r="AP60" s="61"/>
      <c r="AQ60" s="62"/>
      <c r="AR60" s="62"/>
      <c r="AS60" s="62"/>
      <c r="AT60" s="62"/>
      <c r="AU60" s="62"/>
      <c r="AV60" s="62"/>
      <c r="AW60" s="62"/>
    </row>
    <row r="61" spans="1:50">
      <c r="J61" s="125"/>
      <c r="K61" s="125"/>
      <c r="L61" s="125"/>
      <c r="R61" s="125"/>
      <c r="S61" s="73"/>
      <c r="T61" s="73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61"/>
      <c r="AF61" s="61"/>
      <c r="AG61" s="61"/>
      <c r="AH61" s="61"/>
      <c r="AI61" s="61"/>
      <c r="AJ61" s="61"/>
      <c r="AK61" s="72"/>
      <c r="AL61" s="62"/>
      <c r="AM61" s="61"/>
      <c r="AN61" s="62"/>
      <c r="AO61" s="62"/>
      <c r="AP61" s="61"/>
      <c r="AQ61" s="62"/>
      <c r="AR61" s="62"/>
      <c r="AS61" s="62"/>
      <c r="AT61" s="62"/>
      <c r="AU61" s="62"/>
      <c r="AV61" s="62"/>
      <c r="AW61" s="62"/>
    </row>
    <row r="62" spans="1:50">
      <c r="J62" s="125"/>
      <c r="K62" s="125"/>
      <c r="L62" s="125"/>
      <c r="R62" s="125"/>
      <c r="S62" s="73"/>
      <c r="T62" s="73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61"/>
      <c r="AF62" s="61"/>
      <c r="AG62" s="61"/>
      <c r="AH62" s="61"/>
      <c r="AI62" s="61"/>
      <c r="AJ62" s="61"/>
      <c r="AK62" s="72"/>
      <c r="AL62" s="62"/>
      <c r="AM62" s="61"/>
      <c r="AN62" s="62"/>
      <c r="AO62" s="62"/>
      <c r="AP62" s="61"/>
      <c r="AQ62" s="62"/>
      <c r="AR62" s="62"/>
      <c r="AS62" s="62"/>
      <c r="AT62" s="62"/>
      <c r="AU62" s="62"/>
      <c r="AV62" s="62"/>
      <c r="AW62" s="62"/>
    </row>
    <row r="63" spans="1:50">
      <c r="J63" s="125"/>
      <c r="K63" s="125"/>
      <c r="L63" s="125"/>
      <c r="R63" s="125"/>
      <c r="S63" s="73"/>
      <c r="T63" s="73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61"/>
      <c r="AF63" s="61"/>
      <c r="AG63" s="61"/>
      <c r="AH63" s="61"/>
      <c r="AI63" s="61"/>
      <c r="AJ63" s="61"/>
      <c r="AK63" s="72"/>
      <c r="AL63" s="62"/>
      <c r="AM63" s="61"/>
      <c r="AN63" s="62"/>
      <c r="AO63" s="62"/>
      <c r="AP63" s="61"/>
      <c r="AQ63" s="62"/>
      <c r="AR63" s="62"/>
      <c r="AS63" s="62"/>
      <c r="AT63" s="62"/>
      <c r="AU63" s="62"/>
      <c r="AV63" s="62"/>
      <c r="AW63" s="62"/>
    </row>
    <row r="64" spans="1:50">
      <c r="J64" s="125"/>
      <c r="K64" s="125"/>
      <c r="L64" s="125"/>
      <c r="R64" s="125"/>
      <c r="S64" s="73"/>
      <c r="T64" s="73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61"/>
      <c r="AF64" s="61"/>
      <c r="AG64" s="61"/>
      <c r="AH64" s="61"/>
      <c r="AI64" s="61"/>
      <c r="AJ64" s="61"/>
      <c r="AK64" s="72"/>
      <c r="AL64" s="62"/>
      <c r="AM64" s="61"/>
      <c r="AN64" s="62"/>
      <c r="AO64" s="62"/>
      <c r="AP64" s="61"/>
      <c r="AQ64" s="62"/>
      <c r="AR64" s="62"/>
      <c r="AS64" s="62"/>
      <c r="AT64" s="62"/>
      <c r="AU64" s="62"/>
      <c r="AV64" s="62"/>
      <c r="AW64" s="62"/>
    </row>
    <row r="65" spans="10:49">
      <c r="J65" s="125"/>
      <c r="K65" s="125"/>
      <c r="L65" s="125"/>
      <c r="R65" s="125"/>
      <c r="S65" s="73"/>
      <c r="T65" s="73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61"/>
      <c r="AF65" s="61"/>
      <c r="AG65" s="61"/>
      <c r="AH65" s="61"/>
      <c r="AI65" s="61"/>
      <c r="AJ65" s="61"/>
      <c r="AK65" s="72"/>
      <c r="AL65" s="62"/>
      <c r="AM65" s="61"/>
      <c r="AN65" s="62"/>
      <c r="AO65" s="62"/>
      <c r="AP65" s="61"/>
      <c r="AQ65" s="62"/>
      <c r="AR65" s="62"/>
      <c r="AS65" s="62"/>
      <c r="AT65" s="62"/>
      <c r="AU65" s="62"/>
      <c r="AV65" s="62"/>
      <c r="AW65" s="62"/>
    </row>
    <row r="66" spans="10:49">
      <c r="J66" s="125"/>
      <c r="K66" s="125"/>
      <c r="L66" s="125"/>
      <c r="R66" s="125"/>
      <c r="S66" s="73"/>
      <c r="T66" s="73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61"/>
      <c r="AF66" s="61"/>
      <c r="AG66" s="61"/>
      <c r="AH66" s="61"/>
      <c r="AI66" s="61"/>
      <c r="AJ66" s="61"/>
      <c r="AK66" s="72"/>
      <c r="AL66" s="62"/>
      <c r="AM66" s="61"/>
      <c r="AN66" s="62"/>
      <c r="AO66" s="62"/>
      <c r="AP66" s="61"/>
      <c r="AQ66" s="62"/>
      <c r="AR66" s="62"/>
      <c r="AS66" s="62"/>
      <c r="AT66" s="62"/>
      <c r="AU66" s="62"/>
      <c r="AV66" s="62"/>
      <c r="AW66" s="62"/>
    </row>
    <row r="67" spans="10:49">
      <c r="J67" s="125"/>
      <c r="K67" s="125"/>
      <c r="L67" s="125"/>
      <c r="R67" s="125"/>
      <c r="S67" s="73"/>
      <c r="T67" s="73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61"/>
      <c r="AF67" s="61"/>
      <c r="AG67" s="61"/>
      <c r="AH67" s="61"/>
      <c r="AI67" s="61"/>
      <c r="AJ67" s="61"/>
      <c r="AK67" s="72"/>
      <c r="AL67" s="62"/>
      <c r="AM67" s="61"/>
      <c r="AN67" s="62"/>
      <c r="AO67" s="62"/>
      <c r="AP67" s="61"/>
      <c r="AQ67" s="62"/>
      <c r="AR67" s="62"/>
      <c r="AS67" s="62"/>
      <c r="AT67" s="62"/>
      <c r="AU67" s="62"/>
      <c r="AV67" s="62"/>
      <c r="AW67" s="62"/>
    </row>
    <row r="68" spans="10:49">
      <c r="J68" s="125"/>
      <c r="K68" s="125"/>
      <c r="L68" s="125"/>
      <c r="R68" s="125"/>
      <c r="S68" s="73"/>
      <c r="T68" s="73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61"/>
      <c r="AF68" s="61"/>
      <c r="AG68" s="61"/>
      <c r="AH68" s="61"/>
      <c r="AI68" s="61"/>
      <c r="AJ68" s="61"/>
      <c r="AK68" s="72"/>
      <c r="AL68" s="62"/>
      <c r="AM68" s="61"/>
      <c r="AN68" s="62"/>
      <c r="AO68" s="62"/>
      <c r="AP68" s="61"/>
      <c r="AQ68" s="62"/>
      <c r="AR68" s="62"/>
      <c r="AS68" s="62"/>
      <c r="AT68" s="62"/>
      <c r="AU68" s="62"/>
      <c r="AV68" s="62"/>
      <c r="AW68" s="62"/>
    </row>
    <row r="69" spans="10:49">
      <c r="J69" s="125"/>
      <c r="K69" s="125"/>
      <c r="L69" s="125"/>
      <c r="R69" s="125"/>
      <c r="S69" s="73"/>
      <c r="T69" s="73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61"/>
      <c r="AF69" s="61"/>
      <c r="AG69" s="61"/>
      <c r="AH69" s="61"/>
      <c r="AI69" s="61"/>
      <c r="AJ69" s="61"/>
      <c r="AK69" s="72"/>
      <c r="AL69" s="62"/>
      <c r="AM69" s="61"/>
      <c r="AN69" s="62"/>
      <c r="AO69" s="62"/>
      <c r="AP69" s="61"/>
      <c r="AQ69" s="62"/>
      <c r="AR69" s="62"/>
      <c r="AS69" s="62"/>
      <c r="AT69" s="62"/>
      <c r="AU69" s="62"/>
      <c r="AV69" s="62"/>
      <c r="AW69" s="62"/>
    </row>
    <row r="70" spans="10:49">
      <c r="J70" s="125"/>
      <c r="K70" s="125"/>
      <c r="L70" s="125"/>
      <c r="R70" s="125"/>
      <c r="S70" s="73"/>
      <c r="T70" s="73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61"/>
      <c r="AF70" s="61"/>
      <c r="AG70" s="61"/>
      <c r="AH70" s="61"/>
      <c r="AI70" s="61"/>
      <c r="AJ70" s="61"/>
      <c r="AK70" s="72"/>
      <c r="AL70" s="62"/>
      <c r="AM70" s="61"/>
      <c r="AN70" s="62"/>
      <c r="AO70" s="62"/>
      <c r="AP70" s="61"/>
      <c r="AQ70" s="62"/>
      <c r="AR70" s="62"/>
      <c r="AS70" s="62"/>
      <c r="AT70" s="62"/>
      <c r="AU70" s="62"/>
      <c r="AV70" s="62"/>
      <c r="AW70" s="62"/>
    </row>
    <row r="71" spans="10:49">
      <c r="J71" s="125"/>
      <c r="K71" s="125"/>
      <c r="L71" s="125"/>
      <c r="R71" s="125"/>
      <c r="S71" s="73"/>
      <c r="T71" s="73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61"/>
      <c r="AF71" s="61"/>
      <c r="AG71" s="61"/>
      <c r="AH71" s="61"/>
      <c r="AI71" s="61"/>
      <c r="AJ71" s="61"/>
      <c r="AK71" s="72"/>
      <c r="AL71" s="62"/>
      <c r="AM71" s="61"/>
      <c r="AN71" s="62"/>
      <c r="AO71" s="62"/>
      <c r="AP71" s="61"/>
      <c r="AQ71" s="62"/>
      <c r="AR71" s="62"/>
      <c r="AS71" s="62"/>
      <c r="AT71" s="62"/>
      <c r="AU71" s="62"/>
      <c r="AV71" s="62"/>
      <c r="AW71" s="62"/>
    </row>
    <row r="72" spans="10:49">
      <c r="J72" s="125"/>
      <c r="K72" s="125"/>
      <c r="L72" s="125"/>
      <c r="R72" s="125"/>
      <c r="S72" s="73"/>
      <c r="T72" s="73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61"/>
      <c r="AF72" s="61"/>
      <c r="AG72" s="61"/>
      <c r="AH72" s="61"/>
      <c r="AI72" s="61"/>
      <c r="AJ72" s="61"/>
      <c r="AK72" s="72"/>
      <c r="AL72" s="62"/>
      <c r="AM72" s="61"/>
      <c r="AN72" s="62"/>
      <c r="AO72" s="62"/>
      <c r="AP72" s="61"/>
      <c r="AQ72" s="62"/>
      <c r="AR72" s="62"/>
      <c r="AS72" s="62"/>
      <c r="AT72" s="62"/>
      <c r="AU72" s="62"/>
      <c r="AV72" s="62"/>
      <c r="AW72" s="62"/>
    </row>
    <row r="73" spans="10:49">
      <c r="J73" s="125"/>
      <c r="K73" s="125"/>
      <c r="L73" s="125"/>
      <c r="R73" s="125"/>
      <c r="S73" s="73"/>
      <c r="T73" s="73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61"/>
      <c r="AF73" s="61"/>
      <c r="AG73" s="61"/>
      <c r="AH73" s="61"/>
      <c r="AI73" s="61"/>
      <c r="AJ73" s="61"/>
      <c r="AK73" s="72"/>
      <c r="AL73" s="62"/>
      <c r="AM73" s="61"/>
      <c r="AN73" s="62"/>
      <c r="AO73" s="62"/>
      <c r="AP73" s="61"/>
      <c r="AQ73" s="62"/>
      <c r="AR73" s="62"/>
      <c r="AS73" s="62"/>
      <c r="AT73" s="62"/>
      <c r="AU73" s="62"/>
      <c r="AV73" s="62"/>
      <c r="AW73" s="62"/>
    </row>
    <row r="74" spans="10:49">
      <c r="J74" s="125"/>
      <c r="K74" s="125"/>
      <c r="L74" s="125"/>
      <c r="R74" s="125"/>
      <c r="S74" s="73"/>
      <c r="T74" s="73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61"/>
      <c r="AF74" s="61"/>
      <c r="AG74" s="61"/>
      <c r="AH74" s="61"/>
      <c r="AI74" s="61"/>
      <c r="AJ74" s="61"/>
      <c r="AK74" s="72"/>
      <c r="AL74" s="62"/>
      <c r="AM74" s="61"/>
      <c r="AN74" s="62"/>
      <c r="AO74" s="62"/>
      <c r="AP74" s="61"/>
      <c r="AQ74" s="62"/>
      <c r="AR74" s="62"/>
      <c r="AS74" s="62"/>
      <c r="AT74" s="62"/>
      <c r="AU74" s="62"/>
      <c r="AV74" s="62"/>
      <c r="AW74" s="62"/>
    </row>
    <row r="75" spans="10:49">
      <c r="J75" s="125"/>
      <c r="K75" s="125"/>
      <c r="L75" s="125"/>
      <c r="R75" s="125"/>
      <c r="S75" s="73"/>
      <c r="T75" s="73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61"/>
      <c r="AF75" s="61"/>
      <c r="AG75" s="61"/>
      <c r="AH75" s="61"/>
      <c r="AI75" s="61"/>
      <c r="AJ75" s="61"/>
      <c r="AK75" s="72"/>
      <c r="AL75" s="62"/>
      <c r="AM75" s="61"/>
      <c r="AN75" s="62"/>
      <c r="AO75" s="62"/>
      <c r="AP75" s="61"/>
      <c r="AQ75" s="62"/>
      <c r="AR75" s="62"/>
      <c r="AS75" s="62"/>
      <c r="AT75" s="62"/>
      <c r="AU75" s="62"/>
      <c r="AV75" s="62"/>
      <c r="AW75" s="62"/>
    </row>
    <row r="76" spans="10:49">
      <c r="J76" s="125"/>
      <c r="K76" s="125"/>
      <c r="L76" s="125"/>
      <c r="R76" s="125"/>
      <c r="S76" s="73"/>
      <c r="T76" s="73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61"/>
      <c r="AF76" s="61"/>
      <c r="AG76" s="61"/>
      <c r="AH76" s="61"/>
      <c r="AI76" s="61"/>
      <c r="AJ76" s="61"/>
      <c r="AK76" s="72"/>
      <c r="AL76" s="62"/>
      <c r="AM76" s="61"/>
      <c r="AN76" s="62"/>
      <c r="AO76" s="62"/>
      <c r="AP76" s="61"/>
      <c r="AQ76" s="62"/>
      <c r="AR76" s="62"/>
      <c r="AS76" s="62"/>
      <c r="AT76" s="62"/>
      <c r="AU76" s="62"/>
      <c r="AV76" s="62"/>
      <c r="AW76" s="62"/>
    </row>
    <row r="77" spans="10:49">
      <c r="J77" s="125"/>
      <c r="K77" s="125"/>
      <c r="L77" s="125"/>
      <c r="R77" s="125"/>
      <c r="S77" s="73"/>
      <c r="T77" s="73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61"/>
      <c r="AF77" s="61"/>
      <c r="AG77" s="61"/>
      <c r="AH77" s="61"/>
      <c r="AI77" s="61"/>
      <c r="AJ77" s="61"/>
      <c r="AK77" s="72"/>
      <c r="AL77" s="62"/>
      <c r="AM77" s="61"/>
      <c r="AN77" s="62"/>
      <c r="AO77" s="62"/>
      <c r="AP77" s="61"/>
      <c r="AQ77" s="62"/>
      <c r="AR77" s="62"/>
      <c r="AS77" s="62"/>
      <c r="AT77" s="62"/>
      <c r="AU77" s="62"/>
      <c r="AV77" s="62"/>
      <c r="AW77" s="62"/>
    </row>
    <row r="78" spans="10:49">
      <c r="J78" s="125"/>
      <c r="K78" s="125"/>
      <c r="L78" s="125"/>
      <c r="R78" s="125"/>
      <c r="S78" s="73"/>
      <c r="T78" s="73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61"/>
      <c r="AF78" s="61"/>
      <c r="AG78" s="61"/>
      <c r="AH78" s="61"/>
      <c r="AI78" s="61"/>
      <c r="AJ78" s="61"/>
      <c r="AK78" s="72"/>
      <c r="AL78" s="62"/>
      <c r="AM78" s="61"/>
      <c r="AN78" s="62"/>
      <c r="AO78" s="62"/>
      <c r="AP78" s="61"/>
      <c r="AQ78" s="62"/>
      <c r="AR78" s="62"/>
      <c r="AS78" s="62"/>
      <c r="AT78" s="62"/>
      <c r="AU78" s="62"/>
      <c r="AV78" s="62"/>
      <c r="AW78" s="62"/>
    </row>
    <row r="79" spans="10:49">
      <c r="J79" s="125"/>
      <c r="K79" s="125"/>
      <c r="L79" s="125"/>
      <c r="R79" s="125"/>
      <c r="S79" s="73"/>
      <c r="T79" s="73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61"/>
      <c r="AF79" s="61"/>
      <c r="AG79" s="61"/>
      <c r="AH79" s="61"/>
      <c r="AI79" s="61"/>
      <c r="AJ79" s="61"/>
      <c r="AK79" s="72"/>
      <c r="AL79" s="62"/>
      <c r="AM79" s="61"/>
      <c r="AN79" s="62"/>
      <c r="AO79" s="62"/>
      <c r="AP79" s="61"/>
      <c r="AQ79" s="62"/>
      <c r="AR79" s="62"/>
      <c r="AS79" s="62"/>
      <c r="AT79" s="62"/>
      <c r="AU79" s="62"/>
      <c r="AV79" s="62"/>
      <c r="AW79" s="62"/>
    </row>
    <row r="80" spans="10:49">
      <c r="AD80" s="20"/>
      <c r="AE80" s="20"/>
      <c r="AF80" s="20"/>
      <c r="AG80" s="20"/>
      <c r="AH80" s="20"/>
      <c r="AI80" s="20"/>
      <c r="AJ80" s="20"/>
      <c r="AK80" s="73"/>
      <c r="AM80" s="20"/>
      <c r="AP80" s="20"/>
    </row>
    <row r="81" spans="10:42">
      <c r="AD81" s="20"/>
      <c r="AE81" s="20"/>
      <c r="AF81" s="20"/>
      <c r="AG81" s="20"/>
      <c r="AH81" s="20"/>
      <c r="AI81" s="20"/>
      <c r="AJ81" s="20"/>
      <c r="AK81" s="73"/>
      <c r="AM81" s="20"/>
      <c r="AP81" s="20"/>
    </row>
    <row r="82" spans="10:42">
      <c r="AD82" s="20"/>
      <c r="AE82" s="20"/>
      <c r="AF82" s="20"/>
      <c r="AG82" s="20"/>
      <c r="AH82" s="20"/>
      <c r="AI82" s="20"/>
      <c r="AJ82" s="20"/>
      <c r="AK82" s="73"/>
      <c r="AM82" s="20"/>
      <c r="AP82" s="20"/>
    </row>
    <row r="83" spans="10:42">
      <c r="AD83" s="20"/>
      <c r="AE83" s="20"/>
      <c r="AF83" s="20"/>
      <c r="AG83" s="20"/>
      <c r="AH83" s="20"/>
      <c r="AI83" s="20"/>
      <c r="AJ83" s="20"/>
      <c r="AK83" s="73"/>
      <c r="AM83" s="20"/>
      <c r="AP83" s="20"/>
    </row>
    <row r="84" spans="10:42">
      <c r="J84" s="126"/>
      <c r="K84" s="126"/>
      <c r="L84" s="126"/>
      <c r="R84" s="126"/>
      <c r="S84" s="127"/>
      <c r="T84" s="127"/>
      <c r="U84" s="13"/>
      <c r="V84" s="13"/>
      <c r="W84" s="13"/>
      <c r="X84" s="13"/>
      <c r="Y84" s="13"/>
      <c r="Z84" s="13"/>
      <c r="AA84" s="13"/>
      <c r="AB84" s="13"/>
      <c r="AC84" s="13"/>
      <c r="AD84" s="20"/>
      <c r="AE84" s="20"/>
      <c r="AF84" s="20"/>
      <c r="AG84" s="20"/>
      <c r="AH84" s="20"/>
      <c r="AI84" s="20"/>
      <c r="AJ84" s="20"/>
      <c r="AK84" s="73"/>
      <c r="AM84" s="20"/>
      <c r="AP84" s="20"/>
    </row>
    <row r="85" spans="10:42">
      <c r="J85" s="126"/>
      <c r="K85" s="126"/>
      <c r="L85" s="126"/>
      <c r="R85" s="126"/>
      <c r="S85" s="127"/>
      <c r="T85" s="127"/>
      <c r="U85" s="13"/>
      <c r="V85" s="13"/>
      <c r="W85" s="13"/>
      <c r="X85" s="13"/>
      <c r="Y85" s="13"/>
      <c r="Z85" s="13"/>
      <c r="AA85" s="13"/>
      <c r="AB85" s="13"/>
      <c r="AC85" s="13"/>
      <c r="AD85" s="20"/>
      <c r="AE85" s="20"/>
      <c r="AF85" s="20"/>
      <c r="AG85" s="20"/>
      <c r="AH85" s="20"/>
      <c r="AI85" s="20"/>
      <c r="AJ85" s="20"/>
      <c r="AK85" s="73"/>
      <c r="AM85" s="20"/>
      <c r="AP85" s="20"/>
    </row>
    <row r="86" spans="10:42">
      <c r="J86" s="126"/>
      <c r="K86" s="126"/>
      <c r="L86" s="126"/>
      <c r="R86" s="126"/>
      <c r="S86" s="127"/>
      <c r="T86" s="127"/>
      <c r="U86" s="13"/>
      <c r="V86" s="13"/>
      <c r="W86" s="13"/>
      <c r="X86" s="13"/>
      <c r="Y86" s="13"/>
      <c r="Z86" s="13"/>
      <c r="AA86" s="13"/>
      <c r="AB86" s="13"/>
      <c r="AC86" s="13"/>
      <c r="AD86" s="20"/>
      <c r="AE86" s="20"/>
      <c r="AF86" s="20"/>
      <c r="AG86" s="20"/>
      <c r="AH86" s="20"/>
      <c r="AI86" s="20"/>
      <c r="AJ86" s="20"/>
      <c r="AK86" s="73"/>
      <c r="AM86" s="20"/>
      <c r="AP86" s="20"/>
    </row>
    <row r="87" spans="10:42">
      <c r="J87" s="126"/>
      <c r="K87" s="126"/>
      <c r="L87" s="126"/>
      <c r="R87" s="126"/>
      <c r="S87" s="127"/>
      <c r="T87" s="127"/>
      <c r="U87" s="13"/>
      <c r="V87" s="13"/>
      <c r="W87" s="13"/>
      <c r="X87" s="13"/>
      <c r="Y87" s="13"/>
      <c r="Z87" s="13"/>
      <c r="AA87" s="13"/>
      <c r="AB87" s="13"/>
      <c r="AC87" s="13"/>
      <c r="AD87" s="20"/>
      <c r="AE87" s="20"/>
      <c r="AF87" s="20"/>
      <c r="AG87" s="20"/>
      <c r="AH87" s="20"/>
      <c r="AI87" s="20"/>
      <c r="AJ87" s="20"/>
      <c r="AK87" s="73"/>
      <c r="AM87" s="20"/>
      <c r="AP87" s="20"/>
    </row>
    <row r="88" spans="10:42">
      <c r="J88" s="126"/>
      <c r="K88" s="126"/>
      <c r="L88" s="126"/>
      <c r="R88" s="126"/>
      <c r="S88" s="127"/>
      <c r="T88" s="127"/>
      <c r="U88" s="13"/>
      <c r="V88" s="13"/>
      <c r="W88" s="13"/>
      <c r="X88" s="13"/>
      <c r="Y88" s="13"/>
      <c r="Z88" s="13"/>
      <c r="AA88" s="13"/>
      <c r="AB88" s="13"/>
      <c r="AC88" s="13"/>
      <c r="AD88" s="20"/>
      <c r="AE88" s="20"/>
      <c r="AF88" s="20"/>
      <c r="AG88" s="20"/>
      <c r="AH88" s="20"/>
      <c r="AI88" s="20"/>
      <c r="AJ88" s="20"/>
      <c r="AK88" s="73"/>
      <c r="AM88" s="20"/>
      <c r="AP88" s="20"/>
    </row>
    <row r="89" spans="10:42">
      <c r="J89" s="126"/>
      <c r="K89" s="126"/>
      <c r="L89" s="126"/>
      <c r="R89" s="126"/>
      <c r="S89" s="127"/>
      <c r="T89" s="127"/>
      <c r="U89" s="13"/>
      <c r="V89" s="13"/>
      <c r="W89" s="13"/>
      <c r="X89" s="13"/>
      <c r="Y89" s="13"/>
      <c r="Z89" s="13"/>
      <c r="AA89" s="13"/>
      <c r="AB89" s="13"/>
      <c r="AC89" s="13"/>
      <c r="AD89" s="20"/>
      <c r="AE89" s="20"/>
      <c r="AF89" s="20"/>
      <c r="AG89" s="20"/>
      <c r="AH89" s="20"/>
      <c r="AI89" s="20"/>
      <c r="AJ89" s="20"/>
      <c r="AK89" s="73"/>
      <c r="AM89" s="20"/>
      <c r="AP89" s="20"/>
    </row>
    <row r="90" spans="10:42">
      <c r="J90" s="126"/>
      <c r="K90" s="126"/>
      <c r="L90" s="126"/>
      <c r="R90" s="126"/>
      <c r="S90" s="127"/>
      <c r="T90" s="127"/>
      <c r="U90" s="13"/>
      <c r="V90" s="13"/>
      <c r="W90" s="13"/>
      <c r="X90" s="13"/>
      <c r="Y90" s="13"/>
      <c r="Z90" s="13"/>
      <c r="AA90" s="13"/>
      <c r="AB90" s="13"/>
      <c r="AC90" s="13"/>
      <c r="AD90" s="20"/>
      <c r="AE90" s="20"/>
      <c r="AF90" s="20"/>
      <c r="AG90" s="20"/>
      <c r="AH90" s="20"/>
      <c r="AI90" s="20"/>
      <c r="AJ90" s="20"/>
      <c r="AK90" s="73"/>
      <c r="AM90" s="20"/>
      <c r="AP90" s="20"/>
    </row>
    <row r="91" spans="10:42">
      <c r="J91" s="126"/>
      <c r="K91" s="126"/>
      <c r="L91" s="126"/>
      <c r="R91" s="126"/>
      <c r="S91" s="127"/>
      <c r="T91" s="127"/>
      <c r="U91" s="13"/>
      <c r="V91" s="13"/>
      <c r="W91" s="13"/>
      <c r="X91" s="13"/>
      <c r="Y91" s="13"/>
      <c r="Z91" s="13"/>
      <c r="AA91" s="13"/>
      <c r="AB91" s="13"/>
      <c r="AC91" s="13"/>
      <c r="AD91" s="20"/>
      <c r="AE91" s="20"/>
      <c r="AF91" s="20"/>
      <c r="AG91" s="20"/>
      <c r="AH91" s="20"/>
      <c r="AI91" s="20"/>
      <c r="AJ91" s="20"/>
      <c r="AK91" s="73"/>
      <c r="AM91" s="20"/>
      <c r="AP91" s="20"/>
    </row>
    <row r="96" spans="10:42">
      <c r="AD96" s="13"/>
      <c r="AE96" s="13"/>
      <c r="AF96" s="13"/>
    </row>
    <row r="97" spans="10:32">
      <c r="AD97" s="13"/>
      <c r="AE97" s="13"/>
      <c r="AF97" s="13"/>
    </row>
    <row r="98" spans="10:32">
      <c r="AD98" s="13"/>
      <c r="AE98" s="13"/>
      <c r="AF98" s="13"/>
    </row>
    <row r="99" spans="10:32">
      <c r="AD99" s="13"/>
      <c r="AE99" s="13"/>
      <c r="AF99" s="13"/>
    </row>
    <row r="100" spans="10:32">
      <c r="AD100" s="13"/>
      <c r="AE100" s="13"/>
      <c r="AF100" s="13"/>
    </row>
    <row r="101" spans="10:32">
      <c r="AD101" s="13"/>
      <c r="AE101" s="13"/>
      <c r="AF101" s="13"/>
    </row>
    <row r="102" spans="10:32">
      <c r="J102" s="126"/>
      <c r="K102" s="126"/>
      <c r="L102" s="126"/>
      <c r="R102" s="126"/>
      <c r="S102" s="127"/>
      <c r="T102" s="127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</row>
    <row r="103" spans="10:32">
      <c r="J103" s="126"/>
      <c r="K103" s="126"/>
      <c r="L103" s="126"/>
      <c r="R103" s="126"/>
      <c r="S103" s="127"/>
      <c r="T103" s="127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</row>
    <row r="104" spans="10:32">
      <c r="J104" s="126"/>
      <c r="K104" s="126"/>
      <c r="L104" s="126"/>
      <c r="R104" s="126"/>
      <c r="S104" s="127"/>
      <c r="T104" s="127"/>
      <c r="U104" s="13"/>
      <c r="V104" s="13"/>
      <c r="W104" s="13"/>
      <c r="X104" s="13"/>
      <c r="Y104" s="13"/>
      <c r="Z104" s="13"/>
      <c r="AA104" s="13"/>
      <c r="AB104" s="13"/>
      <c r="AC104" s="13"/>
    </row>
    <row r="105" spans="10:32">
      <c r="J105" s="126"/>
      <c r="K105" s="126"/>
      <c r="L105" s="126"/>
      <c r="R105" s="126"/>
      <c r="S105" s="127"/>
      <c r="T105" s="127"/>
      <c r="U105" s="13"/>
      <c r="V105" s="13"/>
      <c r="W105" s="13"/>
      <c r="X105" s="13"/>
      <c r="Y105" s="13"/>
      <c r="Z105" s="13"/>
      <c r="AA105" s="13"/>
      <c r="AB105" s="13"/>
      <c r="AC105" s="13"/>
    </row>
    <row r="106" spans="10:32">
      <c r="J106" s="126"/>
      <c r="K106" s="126"/>
      <c r="L106" s="126"/>
      <c r="R106" s="126"/>
      <c r="S106" s="127"/>
      <c r="T106" s="127"/>
      <c r="U106" s="13"/>
      <c r="V106" s="13"/>
      <c r="W106" s="13"/>
      <c r="X106" s="13"/>
      <c r="Y106" s="13"/>
      <c r="Z106" s="13"/>
      <c r="AA106" s="13"/>
      <c r="AB106" s="13"/>
      <c r="AC106" s="13"/>
    </row>
    <row r="107" spans="10:32">
      <c r="J107" s="126"/>
      <c r="K107" s="126"/>
      <c r="L107" s="126"/>
      <c r="R107" s="126"/>
      <c r="S107" s="127"/>
      <c r="T107" s="127"/>
      <c r="U107" s="13"/>
      <c r="V107" s="13"/>
      <c r="W107" s="13"/>
      <c r="X107" s="13"/>
      <c r="Y107" s="13"/>
      <c r="Z107" s="13"/>
      <c r="AA107" s="13"/>
      <c r="AB107" s="13"/>
      <c r="AC107" s="13"/>
    </row>
    <row r="108" spans="10:32">
      <c r="J108" s="126"/>
      <c r="K108" s="126"/>
      <c r="L108" s="126"/>
      <c r="R108" s="126"/>
      <c r="S108" s="127"/>
      <c r="T108" s="127"/>
      <c r="U108" s="13"/>
      <c r="V108" s="13"/>
      <c r="W108" s="13"/>
      <c r="X108" s="13"/>
      <c r="Y108" s="13"/>
      <c r="Z108" s="13"/>
      <c r="AA108" s="13"/>
      <c r="AB108" s="13"/>
      <c r="AC108" s="13"/>
    </row>
    <row r="109" spans="10:32">
      <c r="J109" s="126"/>
      <c r="K109" s="126"/>
      <c r="L109" s="126"/>
      <c r="R109" s="126"/>
      <c r="S109" s="127"/>
      <c r="T109" s="127"/>
      <c r="U109" s="13"/>
      <c r="V109" s="13"/>
      <c r="W109" s="13"/>
      <c r="X109" s="13"/>
      <c r="Y109" s="13"/>
      <c r="Z109" s="13"/>
      <c r="AA109" s="13"/>
      <c r="AB109" s="13"/>
      <c r="AC109" s="13"/>
    </row>
    <row r="114" spans="10:32">
      <c r="AD114" s="13"/>
      <c r="AE114" s="13"/>
      <c r="AF114" s="13"/>
    </row>
    <row r="115" spans="10:32">
      <c r="AD115" s="13"/>
      <c r="AE115" s="13"/>
      <c r="AF115" s="13"/>
    </row>
    <row r="116" spans="10:32">
      <c r="AD116" s="13"/>
      <c r="AE116" s="13"/>
      <c r="AF116" s="13"/>
    </row>
    <row r="117" spans="10:32">
      <c r="AD117" s="13"/>
      <c r="AE117" s="13"/>
      <c r="AF117" s="13"/>
    </row>
    <row r="118" spans="10:32">
      <c r="AD118" s="13"/>
      <c r="AE118" s="13"/>
      <c r="AF118" s="13"/>
    </row>
    <row r="119" spans="10:32">
      <c r="AD119" s="13"/>
      <c r="AE119" s="13"/>
      <c r="AF119" s="13"/>
    </row>
    <row r="120" spans="10:32">
      <c r="J120" s="126"/>
      <c r="K120" s="126"/>
      <c r="L120" s="126"/>
      <c r="R120" s="126"/>
      <c r="S120" s="127"/>
      <c r="T120" s="127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</row>
    <row r="121" spans="10:32">
      <c r="J121" s="126"/>
      <c r="K121" s="126"/>
      <c r="L121" s="126"/>
      <c r="R121" s="126"/>
      <c r="S121" s="127"/>
      <c r="T121" s="127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</row>
    <row r="122" spans="10:32">
      <c r="J122" s="126"/>
      <c r="K122" s="126"/>
      <c r="L122" s="126"/>
      <c r="R122" s="126"/>
      <c r="S122" s="127"/>
      <c r="T122" s="127"/>
      <c r="U122" s="13"/>
      <c r="V122" s="13"/>
      <c r="W122" s="13"/>
      <c r="X122" s="13"/>
      <c r="Y122" s="13"/>
      <c r="Z122" s="13"/>
      <c r="AA122" s="13"/>
      <c r="AB122" s="13"/>
      <c r="AC122" s="13"/>
    </row>
    <row r="123" spans="10:32">
      <c r="J123" s="126"/>
      <c r="K123" s="126"/>
      <c r="L123" s="126"/>
      <c r="R123" s="126"/>
      <c r="S123" s="127"/>
      <c r="T123" s="127"/>
      <c r="U123" s="13"/>
      <c r="V123" s="13"/>
      <c r="W123" s="13"/>
      <c r="X123" s="13"/>
      <c r="Y123" s="13"/>
      <c r="Z123" s="13"/>
      <c r="AA123" s="13"/>
      <c r="AB123" s="13"/>
      <c r="AC123" s="13"/>
    </row>
    <row r="124" spans="10:32">
      <c r="J124" s="126"/>
      <c r="K124" s="126"/>
      <c r="L124" s="126"/>
      <c r="R124" s="126"/>
      <c r="S124" s="127"/>
      <c r="T124" s="127"/>
      <c r="U124" s="13"/>
      <c r="V124" s="13"/>
      <c r="W124" s="13"/>
      <c r="X124" s="13"/>
      <c r="Y124" s="13"/>
      <c r="Z124" s="13"/>
      <c r="AA124" s="13"/>
      <c r="AB124" s="13"/>
      <c r="AC124" s="13"/>
    </row>
    <row r="125" spans="10:32">
      <c r="J125" s="126"/>
      <c r="K125" s="126"/>
      <c r="L125" s="126"/>
      <c r="R125" s="126"/>
      <c r="S125" s="127"/>
      <c r="T125" s="127"/>
      <c r="U125" s="13"/>
      <c r="V125" s="13"/>
      <c r="W125" s="13"/>
      <c r="X125" s="13"/>
      <c r="Y125" s="13"/>
      <c r="Z125" s="13"/>
      <c r="AA125" s="13"/>
      <c r="AB125" s="13"/>
      <c r="AC125" s="13"/>
    </row>
    <row r="126" spans="10:32">
      <c r="J126" s="126"/>
      <c r="K126" s="126"/>
      <c r="L126" s="126"/>
      <c r="R126" s="126"/>
      <c r="S126" s="127"/>
      <c r="T126" s="127"/>
      <c r="U126" s="13"/>
      <c r="V126" s="13"/>
      <c r="W126" s="13"/>
      <c r="X126" s="13"/>
      <c r="Y126" s="13"/>
      <c r="Z126" s="13"/>
      <c r="AA126" s="13"/>
      <c r="AB126" s="13"/>
      <c r="AC126" s="13"/>
    </row>
    <row r="127" spans="10:32">
      <c r="J127" s="126"/>
      <c r="K127" s="126"/>
      <c r="L127" s="126"/>
      <c r="R127" s="126"/>
      <c r="S127" s="127"/>
      <c r="T127" s="127"/>
      <c r="U127" s="13"/>
      <c r="V127" s="13"/>
      <c r="W127" s="13"/>
      <c r="X127" s="13"/>
      <c r="Y127" s="13"/>
      <c r="Z127" s="13"/>
      <c r="AA127" s="13"/>
      <c r="AB127" s="13"/>
      <c r="AC127" s="13"/>
    </row>
    <row r="132" spans="10:32">
      <c r="AD132" s="13"/>
      <c r="AE132" s="13"/>
      <c r="AF132" s="13"/>
    </row>
    <row r="133" spans="10:32">
      <c r="AD133" s="13"/>
      <c r="AE133" s="13"/>
      <c r="AF133" s="13"/>
    </row>
    <row r="134" spans="10:32">
      <c r="AD134" s="13"/>
      <c r="AE134" s="13"/>
      <c r="AF134" s="13"/>
    </row>
    <row r="135" spans="10:32">
      <c r="AD135" s="13"/>
      <c r="AE135" s="13"/>
      <c r="AF135" s="13"/>
    </row>
    <row r="136" spans="10:32">
      <c r="AD136" s="13"/>
      <c r="AE136" s="13"/>
      <c r="AF136" s="13"/>
    </row>
    <row r="137" spans="10:32">
      <c r="AD137" s="13"/>
      <c r="AE137" s="13"/>
      <c r="AF137" s="13"/>
    </row>
    <row r="138" spans="10:32">
      <c r="J138" s="126"/>
      <c r="K138" s="126"/>
      <c r="L138" s="126"/>
      <c r="R138" s="126"/>
      <c r="S138" s="127"/>
      <c r="T138" s="127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</row>
    <row r="139" spans="10:32">
      <c r="J139" s="126"/>
      <c r="K139" s="126"/>
      <c r="L139" s="126"/>
      <c r="R139" s="126"/>
      <c r="S139" s="127"/>
      <c r="T139" s="127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</row>
    <row r="140" spans="10:32">
      <c r="J140" s="126"/>
      <c r="K140" s="126"/>
      <c r="L140" s="126"/>
      <c r="R140" s="126"/>
      <c r="S140" s="127"/>
      <c r="T140" s="127"/>
      <c r="U140" s="13"/>
      <c r="V140" s="13"/>
      <c r="W140" s="13"/>
      <c r="X140" s="13"/>
      <c r="Y140" s="13"/>
      <c r="Z140" s="13"/>
      <c r="AA140" s="13"/>
      <c r="AB140" s="13"/>
      <c r="AC140" s="13"/>
    </row>
    <row r="141" spans="10:32">
      <c r="J141" s="126"/>
      <c r="K141" s="126"/>
      <c r="L141" s="126"/>
      <c r="R141" s="126"/>
      <c r="S141" s="127"/>
      <c r="T141" s="127"/>
      <c r="U141" s="13"/>
      <c r="V141" s="13"/>
      <c r="W141" s="13"/>
      <c r="X141" s="13"/>
      <c r="Y141" s="13"/>
      <c r="Z141" s="13"/>
      <c r="AA141" s="13"/>
      <c r="AB141" s="13"/>
      <c r="AC141" s="13"/>
    </row>
    <row r="142" spans="10:32">
      <c r="J142" s="126"/>
      <c r="K142" s="126"/>
      <c r="L142" s="126"/>
      <c r="R142" s="126"/>
      <c r="S142" s="127"/>
      <c r="T142" s="127"/>
      <c r="U142" s="13"/>
      <c r="V142" s="13"/>
      <c r="W142" s="13"/>
      <c r="X142" s="13"/>
      <c r="Y142" s="13"/>
      <c r="Z142" s="13"/>
      <c r="AA142" s="13"/>
      <c r="AB142" s="13"/>
      <c r="AC142" s="13"/>
    </row>
    <row r="143" spans="10:32">
      <c r="J143" s="126"/>
      <c r="K143" s="126"/>
      <c r="L143" s="126"/>
      <c r="R143" s="126"/>
      <c r="S143" s="127"/>
      <c r="T143" s="127"/>
      <c r="U143" s="13"/>
      <c r="V143" s="13"/>
      <c r="W143" s="13"/>
      <c r="X143" s="13"/>
      <c r="Y143" s="13"/>
      <c r="Z143" s="13"/>
      <c r="AA143" s="13"/>
      <c r="AB143" s="13"/>
      <c r="AC143" s="13"/>
    </row>
    <row r="144" spans="10:32">
      <c r="J144" s="126"/>
      <c r="K144" s="126"/>
      <c r="L144" s="126"/>
      <c r="R144" s="126"/>
      <c r="S144" s="127"/>
      <c r="T144" s="127"/>
      <c r="U144" s="13"/>
      <c r="V144" s="13"/>
      <c r="W144" s="13"/>
      <c r="X144" s="13"/>
      <c r="Y144" s="13"/>
      <c r="Z144" s="13"/>
      <c r="AA144" s="13"/>
      <c r="AB144" s="13"/>
      <c r="AC144" s="13"/>
    </row>
    <row r="145" spans="10:32">
      <c r="J145" s="126"/>
      <c r="K145" s="126"/>
      <c r="L145" s="126"/>
      <c r="R145" s="126"/>
      <c r="S145" s="127"/>
      <c r="T145" s="127"/>
      <c r="U145" s="13"/>
      <c r="V145" s="13"/>
      <c r="W145" s="13"/>
      <c r="X145" s="13"/>
      <c r="Y145" s="13"/>
      <c r="Z145" s="13"/>
      <c r="AA145" s="13"/>
      <c r="AB145" s="13"/>
      <c r="AC145" s="13"/>
    </row>
    <row r="150" spans="10:32">
      <c r="AD150" s="13"/>
      <c r="AE150" s="13"/>
      <c r="AF150" s="13"/>
    </row>
    <row r="151" spans="10:32">
      <c r="AD151" s="13"/>
      <c r="AE151" s="13"/>
      <c r="AF151" s="13"/>
    </row>
    <row r="152" spans="10:32">
      <c r="AD152" s="13"/>
      <c r="AE152" s="13"/>
      <c r="AF152" s="13"/>
    </row>
    <row r="153" spans="10:32">
      <c r="AD153" s="13"/>
      <c r="AE153" s="13"/>
      <c r="AF153" s="13"/>
    </row>
    <row r="154" spans="10:32">
      <c r="AD154" s="13"/>
      <c r="AE154" s="13"/>
      <c r="AF154" s="13"/>
    </row>
    <row r="155" spans="10:32">
      <c r="AD155" s="13"/>
      <c r="AE155" s="13"/>
      <c r="AF155" s="13"/>
    </row>
    <row r="156" spans="10:32">
      <c r="AD156" s="13"/>
      <c r="AE156" s="13"/>
      <c r="AF156" s="13"/>
    </row>
    <row r="157" spans="10:32">
      <c r="AD157" s="13"/>
      <c r="AE157" s="13"/>
      <c r="AF157" s="13"/>
    </row>
  </sheetData>
  <mergeCells count="1">
    <mergeCell ref="P5:Q5"/>
  </mergeCells>
  <phoneticPr fontId="11" type="noConversion"/>
  <conditionalFormatting sqref="H10:H21">
    <cfRule type="cellIs" dxfId="123" priority="7" operator="lessThan">
      <formula>0</formula>
    </cfRule>
    <cfRule type="cellIs" dxfId="122" priority="8" operator="greaterThan">
      <formula>0</formula>
    </cfRule>
  </conditionalFormatting>
  <conditionalFormatting sqref="N10:N21">
    <cfRule type="cellIs" dxfId="121" priority="5" operator="lessThan">
      <formula>0</formula>
    </cfRule>
    <cfRule type="cellIs" dxfId="120" priority="6" operator="greaterThan">
      <formula>0</formula>
    </cfRule>
  </conditionalFormatting>
  <conditionalFormatting sqref="P10:P21">
    <cfRule type="cellIs" dxfId="119" priority="3" operator="lessThan">
      <formula>0</formula>
    </cfRule>
    <cfRule type="cellIs" dxfId="118" priority="4" operator="greaterThan">
      <formula>0</formula>
    </cfRule>
  </conditionalFormatting>
  <conditionalFormatting sqref="F10:F21">
    <cfRule type="cellIs" dxfId="117" priority="1" operator="lessThan">
      <formula>0</formula>
    </cfRule>
    <cfRule type="cellIs" dxfId="116" priority="2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D0F8C7-401A-468A-A605-0BFB9814C8CA}">
  <sheetPr transitionEvaluation="1"/>
  <dimension ref="P1:BZ291"/>
  <sheetViews>
    <sheetView defaultGridColor="0" colorId="22" zoomScale="94" zoomScaleNormal="94" workbookViewId="0">
      <selection activeCell="P8" sqref="P8"/>
    </sheetView>
  </sheetViews>
  <sheetFormatPr baseColWidth="10" defaultRowHeight="15"/>
  <cols>
    <col min="21" max="21" width="8.54296875" customWidth="1"/>
    <col min="22" max="22" width="9.54296875" customWidth="1"/>
    <col min="23" max="23" width="8.90625" customWidth="1"/>
    <col min="24" max="24" width="7.36328125" customWidth="1"/>
    <col min="25" max="25" width="7.08984375" customWidth="1"/>
    <col min="26" max="26" width="8.08984375" customWidth="1"/>
    <col min="27" max="28" width="7.453125" customWidth="1"/>
    <col min="29" max="29" width="5.6328125" customWidth="1"/>
    <col min="30" max="30" width="8.36328125" customWidth="1"/>
    <col min="31" max="31" width="5.81640625" customWidth="1"/>
    <col min="32" max="32" width="8.08984375" customWidth="1"/>
    <col min="33" max="33" width="5.81640625" customWidth="1"/>
    <col min="34" max="34" width="8.54296875" style="9" customWidth="1"/>
    <col min="35" max="35" width="7.90625" style="1" customWidth="1"/>
    <col min="36" max="36" width="5.81640625" customWidth="1"/>
    <col min="37" max="37" width="7.90625" style="1" customWidth="1"/>
    <col min="38" max="38" width="8" style="1" customWidth="1"/>
    <col min="39" max="39" width="5.81640625" customWidth="1"/>
    <col min="40" max="40" width="8.08984375" style="1" customWidth="1"/>
    <col min="41" max="41" width="7" style="1" customWidth="1"/>
    <col min="42" max="42" width="11.08984375" style="1" customWidth="1"/>
    <col min="43" max="43" width="10.54296875" style="1" customWidth="1"/>
    <col min="44" max="44" width="10.08984375" style="1" customWidth="1"/>
    <col min="45" max="45" width="12.08984375" style="1" customWidth="1"/>
    <col min="46" max="46" width="7.54296875" style="1" customWidth="1"/>
    <col min="47" max="47" width="13.90625" customWidth="1"/>
    <col min="48" max="49" width="7.90625" customWidth="1"/>
    <col min="50" max="50" width="8.08984375" customWidth="1"/>
    <col min="51" max="51" width="8.54296875" customWidth="1"/>
    <col min="52" max="52" width="8" customWidth="1"/>
    <col min="53" max="53" width="6.453125" customWidth="1"/>
    <col min="54" max="54" width="8.08984375" customWidth="1"/>
    <col min="55" max="55" width="7.54296875" customWidth="1"/>
    <col min="56" max="56" width="8.36328125" customWidth="1"/>
    <col min="57" max="57" width="9.453125" customWidth="1"/>
    <col min="58" max="59" width="8.36328125" customWidth="1"/>
    <col min="60" max="60" width="8.90625" customWidth="1"/>
    <col min="61" max="61" width="8.36328125" customWidth="1"/>
    <col min="62" max="62" width="7.90625" customWidth="1"/>
    <col min="63" max="63" width="8" customWidth="1"/>
    <col min="64" max="65" width="9.90625" customWidth="1"/>
    <col min="66" max="66" width="9.08984375" customWidth="1"/>
    <col min="67" max="67" width="8.36328125" customWidth="1"/>
    <col min="68" max="68" width="8.6328125" customWidth="1"/>
    <col min="69" max="69" width="8.90625" customWidth="1"/>
    <col min="70" max="70" width="8.08984375" customWidth="1"/>
    <col min="71" max="71" width="8.6328125" customWidth="1"/>
    <col min="72" max="73" width="9.90625" customWidth="1"/>
    <col min="74" max="74" width="8.08984375" customWidth="1"/>
    <col min="75" max="75" width="8" customWidth="1"/>
    <col min="76" max="76" width="8.08984375" customWidth="1"/>
    <col min="77" max="77" width="11.08984375" customWidth="1"/>
    <col min="78" max="78" width="7.6328125" customWidth="1"/>
    <col min="79" max="79" width="8.08984375" customWidth="1"/>
    <col min="80" max="80" width="7.90625" customWidth="1"/>
    <col min="81" max="81" width="8.90625" customWidth="1"/>
    <col min="82" max="82" width="6.90625" customWidth="1"/>
    <col min="83" max="83" width="6.6328125" customWidth="1"/>
    <col min="84" max="85" width="8.08984375" customWidth="1"/>
    <col min="86" max="86" width="9.36328125" customWidth="1"/>
    <col min="87" max="87" width="10.08984375" customWidth="1"/>
    <col min="88" max="88" width="10.90625" customWidth="1"/>
    <col min="89" max="92" width="8.08984375" customWidth="1"/>
    <col min="93" max="93" width="8.36328125" customWidth="1"/>
    <col min="94" max="94" width="11.08984375" customWidth="1"/>
    <col min="95" max="95" width="8.08984375" customWidth="1"/>
    <col min="96" max="96" width="6.36328125" customWidth="1"/>
    <col min="97" max="97" width="7.453125" customWidth="1"/>
    <col min="98" max="98" width="7.6328125" customWidth="1"/>
    <col min="99" max="100" width="7.90625" customWidth="1"/>
    <col min="101" max="101" width="8" customWidth="1"/>
    <col min="102" max="102" width="7.6328125" customWidth="1"/>
    <col min="103" max="103" width="7.90625" customWidth="1"/>
    <col min="104" max="104" width="8.08984375" customWidth="1"/>
    <col min="105" max="105" width="7.54296875" customWidth="1"/>
    <col min="106" max="106" width="7.90625" customWidth="1"/>
    <col min="107" max="107" width="7.6328125" customWidth="1"/>
    <col min="108" max="108" width="7.90625" customWidth="1"/>
    <col min="109" max="109" width="7.54296875" customWidth="1"/>
    <col min="110" max="110" width="7.90625" customWidth="1"/>
    <col min="111" max="111" width="9.90625" customWidth="1"/>
    <col min="112" max="112" width="7.08984375" customWidth="1"/>
    <col min="113" max="113" width="8.08984375" customWidth="1"/>
    <col min="114" max="114" width="8.54296875" customWidth="1"/>
    <col min="115" max="115" width="9.90625" customWidth="1"/>
    <col min="116" max="116" width="8.36328125" customWidth="1"/>
    <col min="117" max="117" width="10.54296875" customWidth="1"/>
    <col min="118" max="118" width="7.90625" customWidth="1"/>
    <col min="119" max="119" width="8.08984375" customWidth="1"/>
    <col min="120" max="122" width="9.90625" customWidth="1"/>
    <col min="123" max="123" width="8.36328125" customWidth="1"/>
    <col min="124" max="124" width="8.6328125" customWidth="1"/>
    <col min="125" max="125" width="8.54296875" customWidth="1"/>
    <col min="126" max="126" width="8.6328125" customWidth="1"/>
    <col min="127" max="127" width="8.36328125" customWidth="1"/>
    <col min="128" max="128" width="10.6328125" customWidth="1"/>
    <col min="129" max="129" width="9.90625" customWidth="1"/>
    <col min="130" max="130" width="7.54296875" customWidth="1"/>
    <col min="131" max="131" width="8.54296875" customWidth="1"/>
    <col min="132" max="133" width="7.90625" customWidth="1"/>
    <col min="134" max="136" width="8.36328125" customWidth="1"/>
    <col min="137" max="138" width="8.08984375" customWidth="1"/>
    <col min="139" max="140" width="8.36328125" customWidth="1"/>
    <col min="141" max="141" width="8.54296875" customWidth="1"/>
    <col min="142" max="142" width="8.36328125" customWidth="1"/>
    <col min="143" max="143" width="8.6328125" customWidth="1"/>
    <col min="144" max="145" width="9.90625" customWidth="1"/>
    <col min="146" max="146" width="8.08984375" customWidth="1"/>
    <col min="147" max="147" width="8.54296875" customWidth="1"/>
    <col min="148" max="148" width="7.54296875" customWidth="1"/>
    <col min="149" max="149" width="8.08984375" customWidth="1"/>
    <col min="150" max="150" width="7.90625" customWidth="1"/>
    <col min="151" max="151" width="8.36328125" customWidth="1"/>
    <col min="152" max="152" width="8.08984375" customWidth="1"/>
    <col min="153" max="153" width="9.90625" customWidth="1"/>
    <col min="154" max="154" width="8" customWidth="1"/>
    <col min="155" max="155" width="7.90625" customWidth="1"/>
    <col min="156" max="156" width="8.90625" customWidth="1"/>
    <col min="157" max="157" width="8" customWidth="1"/>
    <col min="158" max="158" width="8.90625" customWidth="1"/>
    <col min="159" max="159" width="7.08984375" customWidth="1"/>
    <col min="160" max="160" width="9" customWidth="1"/>
    <col min="161" max="161" width="8.08984375" customWidth="1"/>
    <col min="162" max="162" width="10.36328125" customWidth="1"/>
    <col min="163" max="164" width="7.90625" customWidth="1"/>
    <col min="165" max="165" width="8.6328125" customWidth="1"/>
    <col min="166" max="166" width="8.90625" customWidth="1"/>
    <col min="167" max="167" width="8.6328125" customWidth="1"/>
    <col min="168" max="169" width="8.08984375" customWidth="1"/>
    <col min="170" max="170" width="7.54296875" customWidth="1"/>
    <col min="171" max="173" width="8.08984375" customWidth="1"/>
    <col min="174" max="174" width="8.6328125" customWidth="1"/>
    <col min="175" max="175" width="7.90625" customWidth="1"/>
    <col min="176" max="177" width="8.08984375" customWidth="1"/>
    <col min="178" max="178" width="7.90625" customWidth="1"/>
    <col min="181" max="181" width="8" customWidth="1"/>
    <col min="182" max="182" width="8.08984375" customWidth="1"/>
    <col min="183" max="183" width="8" customWidth="1"/>
    <col min="184" max="185" width="8.08984375" customWidth="1"/>
    <col min="186" max="188" width="7.90625" customWidth="1"/>
    <col min="189" max="189" width="8.08984375" customWidth="1"/>
    <col min="190" max="192" width="7.90625" customWidth="1"/>
    <col min="193" max="193" width="6.6328125" customWidth="1"/>
    <col min="194" max="194" width="8.36328125" customWidth="1"/>
    <col min="195" max="195" width="8" customWidth="1"/>
  </cols>
  <sheetData>
    <row r="1" spans="21:53">
      <c r="AH1"/>
      <c r="AI1"/>
      <c r="AK1"/>
      <c r="AL1"/>
      <c r="AN1"/>
      <c r="AO1"/>
      <c r="AP1"/>
      <c r="AQ1"/>
      <c r="AR1"/>
      <c r="AS1"/>
      <c r="AT1"/>
    </row>
    <row r="2" spans="21:53" s="122" customFormat="1" ht="31.8"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</row>
    <row r="3" spans="21:53">
      <c r="AH3"/>
      <c r="AI3"/>
      <c r="AK3"/>
      <c r="AL3"/>
      <c r="AN3"/>
      <c r="AO3"/>
      <c r="AP3"/>
      <c r="AQ3"/>
      <c r="AR3"/>
      <c r="AS3"/>
      <c r="AT3"/>
    </row>
    <row r="4" spans="21:53">
      <c r="AH4"/>
      <c r="AI4"/>
      <c r="AK4"/>
      <c r="AL4"/>
      <c r="AN4"/>
      <c r="AO4"/>
      <c r="AP4"/>
      <c r="AQ4"/>
      <c r="AR4"/>
      <c r="AS4"/>
      <c r="AT4"/>
    </row>
    <row r="5" spans="21:53">
      <c r="AH5"/>
      <c r="AI5"/>
      <c r="AK5"/>
      <c r="AL5"/>
      <c r="AN5"/>
      <c r="AO5"/>
      <c r="AP5"/>
      <c r="AQ5"/>
      <c r="AR5"/>
      <c r="AS5"/>
      <c r="AT5"/>
    </row>
    <row r="6" spans="21:53">
      <c r="AH6"/>
      <c r="AI6"/>
      <c r="AK6"/>
      <c r="AL6"/>
      <c r="AN6"/>
      <c r="AO6"/>
      <c r="AP6"/>
      <c r="AQ6"/>
      <c r="AR6"/>
      <c r="AS6"/>
      <c r="AT6"/>
    </row>
    <row r="7" spans="21:53">
      <c r="AH7"/>
      <c r="AI7"/>
      <c r="AK7"/>
      <c r="AL7"/>
      <c r="AN7"/>
      <c r="AO7"/>
      <c r="AP7"/>
      <c r="AQ7"/>
      <c r="AR7"/>
      <c r="AS7"/>
      <c r="AT7"/>
    </row>
    <row r="8" spans="21:53">
      <c r="AH8"/>
      <c r="AI8"/>
      <c r="AK8"/>
      <c r="AL8"/>
      <c r="AN8"/>
      <c r="AO8"/>
      <c r="AP8"/>
      <c r="AQ8"/>
      <c r="AR8"/>
      <c r="AS8"/>
      <c r="AT8"/>
    </row>
    <row r="9" spans="21:53">
      <c r="AH9"/>
      <c r="AI9"/>
      <c r="AK9"/>
      <c r="AL9"/>
      <c r="AN9"/>
      <c r="AO9"/>
      <c r="AP9"/>
      <c r="AQ9"/>
      <c r="AR9"/>
      <c r="AS9"/>
      <c r="AT9"/>
    </row>
    <row r="10" spans="21:53">
      <c r="AH10"/>
      <c r="AI10"/>
      <c r="AK10"/>
      <c r="AL10"/>
      <c r="AN10"/>
      <c r="AO10"/>
      <c r="AP10"/>
      <c r="AQ10"/>
      <c r="AR10"/>
      <c r="AS10"/>
      <c r="AT10"/>
    </row>
    <row r="11" spans="21:53">
      <c r="AH11"/>
      <c r="AI11"/>
      <c r="AK11"/>
      <c r="AL11"/>
      <c r="AN11"/>
      <c r="AO11"/>
      <c r="AP11"/>
      <c r="AQ11"/>
      <c r="AR11"/>
      <c r="AS11"/>
      <c r="AT11"/>
    </row>
    <row r="12" spans="21:53">
      <c r="AH12"/>
      <c r="AI12"/>
      <c r="AK12"/>
      <c r="AL12"/>
      <c r="AN12"/>
      <c r="AO12"/>
      <c r="AP12"/>
      <c r="AQ12"/>
      <c r="AR12"/>
      <c r="AS12"/>
      <c r="AT12"/>
    </row>
    <row r="13" spans="21:53">
      <c r="AH13"/>
      <c r="AI13"/>
      <c r="AK13"/>
      <c r="AL13"/>
      <c r="AN13"/>
      <c r="AO13"/>
      <c r="AP13"/>
      <c r="AQ13"/>
      <c r="AR13"/>
      <c r="AS13"/>
      <c r="AT13"/>
    </row>
    <row r="14" spans="21:53">
      <c r="AH14"/>
      <c r="AI14"/>
      <c r="AK14"/>
      <c r="AL14"/>
      <c r="AN14"/>
      <c r="AO14"/>
      <c r="AP14"/>
      <c r="AQ14"/>
      <c r="AR14"/>
      <c r="AS14"/>
      <c r="AT14"/>
    </row>
    <row r="15" spans="21:53">
      <c r="AH15"/>
      <c r="AI15"/>
      <c r="AK15"/>
      <c r="AL15"/>
      <c r="AN15"/>
      <c r="AO15"/>
      <c r="AP15"/>
      <c r="AQ15"/>
      <c r="AR15"/>
      <c r="AS15"/>
      <c r="AT15"/>
    </row>
    <row r="16" spans="21:53">
      <c r="AH16"/>
      <c r="AI16"/>
      <c r="AK16"/>
      <c r="AL16"/>
      <c r="AN16"/>
      <c r="AO16"/>
      <c r="AP16"/>
      <c r="AQ16"/>
      <c r="AR16"/>
      <c r="AS16"/>
      <c r="AT16"/>
    </row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spans="21:78">
      <c r="AH49"/>
      <c r="AI49"/>
      <c r="AK49"/>
      <c r="AL49"/>
      <c r="AN49"/>
      <c r="AO49"/>
      <c r="AP49"/>
      <c r="AQ49"/>
      <c r="AR49"/>
      <c r="AS49"/>
      <c r="AT49"/>
    </row>
    <row r="50" spans="21:78">
      <c r="AH50"/>
      <c r="AI50"/>
      <c r="AK50"/>
      <c r="AL50"/>
      <c r="AN50"/>
      <c r="AO50"/>
      <c r="AP50"/>
      <c r="AQ50"/>
      <c r="AR50"/>
      <c r="AS50"/>
      <c r="AT50"/>
    </row>
    <row r="51" spans="21:78">
      <c r="AH51"/>
      <c r="AI51"/>
      <c r="AK51"/>
      <c r="AL51"/>
      <c r="AN51"/>
      <c r="AO51"/>
      <c r="AP51"/>
      <c r="AQ51"/>
      <c r="AR51"/>
      <c r="AS51"/>
      <c r="AT51"/>
    </row>
    <row r="52" spans="21:78">
      <c r="AH52"/>
      <c r="AI52"/>
      <c r="AK52"/>
      <c r="AL52"/>
      <c r="AN52"/>
      <c r="AO52"/>
      <c r="AP52"/>
      <c r="AQ52"/>
      <c r="AR52"/>
      <c r="AS52"/>
      <c r="AT52"/>
    </row>
    <row r="53" spans="21:78">
      <c r="AH53"/>
      <c r="AI53"/>
      <c r="AK53"/>
      <c r="AL53"/>
      <c r="AN53"/>
      <c r="AO53"/>
      <c r="AP53"/>
      <c r="AQ53"/>
      <c r="AR53"/>
      <c r="AS53"/>
      <c r="AT53"/>
    </row>
    <row r="54" spans="21:78" ht="15.6">
      <c r="U54" s="35"/>
      <c r="V54" s="35"/>
      <c r="W54" s="35"/>
      <c r="X54" s="35"/>
      <c r="Y54" s="4"/>
      <c r="Z54" s="2"/>
      <c r="AA54" s="2"/>
      <c r="AB54" s="2"/>
      <c r="AC54" s="2"/>
      <c r="AD54" s="2"/>
      <c r="AE54" s="2"/>
      <c r="AF54" s="2"/>
      <c r="AG54" s="2"/>
      <c r="AH54" s="2"/>
      <c r="AI54"/>
      <c r="AJ54" s="2"/>
      <c r="AK54"/>
      <c r="AL54"/>
      <c r="AN54"/>
      <c r="AO54"/>
      <c r="AP54"/>
      <c r="AQ54" s="4"/>
      <c r="AR54" s="2"/>
      <c r="AS54" s="2"/>
      <c r="AT54" s="2"/>
      <c r="AU54" s="2"/>
      <c r="AV54" s="2"/>
      <c r="AW54" s="2"/>
      <c r="AX54" s="2"/>
      <c r="AY54" s="2"/>
      <c r="AZ54" s="2"/>
      <c r="BB54" s="2"/>
      <c r="BI54" s="4"/>
      <c r="BJ54" s="2"/>
      <c r="BK54" s="2"/>
      <c r="BL54" s="2"/>
      <c r="BM54" s="2"/>
      <c r="BN54" s="2"/>
      <c r="BO54" s="2"/>
      <c r="BP54" s="2"/>
      <c r="BQ54" s="2"/>
      <c r="BR54" s="2"/>
      <c r="BT54" s="2"/>
    </row>
    <row r="55" spans="21:78" ht="15.6">
      <c r="U55" s="25"/>
      <c r="V55" s="25"/>
      <c r="W55" s="25"/>
      <c r="X55" s="25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</row>
    <row r="56" spans="21:78" s="2" customFormat="1" ht="15.6">
      <c r="U56" s="36"/>
      <c r="V56" s="36"/>
      <c r="W56" s="36"/>
      <c r="X56" s="36"/>
      <c r="Y56" s="38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38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38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</row>
    <row r="57" spans="21:78" s="3" customFormat="1">
      <c r="U57" s="36"/>
      <c r="V57" s="36"/>
      <c r="W57" s="36"/>
      <c r="X57" s="36"/>
      <c r="Y57" s="3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3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3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</row>
    <row r="58" spans="21:78" s="2" customFormat="1" ht="15.6">
      <c r="U58" s="37"/>
      <c r="V58" s="37"/>
      <c r="W58" s="37"/>
      <c r="X58" s="37"/>
      <c r="Y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4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4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</row>
    <row r="59" spans="21:78" s="3" customFormat="1">
      <c r="U59" s="36"/>
      <c r="V59" s="36"/>
      <c r="W59" s="36"/>
      <c r="X59" s="36"/>
      <c r="Y59" s="4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4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4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</row>
    <row r="60" spans="21:78" s="3" customFormat="1">
      <c r="U60" s="36"/>
      <c r="V60" s="36"/>
      <c r="W60" s="36"/>
      <c r="X60" s="36"/>
      <c r="Y60" s="4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4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4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</row>
    <row r="61" spans="21:78" s="3" customFormat="1">
      <c r="U61" s="36"/>
      <c r="V61" s="36"/>
      <c r="W61" s="36"/>
      <c r="X61" s="36"/>
      <c r="Y61" s="3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4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4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</row>
    <row r="62" spans="21:78">
      <c r="AH62"/>
      <c r="AI62"/>
      <c r="AK62"/>
      <c r="AL62"/>
      <c r="AN62"/>
      <c r="AO62"/>
      <c r="AP62"/>
      <c r="AQ62"/>
      <c r="AR62"/>
      <c r="AS62"/>
      <c r="AT62"/>
    </row>
    <row r="63" spans="21:78">
      <c r="AH63"/>
      <c r="AI63"/>
      <c r="AK63"/>
      <c r="AL63"/>
      <c r="AN63"/>
      <c r="AO63"/>
      <c r="AP63"/>
      <c r="AQ63"/>
      <c r="AR63"/>
      <c r="AS63"/>
      <c r="AT63"/>
    </row>
    <row r="64" spans="21:78">
      <c r="AH64"/>
      <c r="AI64"/>
      <c r="AK64"/>
      <c r="AL64"/>
      <c r="AN64"/>
      <c r="AO64"/>
      <c r="AP64"/>
      <c r="AQ64"/>
      <c r="AR64"/>
      <c r="AS64"/>
      <c r="AT64"/>
    </row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spans="16:46">
      <c r="AH97"/>
      <c r="AI97"/>
      <c r="AK97"/>
      <c r="AL97"/>
      <c r="AN97"/>
      <c r="AO97"/>
      <c r="AP97"/>
      <c r="AQ97"/>
      <c r="AR97"/>
      <c r="AS97"/>
      <c r="AT97"/>
    </row>
    <row r="98" spans="16:46">
      <c r="AH98"/>
      <c r="AI98"/>
      <c r="AK98"/>
      <c r="AL98"/>
      <c r="AN98"/>
      <c r="AO98"/>
      <c r="AP98"/>
      <c r="AQ98"/>
      <c r="AR98"/>
      <c r="AS98"/>
      <c r="AT98"/>
    </row>
    <row r="99" spans="16:46">
      <c r="AH99"/>
      <c r="AI99"/>
      <c r="AK99"/>
      <c r="AL99"/>
      <c r="AN99"/>
      <c r="AO99"/>
      <c r="AP99"/>
      <c r="AQ99"/>
      <c r="AR99"/>
      <c r="AS99"/>
      <c r="AT99"/>
    </row>
    <row r="100" spans="16:46">
      <c r="AH100"/>
      <c r="AI100"/>
      <c r="AK100"/>
      <c r="AL100"/>
      <c r="AN100"/>
      <c r="AO100"/>
      <c r="AP100"/>
      <c r="AQ100"/>
      <c r="AR100"/>
      <c r="AS100"/>
      <c r="AT100"/>
    </row>
    <row r="101" spans="16:46">
      <c r="AH101"/>
      <c r="AI101"/>
      <c r="AK101"/>
      <c r="AL101"/>
      <c r="AN101"/>
      <c r="AO101"/>
      <c r="AP101"/>
      <c r="AQ101"/>
      <c r="AR101"/>
      <c r="AS101"/>
      <c r="AT101"/>
    </row>
    <row r="102" spans="16:46">
      <c r="AH102"/>
      <c r="AI102"/>
      <c r="AK102"/>
      <c r="AL102"/>
      <c r="AN102"/>
      <c r="AO102"/>
      <c r="AP102"/>
      <c r="AQ102"/>
      <c r="AR102"/>
      <c r="AS102"/>
      <c r="AT102"/>
    </row>
    <row r="103" spans="16:46">
      <c r="AH103"/>
      <c r="AI103"/>
      <c r="AK103"/>
      <c r="AL103"/>
      <c r="AN103"/>
      <c r="AO103"/>
      <c r="AP103"/>
      <c r="AQ103"/>
      <c r="AR103"/>
      <c r="AS103"/>
      <c r="AT103"/>
    </row>
    <row r="104" spans="16:46">
      <c r="AH104"/>
      <c r="AI104"/>
      <c r="AK104"/>
      <c r="AL104"/>
      <c r="AN104"/>
      <c r="AO104"/>
      <c r="AP104"/>
      <c r="AQ104"/>
      <c r="AR104"/>
      <c r="AS104"/>
      <c r="AT104"/>
    </row>
    <row r="105" spans="16:46">
      <c r="AH105"/>
      <c r="AI105"/>
      <c r="AK105"/>
      <c r="AL105"/>
      <c r="AN105"/>
      <c r="AO105"/>
      <c r="AP105"/>
      <c r="AQ105"/>
      <c r="AR105"/>
      <c r="AS105"/>
      <c r="AT105"/>
    </row>
    <row r="106" spans="16:46">
      <c r="AH106"/>
      <c r="AI106"/>
      <c r="AK106"/>
      <c r="AL106"/>
      <c r="AN106"/>
      <c r="AO106"/>
      <c r="AP106"/>
      <c r="AQ106"/>
      <c r="AR106"/>
      <c r="AS106"/>
      <c r="AT106"/>
    </row>
    <row r="107" spans="16:46">
      <c r="AH107"/>
      <c r="AI107"/>
      <c r="AK107"/>
      <c r="AL107"/>
      <c r="AN107"/>
      <c r="AO107"/>
      <c r="AP107"/>
      <c r="AQ107"/>
      <c r="AR107"/>
      <c r="AS107"/>
      <c r="AT107"/>
    </row>
    <row r="108" spans="16:46">
      <c r="AH108"/>
      <c r="AI108"/>
      <c r="AK108"/>
      <c r="AL108"/>
      <c r="AN108"/>
      <c r="AO108"/>
      <c r="AP108"/>
      <c r="AQ108"/>
      <c r="AR108"/>
      <c r="AS108"/>
      <c r="AT108"/>
    </row>
    <row r="109" spans="16:46">
      <c r="AH109"/>
      <c r="AI109"/>
      <c r="AK109"/>
      <c r="AL109"/>
      <c r="AN109"/>
      <c r="AO109"/>
      <c r="AP109"/>
      <c r="AQ109"/>
      <c r="AR109"/>
      <c r="AS109"/>
      <c r="AT109"/>
    </row>
    <row r="110" spans="16:46">
      <c r="AH110"/>
      <c r="AI110"/>
      <c r="AK110"/>
      <c r="AL110"/>
      <c r="AN110"/>
      <c r="AO110"/>
      <c r="AP110"/>
      <c r="AQ110"/>
      <c r="AR110"/>
      <c r="AS110"/>
      <c r="AT110"/>
    </row>
    <row r="111" spans="16:46">
      <c r="P111" t="s">
        <v>552</v>
      </c>
      <c r="AH111"/>
      <c r="AI111"/>
      <c r="AK111"/>
      <c r="AL111"/>
      <c r="AN111"/>
      <c r="AO111"/>
      <c r="AP111"/>
      <c r="AQ111"/>
      <c r="AR111"/>
      <c r="AS111"/>
      <c r="AT111"/>
    </row>
    <row r="112" spans="16:46">
      <c r="AH112"/>
      <c r="AI112"/>
      <c r="AK112"/>
      <c r="AL112"/>
      <c r="AN112"/>
      <c r="AO112"/>
      <c r="AP112"/>
      <c r="AQ112"/>
      <c r="AR112"/>
      <c r="AS112"/>
      <c r="AT112"/>
    </row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spans="21:46">
      <c r="AH177"/>
      <c r="AI177"/>
      <c r="AK177"/>
      <c r="AL177"/>
      <c r="AN177"/>
      <c r="AO177"/>
      <c r="AP177"/>
      <c r="AQ177"/>
      <c r="AR177"/>
      <c r="AS177"/>
      <c r="AT177"/>
    </row>
    <row r="178" spans="21:46">
      <c r="AH178"/>
      <c r="AI178"/>
      <c r="AK178"/>
      <c r="AL178"/>
      <c r="AN178"/>
      <c r="AO178"/>
      <c r="AP178"/>
      <c r="AQ178"/>
      <c r="AR178"/>
      <c r="AS178"/>
      <c r="AT178"/>
    </row>
    <row r="179" spans="21:46">
      <c r="AH179"/>
      <c r="AI179"/>
      <c r="AK179"/>
      <c r="AL179"/>
      <c r="AN179"/>
      <c r="AO179"/>
      <c r="AP179"/>
      <c r="AQ179"/>
      <c r="AR179"/>
      <c r="AS179"/>
      <c r="AT179"/>
    </row>
    <row r="180" spans="21:46">
      <c r="AH180"/>
      <c r="AI180"/>
      <c r="AK180"/>
      <c r="AL180"/>
      <c r="AN180"/>
      <c r="AO180"/>
      <c r="AP180"/>
      <c r="AQ180"/>
      <c r="AR180"/>
      <c r="AS180"/>
      <c r="AT180"/>
    </row>
    <row r="181" spans="21:46">
      <c r="AH181"/>
      <c r="AI181"/>
      <c r="AK181"/>
      <c r="AL181"/>
      <c r="AN181"/>
      <c r="AO181"/>
      <c r="AP181"/>
      <c r="AQ181"/>
      <c r="AR181"/>
      <c r="AS181"/>
      <c r="AT181"/>
    </row>
    <row r="182" spans="21:46">
      <c r="AH182"/>
      <c r="AI182"/>
      <c r="AK182"/>
      <c r="AL182"/>
      <c r="AN182"/>
      <c r="AO182"/>
      <c r="AP182"/>
      <c r="AQ182"/>
      <c r="AR182"/>
      <c r="AS182"/>
      <c r="AT182"/>
    </row>
    <row r="183" spans="21:46">
      <c r="AH183"/>
      <c r="AI183"/>
      <c r="AK183"/>
      <c r="AL183"/>
      <c r="AN183"/>
      <c r="AO183"/>
      <c r="AP183"/>
      <c r="AQ183"/>
      <c r="AR183"/>
      <c r="AS183"/>
      <c r="AT183"/>
    </row>
    <row r="184" spans="21:46">
      <c r="AH184"/>
      <c r="AI184"/>
      <c r="AK184"/>
      <c r="AL184"/>
      <c r="AN184"/>
      <c r="AO184"/>
      <c r="AP184"/>
      <c r="AQ184"/>
      <c r="AR184"/>
      <c r="AS184"/>
      <c r="AT184"/>
    </row>
    <row r="185" spans="21:46">
      <c r="U185" s="20"/>
      <c r="V185" s="20"/>
      <c r="W185" s="20"/>
      <c r="X185" s="20"/>
      <c r="AH185"/>
      <c r="AI185"/>
      <c r="AK185"/>
      <c r="AL185"/>
      <c r="AN185"/>
      <c r="AO185"/>
      <c r="AP185"/>
      <c r="AQ185"/>
      <c r="AR185"/>
      <c r="AS185"/>
      <c r="AT185"/>
    </row>
    <row r="186" spans="21:46">
      <c r="U186" s="20"/>
      <c r="V186" s="20"/>
      <c r="W186" s="20"/>
      <c r="X186" s="20"/>
      <c r="AH186"/>
      <c r="AI186"/>
      <c r="AK186"/>
      <c r="AL186"/>
      <c r="AN186"/>
      <c r="AO186"/>
      <c r="AP186"/>
      <c r="AQ186"/>
      <c r="AR186"/>
      <c r="AS186"/>
      <c r="AT186"/>
    </row>
    <row r="187" spans="21:46">
      <c r="U187" s="20"/>
      <c r="V187" s="20"/>
      <c r="W187" s="20"/>
      <c r="X187" s="20"/>
      <c r="AH187"/>
      <c r="AI187"/>
      <c r="AK187"/>
      <c r="AL187"/>
      <c r="AN187"/>
      <c r="AO187"/>
      <c r="AP187"/>
      <c r="AQ187"/>
      <c r="AR187"/>
      <c r="AS187"/>
      <c r="AT187"/>
    </row>
    <row r="188" spans="21:46">
      <c r="U188" s="20"/>
      <c r="V188" s="20"/>
      <c r="W188" s="20"/>
      <c r="X188" s="20"/>
      <c r="AH188"/>
      <c r="AI188"/>
      <c r="AK188"/>
      <c r="AL188"/>
      <c r="AN188"/>
      <c r="AO188"/>
      <c r="AP188"/>
      <c r="AQ188"/>
      <c r="AR188"/>
      <c r="AS188"/>
      <c r="AT188"/>
    </row>
    <row r="189" spans="21:46">
      <c r="U189" s="20"/>
      <c r="V189" s="20"/>
      <c r="W189" s="20"/>
      <c r="X189" s="20"/>
      <c r="AH189"/>
      <c r="AI189"/>
      <c r="AK189"/>
      <c r="AL189"/>
      <c r="AN189"/>
      <c r="AO189"/>
      <c r="AP189"/>
      <c r="AQ189"/>
      <c r="AR189"/>
      <c r="AS189"/>
      <c r="AT189"/>
    </row>
    <row r="190" spans="21:46">
      <c r="U190" s="20"/>
      <c r="V190" s="20"/>
      <c r="W190" s="20"/>
      <c r="X190" s="20"/>
      <c r="Y190" s="20"/>
      <c r="Z190" s="20"/>
      <c r="AA190" s="20"/>
      <c r="AB190" s="61"/>
      <c r="AC190" s="61"/>
      <c r="AD190" s="61"/>
      <c r="AE190" s="61"/>
      <c r="AF190" s="61"/>
      <c r="AG190" s="61"/>
      <c r="AH190" s="72"/>
      <c r="AI190" s="62"/>
      <c r="AJ190" s="61"/>
      <c r="AK190" s="62"/>
      <c r="AL190" s="62"/>
      <c r="AM190" s="61"/>
      <c r="AN190" s="62"/>
      <c r="AO190" s="62"/>
      <c r="AP190" s="62"/>
      <c r="AQ190" s="62"/>
      <c r="AR190" s="62"/>
      <c r="AS190" s="62"/>
      <c r="AT190" s="62"/>
    </row>
    <row r="191" spans="21:46">
      <c r="U191" s="20"/>
      <c r="V191" s="20"/>
      <c r="W191" s="20"/>
      <c r="X191" s="20"/>
      <c r="Y191" s="20"/>
      <c r="Z191" s="20"/>
      <c r="AA191" s="20"/>
      <c r="AB191" s="61"/>
      <c r="AC191" s="61"/>
      <c r="AD191" s="61"/>
      <c r="AE191" s="61"/>
      <c r="AF191" s="61"/>
      <c r="AG191" s="61"/>
      <c r="AH191" s="72"/>
      <c r="AI191" s="62"/>
      <c r="AJ191" s="61"/>
      <c r="AK191" s="62"/>
      <c r="AL191" s="62"/>
      <c r="AM191" s="61"/>
      <c r="AN191" s="62"/>
      <c r="AO191" s="62"/>
      <c r="AP191" s="62"/>
      <c r="AQ191" s="62"/>
      <c r="AR191" s="62"/>
      <c r="AS191" s="62"/>
      <c r="AT191" s="62"/>
    </row>
    <row r="192" spans="21:46">
      <c r="U192" s="20"/>
      <c r="V192" s="20"/>
      <c r="W192" s="20"/>
      <c r="X192" s="20"/>
      <c r="Y192" s="20"/>
      <c r="Z192" s="20"/>
      <c r="AA192" s="20"/>
      <c r="AB192" s="61"/>
      <c r="AC192" s="61"/>
      <c r="AD192" s="61"/>
      <c r="AE192" s="61"/>
      <c r="AF192" s="61"/>
      <c r="AG192" s="61"/>
      <c r="AH192" s="72"/>
      <c r="AI192" s="62"/>
      <c r="AJ192" s="61"/>
      <c r="AK192" s="62"/>
      <c r="AL192" s="62"/>
      <c r="AM192" s="61"/>
      <c r="AN192" s="62"/>
      <c r="AO192" s="62"/>
      <c r="AP192" s="62"/>
      <c r="AQ192" s="62"/>
      <c r="AR192" s="62"/>
      <c r="AS192" s="62"/>
      <c r="AT192" s="62"/>
    </row>
    <row r="193" spans="21:46">
      <c r="U193" s="20"/>
      <c r="V193" s="20"/>
      <c r="W193" s="20"/>
      <c r="X193" s="20"/>
      <c r="Y193" s="20"/>
      <c r="Z193" s="20"/>
      <c r="AA193" s="20"/>
      <c r="AB193" s="61"/>
      <c r="AC193" s="61"/>
      <c r="AD193" s="61"/>
      <c r="AE193" s="61"/>
      <c r="AF193" s="61"/>
      <c r="AG193" s="61"/>
      <c r="AH193" s="72"/>
      <c r="AI193" s="62"/>
      <c r="AJ193" s="61"/>
      <c r="AK193" s="62"/>
      <c r="AL193" s="62"/>
      <c r="AM193" s="61"/>
      <c r="AN193" s="62"/>
      <c r="AO193" s="62"/>
      <c r="AP193" s="62"/>
      <c r="AQ193" s="62"/>
      <c r="AR193" s="62"/>
      <c r="AS193" s="62"/>
      <c r="AT193" s="62"/>
    </row>
    <row r="194" spans="21:46">
      <c r="U194" s="20"/>
      <c r="V194" s="20"/>
      <c r="W194" s="20"/>
      <c r="X194" s="20"/>
      <c r="Y194" s="20"/>
      <c r="Z194" s="20"/>
      <c r="AA194" s="20"/>
      <c r="AB194" s="61"/>
      <c r="AC194" s="61"/>
      <c r="AD194" s="61"/>
      <c r="AE194" s="61"/>
      <c r="AF194" s="61"/>
      <c r="AG194" s="61"/>
      <c r="AH194" s="72"/>
      <c r="AI194" s="62"/>
      <c r="AJ194" s="61"/>
      <c r="AK194" s="62"/>
      <c r="AL194" s="62"/>
      <c r="AM194" s="61"/>
      <c r="AN194" s="62"/>
      <c r="AO194" s="62"/>
      <c r="AP194" s="62"/>
      <c r="AQ194" s="62"/>
      <c r="AR194" s="62"/>
      <c r="AS194" s="62"/>
      <c r="AT194" s="62"/>
    </row>
    <row r="195" spans="21:46">
      <c r="U195" s="20"/>
      <c r="V195" s="20"/>
      <c r="W195" s="20"/>
      <c r="X195" s="20"/>
      <c r="Y195" s="20"/>
      <c r="Z195" s="20"/>
      <c r="AA195" s="20"/>
      <c r="AB195" s="61"/>
      <c r="AC195" s="61"/>
      <c r="AD195" s="61"/>
      <c r="AE195" s="61"/>
      <c r="AF195" s="61"/>
      <c r="AG195" s="61"/>
      <c r="AH195" s="72"/>
      <c r="AI195" s="62"/>
      <c r="AJ195" s="61"/>
      <c r="AK195" s="62"/>
      <c r="AL195" s="62"/>
      <c r="AM195" s="61"/>
      <c r="AN195" s="62"/>
      <c r="AO195" s="62"/>
      <c r="AP195" s="62"/>
      <c r="AQ195" s="62"/>
      <c r="AR195" s="62"/>
      <c r="AS195" s="62"/>
      <c r="AT195" s="62"/>
    </row>
    <row r="196" spans="21:46">
      <c r="U196" s="20"/>
      <c r="V196" s="20"/>
      <c r="W196" s="20"/>
      <c r="X196" s="20"/>
      <c r="Y196" s="20"/>
      <c r="Z196" s="20"/>
      <c r="AA196" s="20"/>
      <c r="AB196" s="61"/>
      <c r="AC196" s="61"/>
      <c r="AD196" s="61"/>
      <c r="AE196" s="61"/>
      <c r="AF196" s="61"/>
      <c r="AG196" s="61"/>
      <c r="AH196" s="72"/>
      <c r="AI196" s="62"/>
      <c r="AJ196" s="61"/>
      <c r="AK196" s="62"/>
      <c r="AL196" s="62"/>
      <c r="AM196" s="61"/>
      <c r="AN196" s="62"/>
      <c r="AO196" s="62"/>
      <c r="AP196" s="62"/>
      <c r="AQ196" s="62"/>
      <c r="AR196" s="62"/>
      <c r="AS196" s="62"/>
      <c r="AT196" s="62"/>
    </row>
    <row r="197" spans="21:46">
      <c r="U197" s="20"/>
      <c r="V197" s="20"/>
      <c r="W197" s="20"/>
      <c r="X197" s="20"/>
      <c r="Y197" s="20"/>
      <c r="Z197" s="20"/>
      <c r="AA197" s="20"/>
      <c r="AB197" s="61"/>
      <c r="AC197" s="61"/>
      <c r="AD197" s="61"/>
      <c r="AE197" s="61"/>
      <c r="AF197" s="61"/>
      <c r="AG197" s="61"/>
      <c r="AH197" s="72"/>
      <c r="AI197" s="62"/>
      <c r="AJ197" s="61"/>
      <c r="AK197" s="62"/>
      <c r="AL197" s="62"/>
      <c r="AM197" s="61"/>
      <c r="AN197" s="62"/>
      <c r="AO197" s="62"/>
      <c r="AP197" s="62"/>
      <c r="AQ197" s="62"/>
      <c r="AR197" s="62"/>
      <c r="AS197" s="62"/>
      <c r="AT197" s="62"/>
    </row>
    <row r="198" spans="21:46">
      <c r="U198" s="20"/>
      <c r="V198" s="20"/>
      <c r="W198" s="20"/>
      <c r="X198" s="20"/>
      <c r="Y198" s="20"/>
      <c r="Z198" s="20"/>
      <c r="AA198" s="20"/>
      <c r="AB198" s="61"/>
      <c r="AC198" s="61"/>
      <c r="AD198" s="61"/>
      <c r="AE198" s="61"/>
      <c r="AF198" s="61"/>
      <c r="AG198" s="61"/>
      <c r="AH198" s="72"/>
      <c r="AI198" s="62"/>
      <c r="AJ198" s="61"/>
      <c r="AK198" s="62"/>
      <c r="AL198" s="62"/>
      <c r="AM198" s="61"/>
      <c r="AN198" s="62"/>
      <c r="AO198" s="62"/>
      <c r="AP198" s="62"/>
      <c r="AQ198" s="62"/>
      <c r="AR198" s="62"/>
      <c r="AS198" s="62"/>
      <c r="AT198" s="62"/>
    </row>
    <row r="199" spans="21:46">
      <c r="U199" s="20"/>
      <c r="V199" s="20"/>
      <c r="W199" s="20"/>
      <c r="X199" s="20"/>
      <c r="Y199" s="20"/>
      <c r="Z199" s="20"/>
      <c r="AA199" s="20"/>
      <c r="AB199" s="61"/>
      <c r="AC199" s="61"/>
      <c r="AD199" s="61"/>
      <c r="AE199" s="61"/>
      <c r="AF199" s="61"/>
      <c r="AG199" s="61"/>
      <c r="AH199" s="72"/>
      <c r="AI199" s="62"/>
      <c r="AJ199" s="61"/>
      <c r="AK199" s="62"/>
      <c r="AL199" s="62"/>
      <c r="AM199" s="61"/>
      <c r="AN199" s="62"/>
      <c r="AO199" s="62"/>
      <c r="AP199" s="62"/>
      <c r="AQ199" s="62"/>
      <c r="AR199" s="62"/>
      <c r="AS199" s="62"/>
      <c r="AT199" s="62"/>
    </row>
    <row r="200" spans="21:46">
      <c r="U200" s="20"/>
      <c r="V200" s="20"/>
      <c r="W200" s="20"/>
      <c r="X200" s="20"/>
      <c r="Y200" s="20"/>
      <c r="Z200" s="20"/>
      <c r="AA200" s="20"/>
      <c r="AB200" s="61"/>
      <c r="AC200" s="61"/>
      <c r="AD200" s="61"/>
      <c r="AE200" s="61"/>
      <c r="AF200" s="61"/>
      <c r="AG200" s="61"/>
      <c r="AH200" s="72"/>
      <c r="AI200" s="62"/>
      <c r="AJ200" s="61"/>
      <c r="AK200" s="62"/>
      <c r="AL200" s="62"/>
      <c r="AM200" s="61"/>
      <c r="AN200" s="62"/>
      <c r="AO200" s="62"/>
      <c r="AP200" s="62"/>
      <c r="AQ200" s="62"/>
      <c r="AR200" s="62"/>
      <c r="AS200" s="62"/>
      <c r="AT200" s="62"/>
    </row>
    <row r="201" spans="21:46">
      <c r="U201" s="20"/>
      <c r="V201" s="20"/>
      <c r="W201" s="20"/>
      <c r="X201" s="20"/>
      <c r="Y201" s="20"/>
      <c r="Z201" s="20"/>
      <c r="AA201" s="20"/>
      <c r="AB201" s="61"/>
      <c r="AC201" s="61"/>
      <c r="AD201" s="61"/>
      <c r="AE201" s="61"/>
      <c r="AF201" s="61"/>
      <c r="AG201" s="61"/>
      <c r="AH201" s="72"/>
      <c r="AI201" s="62"/>
      <c r="AJ201" s="61"/>
      <c r="AK201" s="62"/>
      <c r="AL201" s="62"/>
      <c r="AM201" s="61"/>
      <c r="AN201" s="62"/>
      <c r="AO201" s="62"/>
      <c r="AP201" s="62"/>
      <c r="AQ201" s="62"/>
      <c r="AR201" s="62"/>
      <c r="AS201" s="62"/>
      <c r="AT201" s="62"/>
    </row>
    <row r="202" spans="21:46">
      <c r="U202" s="20"/>
      <c r="V202" s="20"/>
      <c r="W202" s="20"/>
      <c r="X202" s="20"/>
      <c r="Y202" s="20"/>
      <c r="Z202" s="20"/>
      <c r="AA202" s="20"/>
      <c r="AB202" s="61"/>
      <c r="AC202" s="61"/>
      <c r="AD202" s="61"/>
      <c r="AE202" s="61"/>
      <c r="AF202" s="61"/>
      <c r="AG202" s="61"/>
      <c r="AH202" s="72"/>
      <c r="AI202" s="62"/>
      <c r="AJ202" s="61"/>
      <c r="AK202" s="62"/>
      <c r="AL202" s="62"/>
      <c r="AM202" s="61"/>
      <c r="AN202" s="62"/>
      <c r="AO202" s="62"/>
      <c r="AP202" s="62"/>
      <c r="AQ202" s="62"/>
      <c r="AR202" s="62"/>
      <c r="AS202" s="62"/>
      <c r="AT202" s="62"/>
    </row>
    <row r="203" spans="21:46">
      <c r="U203" s="20"/>
      <c r="V203" s="20"/>
      <c r="W203" s="20"/>
      <c r="X203" s="20"/>
      <c r="Y203" s="20"/>
      <c r="Z203" s="20"/>
      <c r="AA203" s="20"/>
      <c r="AB203" s="61"/>
      <c r="AC203" s="61"/>
      <c r="AD203" s="61"/>
      <c r="AE203" s="61"/>
      <c r="AF203" s="61"/>
      <c r="AG203" s="61"/>
      <c r="AH203" s="72"/>
      <c r="AI203" s="62"/>
      <c r="AJ203" s="61"/>
      <c r="AK203" s="62"/>
      <c r="AL203" s="62"/>
      <c r="AM203" s="61"/>
      <c r="AN203" s="62"/>
      <c r="AO203" s="62"/>
      <c r="AP203" s="62"/>
      <c r="AQ203" s="62"/>
      <c r="AR203" s="62"/>
      <c r="AS203" s="62"/>
      <c r="AT203" s="62"/>
    </row>
    <row r="204" spans="21:46">
      <c r="U204" s="20"/>
      <c r="V204" s="20"/>
      <c r="W204" s="20"/>
      <c r="X204" s="20"/>
      <c r="Y204" s="20"/>
      <c r="Z204" s="20"/>
      <c r="AA204" s="20"/>
      <c r="AB204" s="61"/>
      <c r="AC204" s="61"/>
      <c r="AD204" s="61"/>
      <c r="AE204" s="61"/>
      <c r="AF204" s="61"/>
      <c r="AG204" s="61"/>
      <c r="AH204" s="72"/>
      <c r="AI204" s="62"/>
      <c r="AJ204" s="61"/>
      <c r="AK204" s="62"/>
      <c r="AL204" s="62"/>
      <c r="AM204" s="61"/>
      <c r="AN204" s="62"/>
      <c r="AO204" s="62"/>
      <c r="AP204" s="62"/>
      <c r="AQ204" s="62"/>
      <c r="AR204" s="62"/>
      <c r="AS204" s="62"/>
      <c r="AT204" s="62"/>
    </row>
    <row r="205" spans="21:46">
      <c r="U205" s="20"/>
      <c r="V205" s="20"/>
      <c r="W205" s="20"/>
      <c r="X205" s="20"/>
      <c r="Y205" s="20"/>
      <c r="Z205" s="20"/>
      <c r="AA205" s="20"/>
      <c r="AB205" s="61"/>
      <c r="AC205" s="61"/>
      <c r="AD205" s="61"/>
      <c r="AE205" s="61"/>
      <c r="AF205" s="61"/>
      <c r="AG205" s="61"/>
      <c r="AH205" s="72"/>
      <c r="AI205" s="62"/>
      <c r="AJ205" s="61"/>
      <c r="AK205" s="62"/>
      <c r="AL205" s="62"/>
      <c r="AM205" s="61"/>
      <c r="AN205" s="62"/>
      <c r="AO205" s="62"/>
      <c r="AP205" s="62"/>
      <c r="AQ205" s="62"/>
      <c r="AR205" s="62"/>
      <c r="AS205" s="62"/>
      <c r="AT205" s="62"/>
    </row>
    <row r="206" spans="21:46">
      <c r="U206" s="20"/>
      <c r="V206" s="20"/>
      <c r="W206" s="20"/>
      <c r="X206" s="20"/>
      <c r="Y206" s="20"/>
      <c r="Z206" s="20"/>
      <c r="AA206" s="20"/>
      <c r="AB206" s="61"/>
      <c r="AC206" s="61"/>
      <c r="AD206" s="61"/>
      <c r="AE206" s="61"/>
      <c r="AF206" s="61"/>
      <c r="AG206" s="61"/>
      <c r="AH206" s="72"/>
      <c r="AI206" s="62"/>
      <c r="AJ206" s="61"/>
      <c r="AK206" s="62"/>
      <c r="AL206" s="62"/>
      <c r="AM206" s="61"/>
      <c r="AN206" s="62"/>
      <c r="AO206" s="62"/>
      <c r="AP206" s="62"/>
      <c r="AQ206" s="62"/>
      <c r="AR206" s="62"/>
      <c r="AS206" s="62"/>
      <c r="AT206" s="62"/>
    </row>
    <row r="207" spans="21:46">
      <c r="U207" s="20"/>
      <c r="V207" s="20"/>
      <c r="W207" s="20"/>
      <c r="X207" s="20"/>
      <c r="Y207" s="20"/>
      <c r="Z207" s="20"/>
      <c r="AA207" s="20"/>
      <c r="AB207" s="61"/>
      <c r="AC207" s="61"/>
      <c r="AD207" s="61"/>
      <c r="AE207" s="61"/>
      <c r="AF207" s="61"/>
      <c r="AG207" s="61"/>
      <c r="AH207" s="72"/>
      <c r="AI207" s="62"/>
      <c r="AJ207" s="61"/>
      <c r="AK207" s="62"/>
      <c r="AL207" s="62"/>
      <c r="AM207" s="61"/>
      <c r="AN207" s="62"/>
      <c r="AO207" s="62"/>
      <c r="AP207" s="62"/>
      <c r="AQ207" s="62"/>
      <c r="AR207" s="62"/>
      <c r="AS207" s="62"/>
      <c r="AT207" s="62"/>
    </row>
    <row r="208" spans="21:46">
      <c r="U208" s="20"/>
      <c r="V208" s="20"/>
      <c r="W208" s="20"/>
      <c r="X208" s="20"/>
      <c r="Y208" s="20"/>
      <c r="Z208" s="20"/>
      <c r="AA208" s="20"/>
      <c r="AB208" s="61"/>
      <c r="AC208" s="61"/>
      <c r="AD208" s="61"/>
      <c r="AE208" s="61"/>
      <c r="AF208" s="61"/>
      <c r="AG208" s="61"/>
      <c r="AH208" s="72"/>
      <c r="AI208" s="62"/>
      <c r="AJ208" s="61"/>
      <c r="AK208" s="62"/>
      <c r="AL208" s="62"/>
      <c r="AM208" s="61"/>
      <c r="AN208" s="62"/>
      <c r="AO208" s="62"/>
      <c r="AP208" s="62"/>
      <c r="AQ208" s="62"/>
      <c r="AR208" s="62"/>
      <c r="AS208" s="62"/>
      <c r="AT208" s="62"/>
    </row>
    <row r="209" spans="21:46">
      <c r="U209" s="20"/>
      <c r="V209" s="20"/>
      <c r="W209" s="20"/>
      <c r="X209" s="20"/>
      <c r="Y209" s="20"/>
      <c r="Z209" s="20"/>
      <c r="AA209" s="20"/>
      <c r="AB209" s="61"/>
      <c r="AC209" s="61"/>
      <c r="AD209" s="61"/>
      <c r="AE209" s="61"/>
      <c r="AF209" s="61"/>
      <c r="AG209" s="61"/>
      <c r="AH209" s="72"/>
      <c r="AI209" s="62"/>
      <c r="AJ209" s="61"/>
      <c r="AK209" s="62"/>
      <c r="AL209" s="62"/>
      <c r="AM209" s="61"/>
      <c r="AN209" s="62"/>
      <c r="AO209" s="62"/>
      <c r="AP209" s="62"/>
      <c r="AQ209" s="62"/>
      <c r="AR209" s="62"/>
      <c r="AS209" s="62"/>
      <c r="AT209" s="62"/>
    </row>
    <row r="210" spans="21:46">
      <c r="U210" s="20"/>
      <c r="V210" s="20"/>
      <c r="W210" s="20"/>
      <c r="X210" s="20"/>
      <c r="Y210" s="20"/>
      <c r="Z210" s="20"/>
      <c r="AA210" s="20"/>
      <c r="AB210" s="61"/>
      <c r="AC210" s="61"/>
      <c r="AD210" s="61"/>
      <c r="AE210" s="61"/>
      <c r="AF210" s="61"/>
      <c r="AG210" s="61"/>
      <c r="AH210" s="72"/>
      <c r="AI210" s="62"/>
      <c r="AJ210" s="61"/>
      <c r="AK210" s="62"/>
      <c r="AL210" s="62"/>
      <c r="AM210" s="61"/>
      <c r="AN210" s="62"/>
      <c r="AO210" s="62"/>
      <c r="AP210" s="62"/>
      <c r="AQ210" s="62"/>
      <c r="AR210" s="62"/>
      <c r="AS210" s="62"/>
      <c r="AT210" s="62"/>
    </row>
    <row r="211" spans="21:46">
      <c r="U211" s="20"/>
      <c r="V211" s="20"/>
      <c r="W211" s="20"/>
      <c r="X211" s="20"/>
      <c r="Y211" s="20"/>
      <c r="Z211" s="20"/>
      <c r="AA211" s="20"/>
      <c r="AB211" s="61"/>
      <c r="AC211" s="61"/>
      <c r="AD211" s="61"/>
      <c r="AE211" s="61"/>
      <c r="AF211" s="61"/>
      <c r="AG211" s="61"/>
      <c r="AH211" s="72"/>
      <c r="AI211" s="62"/>
      <c r="AJ211" s="61"/>
      <c r="AK211" s="62"/>
      <c r="AL211" s="62"/>
      <c r="AM211" s="61"/>
      <c r="AN211" s="62"/>
      <c r="AO211" s="62"/>
      <c r="AP211" s="62"/>
      <c r="AQ211" s="62"/>
      <c r="AR211" s="62"/>
      <c r="AS211" s="62"/>
      <c r="AT211" s="62"/>
    </row>
    <row r="212" spans="21:46">
      <c r="U212" s="20"/>
      <c r="V212" s="20"/>
      <c r="W212" s="20"/>
      <c r="X212" s="20"/>
      <c r="Y212" s="20"/>
      <c r="Z212" s="20"/>
      <c r="AA212" s="20"/>
      <c r="AB212" s="61"/>
      <c r="AC212" s="61"/>
      <c r="AD212" s="61"/>
      <c r="AE212" s="61"/>
      <c r="AF212" s="61"/>
      <c r="AG212" s="61"/>
      <c r="AH212" s="72"/>
      <c r="AI212" s="62"/>
      <c r="AJ212" s="61"/>
      <c r="AK212" s="62"/>
      <c r="AL212" s="62"/>
      <c r="AM212" s="61"/>
      <c r="AN212" s="62"/>
      <c r="AO212" s="62"/>
      <c r="AP212" s="62"/>
      <c r="AQ212" s="62"/>
      <c r="AR212" s="62"/>
      <c r="AS212" s="62"/>
      <c r="AT212" s="62"/>
    </row>
    <row r="213" spans="21:46">
      <c r="U213" s="20"/>
      <c r="V213" s="20"/>
      <c r="W213" s="20"/>
      <c r="X213" s="20"/>
      <c r="Y213" s="20"/>
      <c r="Z213" s="20"/>
      <c r="AA213" s="20"/>
      <c r="AB213" s="61"/>
      <c r="AC213" s="61"/>
      <c r="AD213" s="61"/>
      <c r="AE213" s="61"/>
      <c r="AF213" s="61"/>
      <c r="AG213" s="61"/>
      <c r="AH213" s="72"/>
      <c r="AI213" s="62"/>
      <c r="AJ213" s="61"/>
      <c r="AK213" s="62"/>
      <c r="AL213" s="62"/>
      <c r="AM213" s="61"/>
      <c r="AN213" s="62"/>
      <c r="AO213" s="62"/>
      <c r="AP213" s="62"/>
      <c r="AQ213" s="62"/>
      <c r="AR213" s="62"/>
      <c r="AS213" s="62"/>
      <c r="AT213" s="62"/>
    </row>
    <row r="214" spans="21:46">
      <c r="AA214" s="20"/>
      <c r="AB214" s="20"/>
      <c r="AC214" s="20"/>
      <c r="AD214" s="20"/>
      <c r="AE214" s="20"/>
      <c r="AF214" s="20"/>
      <c r="AG214" s="20"/>
      <c r="AH214" s="73"/>
      <c r="AJ214" s="20"/>
      <c r="AM214" s="20"/>
    </row>
    <row r="215" spans="21:46">
      <c r="AA215" s="20"/>
      <c r="AB215" s="20"/>
      <c r="AC215" s="20"/>
      <c r="AD215" s="20"/>
      <c r="AE215" s="20"/>
      <c r="AF215" s="20"/>
      <c r="AG215" s="20"/>
      <c r="AH215" s="73"/>
      <c r="AJ215" s="20"/>
      <c r="AM215" s="20"/>
    </row>
    <row r="216" spans="21:46">
      <c r="AA216" s="20"/>
      <c r="AB216" s="20"/>
      <c r="AC216" s="20"/>
      <c r="AD216" s="20"/>
      <c r="AE216" s="20"/>
      <c r="AF216" s="20"/>
      <c r="AG216" s="20"/>
      <c r="AH216" s="73"/>
      <c r="AJ216" s="20"/>
      <c r="AM216" s="20"/>
    </row>
    <row r="217" spans="21:46">
      <c r="AA217" s="20"/>
      <c r="AB217" s="20"/>
      <c r="AC217" s="20"/>
      <c r="AD217" s="20"/>
      <c r="AE217" s="20"/>
      <c r="AF217" s="20"/>
      <c r="AG217" s="20"/>
      <c r="AH217" s="73"/>
      <c r="AJ217" s="20"/>
      <c r="AM217" s="20"/>
    </row>
    <row r="218" spans="21:46">
      <c r="U218" s="13"/>
      <c r="V218" s="13"/>
      <c r="W218" s="13"/>
      <c r="X218" s="13"/>
      <c r="Y218" s="13"/>
      <c r="Z218" s="13"/>
      <c r="AA218" s="20"/>
      <c r="AB218" s="20"/>
      <c r="AC218" s="20"/>
      <c r="AD218" s="20"/>
      <c r="AE218" s="20"/>
      <c r="AF218" s="20"/>
      <c r="AG218" s="20"/>
      <c r="AH218" s="73"/>
      <c r="AJ218" s="20"/>
      <c r="AM218" s="20"/>
    </row>
    <row r="219" spans="21:46">
      <c r="U219" s="13"/>
      <c r="V219" s="13"/>
      <c r="W219" s="13"/>
      <c r="X219" s="13"/>
      <c r="Y219" s="13"/>
      <c r="Z219" s="13"/>
      <c r="AA219" s="20"/>
      <c r="AB219" s="20"/>
      <c r="AC219" s="20"/>
      <c r="AD219" s="20"/>
      <c r="AE219" s="20"/>
      <c r="AF219" s="20"/>
      <c r="AG219" s="20"/>
      <c r="AH219" s="73"/>
      <c r="AJ219" s="20"/>
      <c r="AM219" s="20"/>
    </row>
    <row r="220" spans="21:46">
      <c r="U220" s="13"/>
      <c r="V220" s="13"/>
      <c r="W220" s="13"/>
      <c r="X220" s="13"/>
      <c r="Y220" s="13"/>
      <c r="Z220" s="13"/>
      <c r="AA220" s="20"/>
      <c r="AB220" s="20"/>
      <c r="AC220" s="20"/>
      <c r="AD220" s="20"/>
      <c r="AE220" s="20"/>
      <c r="AF220" s="20"/>
      <c r="AG220" s="20"/>
      <c r="AH220" s="73"/>
      <c r="AJ220" s="20"/>
      <c r="AM220" s="20"/>
    </row>
    <row r="221" spans="21:46">
      <c r="U221" s="13"/>
      <c r="V221" s="13"/>
      <c r="W221" s="13"/>
      <c r="X221" s="13"/>
      <c r="Y221" s="13"/>
      <c r="Z221" s="13"/>
      <c r="AA221" s="20"/>
      <c r="AB221" s="20"/>
      <c r="AC221" s="20"/>
      <c r="AD221" s="20"/>
      <c r="AE221" s="20"/>
      <c r="AF221" s="20"/>
      <c r="AG221" s="20"/>
      <c r="AH221" s="73"/>
      <c r="AJ221" s="20"/>
      <c r="AM221" s="20"/>
    </row>
    <row r="222" spans="21:46">
      <c r="U222" s="13"/>
      <c r="V222" s="13"/>
      <c r="W222" s="13"/>
      <c r="X222" s="13"/>
      <c r="Y222" s="13"/>
      <c r="Z222" s="13"/>
      <c r="AA222" s="20"/>
      <c r="AB222" s="20"/>
      <c r="AC222" s="20"/>
      <c r="AD222" s="20"/>
      <c r="AE222" s="20"/>
      <c r="AF222" s="20"/>
      <c r="AG222" s="20"/>
      <c r="AH222" s="73"/>
      <c r="AJ222" s="20"/>
      <c r="AM222" s="20"/>
    </row>
    <row r="223" spans="21:46">
      <c r="U223" s="13"/>
      <c r="V223" s="13"/>
      <c r="W223" s="13"/>
      <c r="X223" s="13"/>
      <c r="Y223" s="13"/>
      <c r="Z223" s="13"/>
      <c r="AA223" s="20"/>
      <c r="AB223" s="20"/>
      <c r="AC223" s="20"/>
      <c r="AD223" s="20"/>
      <c r="AE223" s="20"/>
      <c r="AF223" s="20"/>
      <c r="AG223" s="20"/>
      <c r="AH223" s="73"/>
      <c r="AJ223" s="20"/>
      <c r="AM223" s="20"/>
    </row>
    <row r="224" spans="21:46">
      <c r="U224" s="13"/>
      <c r="V224" s="13"/>
      <c r="W224" s="13"/>
      <c r="X224" s="13"/>
      <c r="Y224" s="13"/>
      <c r="Z224" s="13"/>
      <c r="AA224" s="20"/>
      <c r="AB224" s="20"/>
      <c r="AC224" s="20"/>
      <c r="AD224" s="20"/>
      <c r="AE224" s="20"/>
      <c r="AF224" s="20"/>
      <c r="AG224" s="20"/>
      <c r="AH224" s="73"/>
      <c r="AJ224" s="20"/>
      <c r="AM224" s="20"/>
    </row>
    <row r="225" spans="21:39">
      <c r="U225" s="13"/>
      <c r="V225" s="13"/>
      <c r="W225" s="13"/>
      <c r="X225" s="13"/>
      <c r="Y225" s="13"/>
      <c r="Z225" s="13"/>
      <c r="AA225" s="20"/>
      <c r="AB225" s="20"/>
      <c r="AC225" s="20"/>
      <c r="AD225" s="20"/>
      <c r="AE225" s="20"/>
      <c r="AF225" s="20"/>
      <c r="AG225" s="20"/>
      <c r="AH225" s="73"/>
      <c r="AJ225" s="20"/>
      <c r="AM225" s="20"/>
    </row>
    <row r="230" spans="21:39">
      <c r="AA230" s="13"/>
      <c r="AB230" s="13"/>
      <c r="AC230" s="13"/>
    </row>
    <row r="231" spans="21:39">
      <c r="AA231" s="13"/>
      <c r="AB231" s="13"/>
      <c r="AC231" s="13"/>
    </row>
    <row r="232" spans="21:39">
      <c r="AA232" s="13"/>
      <c r="AB232" s="13"/>
      <c r="AC232" s="13"/>
    </row>
    <row r="233" spans="21:39">
      <c r="AA233" s="13"/>
      <c r="AB233" s="13"/>
      <c r="AC233" s="13"/>
    </row>
    <row r="234" spans="21:39">
      <c r="AA234" s="13"/>
      <c r="AB234" s="13"/>
      <c r="AC234" s="13"/>
    </row>
    <row r="235" spans="21:39">
      <c r="AA235" s="13"/>
      <c r="AB235" s="13"/>
      <c r="AC235" s="13"/>
    </row>
    <row r="236" spans="21:39">
      <c r="U236" s="13"/>
      <c r="V236" s="13"/>
      <c r="W236" s="13"/>
      <c r="X236" s="13"/>
      <c r="Y236" s="13"/>
      <c r="Z236" s="13"/>
      <c r="AA236" s="13"/>
      <c r="AB236" s="13"/>
      <c r="AC236" s="13"/>
    </row>
    <row r="237" spans="21:39">
      <c r="U237" s="13"/>
      <c r="V237" s="13"/>
      <c r="W237" s="13"/>
      <c r="X237" s="13"/>
      <c r="Y237" s="13"/>
      <c r="Z237" s="13"/>
      <c r="AA237" s="13"/>
      <c r="AB237" s="13"/>
      <c r="AC237" s="13"/>
    </row>
    <row r="238" spans="21:39">
      <c r="U238" s="13"/>
      <c r="V238" s="13"/>
      <c r="W238" s="13"/>
      <c r="X238" s="13"/>
      <c r="Y238" s="13"/>
      <c r="Z238" s="13"/>
    </row>
    <row r="239" spans="21:39">
      <c r="U239" s="13"/>
      <c r="V239" s="13"/>
      <c r="W239" s="13"/>
      <c r="X239" s="13"/>
      <c r="Y239" s="13"/>
      <c r="Z239" s="13"/>
    </row>
    <row r="240" spans="21:39">
      <c r="U240" s="13"/>
      <c r="V240" s="13"/>
      <c r="W240" s="13"/>
      <c r="X240" s="13"/>
      <c r="Y240" s="13"/>
      <c r="Z240" s="13"/>
    </row>
    <row r="241" spans="21:29">
      <c r="U241" s="13"/>
      <c r="V241" s="13"/>
      <c r="W241" s="13"/>
      <c r="X241" s="13"/>
      <c r="Y241" s="13"/>
      <c r="Z241" s="13"/>
    </row>
    <row r="242" spans="21:29">
      <c r="U242" s="13"/>
      <c r="V242" s="13"/>
      <c r="W242" s="13"/>
      <c r="X242" s="13"/>
      <c r="Y242" s="13"/>
      <c r="Z242" s="13"/>
    </row>
    <row r="243" spans="21:29">
      <c r="U243" s="13"/>
      <c r="V243" s="13"/>
      <c r="W243" s="13"/>
      <c r="X243" s="13"/>
      <c r="Y243" s="13"/>
      <c r="Z243" s="13"/>
    </row>
    <row r="248" spans="21:29">
      <c r="AA248" s="13"/>
      <c r="AB248" s="13"/>
      <c r="AC248" s="13"/>
    </row>
    <row r="249" spans="21:29">
      <c r="AA249" s="13"/>
      <c r="AB249" s="13"/>
      <c r="AC249" s="13"/>
    </row>
    <row r="250" spans="21:29">
      <c r="AA250" s="13"/>
      <c r="AB250" s="13"/>
      <c r="AC250" s="13"/>
    </row>
    <row r="251" spans="21:29">
      <c r="AA251" s="13"/>
      <c r="AB251" s="13"/>
      <c r="AC251" s="13"/>
    </row>
    <row r="252" spans="21:29">
      <c r="AA252" s="13"/>
      <c r="AB252" s="13"/>
      <c r="AC252" s="13"/>
    </row>
    <row r="253" spans="21:29">
      <c r="AA253" s="13"/>
      <c r="AB253" s="13"/>
      <c r="AC253" s="13"/>
    </row>
    <row r="254" spans="21:29">
      <c r="U254" s="13"/>
      <c r="V254" s="13"/>
      <c r="W254" s="13"/>
      <c r="X254" s="13"/>
      <c r="Y254" s="13"/>
      <c r="Z254" s="13"/>
      <c r="AA254" s="13"/>
      <c r="AB254" s="13"/>
      <c r="AC254" s="13"/>
    </row>
    <row r="255" spans="21:29">
      <c r="U255" s="13"/>
      <c r="V255" s="13"/>
      <c r="W255" s="13"/>
      <c r="X255" s="13"/>
      <c r="Y255" s="13"/>
      <c r="Z255" s="13"/>
      <c r="AA255" s="13"/>
      <c r="AB255" s="13"/>
      <c r="AC255" s="13"/>
    </row>
    <row r="256" spans="21:29">
      <c r="U256" s="13"/>
      <c r="V256" s="13"/>
      <c r="W256" s="13"/>
      <c r="X256" s="13"/>
      <c r="Y256" s="13"/>
      <c r="Z256" s="13"/>
    </row>
    <row r="257" spans="21:29">
      <c r="U257" s="13"/>
      <c r="V257" s="13"/>
      <c r="W257" s="13"/>
      <c r="X257" s="13"/>
      <c r="Y257" s="13"/>
      <c r="Z257" s="13"/>
    </row>
    <row r="258" spans="21:29">
      <c r="U258" s="13"/>
      <c r="V258" s="13"/>
      <c r="W258" s="13"/>
      <c r="X258" s="13"/>
      <c r="Y258" s="13"/>
      <c r="Z258" s="13"/>
    </row>
    <row r="259" spans="21:29">
      <c r="U259" s="13"/>
      <c r="V259" s="13"/>
      <c r="W259" s="13"/>
      <c r="X259" s="13"/>
      <c r="Y259" s="13"/>
      <c r="Z259" s="13"/>
    </row>
    <row r="260" spans="21:29">
      <c r="U260" s="13"/>
      <c r="V260" s="13"/>
      <c r="W260" s="13"/>
      <c r="X260" s="13"/>
      <c r="Y260" s="13"/>
      <c r="Z260" s="13"/>
    </row>
    <row r="261" spans="21:29">
      <c r="U261" s="13"/>
      <c r="V261" s="13"/>
      <c r="W261" s="13"/>
      <c r="X261" s="13"/>
      <c r="Y261" s="13"/>
      <c r="Z261" s="13"/>
    </row>
    <row r="266" spans="21:29">
      <c r="AA266" s="13"/>
      <c r="AB266" s="13"/>
      <c r="AC266" s="13"/>
    </row>
    <row r="267" spans="21:29">
      <c r="AA267" s="13"/>
      <c r="AB267" s="13"/>
      <c r="AC267" s="13"/>
    </row>
    <row r="268" spans="21:29">
      <c r="AA268" s="13"/>
      <c r="AB268" s="13"/>
      <c r="AC268" s="13"/>
    </row>
    <row r="269" spans="21:29">
      <c r="AA269" s="13"/>
      <c r="AB269" s="13"/>
      <c r="AC269" s="13"/>
    </row>
    <row r="270" spans="21:29">
      <c r="AA270" s="13"/>
      <c r="AB270" s="13"/>
      <c r="AC270" s="13"/>
    </row>
    <row r="271" spans="21:29">
      <c r="AA271" s="13"/>
      <c r="AB271" s="13"/>
      <c r="AC271" s="13"/>
    </row>
    <row r="272" spans="21:29">
      <c r="U272" s="13"/>
      <c r="V272" s="13"/>
      <c r="W272" s="13"/>
      <c r="X272" s="13"/>
      <c r="Y272" s="13"/>
      <c r="Z272" s="13"/>
      <c r="AA272" s="13"/>
      <c r="AB272" s="13"/>
      <c r="AC272" s="13"/>
    </row>
    <row r="273" spans="21:29">
      <c r="U273" s="13"/>
      <c r="V273" s="13"/>
      <c r="W273" s="13"/>
      <c r="X273" s="13"/>
      <c r="Y273" s="13"/>
      <c r="Z273" s="13"/>
      <c r="AA273" s="13"/>
      <c r="AB273" s="13"/>
      <c r="AC273" s="13"/>
    </row>
    <row r="274" spans="21:29">
      <c r="U274" s="13"/>
      <c r="V274" s="13"/>
      <c r="W274" s="13"/>
      <c r="X274" s="13"/>
      <c r="Y274" s="13"/>
      <c r="Z274" s="13"/>
    </row>
    <row r="275" spans="21:29">
      <c r="U275" s="13"/>
      <c r="V275" s="13"/>
      <c r="W275" s="13"/>
      <c r="X275" s="13"/>
      <c r="Y275" s="13"/>
      <c r="Z275" s="13"/>
    </row>
    <row r="276" spans="21:29">
      <c r="U276" s="13"/>
      <c r="V276" s="13"/>
      <c r="W276" s="13"/>
      <c r="X276" s="13"/>
      <c r="Y276" s="13"/>
      <c r="Z276" s="13"/>
    </row>
    <row r="277" spans="21:29">
      <c r="U277" s="13"/>
      <c r="V277" s="13"/>
      <c r="W277" s="13"/>
      <c r="X277" s="13"/>
      <c r="Y277" s="13"/>
      <c r="Z277" s="13"/>
    </row>
    <row r="278" spans="21:29">
      <c r="U278" s="13"/>
      <c r="V278" s="13"/>
      <c r="W278" s="13"/>
      <c r="X278" s="13"/>
      <c r="Y278" s="13"/>
      <c r="Z278" s="13"/>
    </row>
    <row r="279" spans="21:29">
      <c r="U279" s="13"/>
      <c r="V279" s="13"/>
      <c r="W279" s="13"/>
      <c r="X279" s="13"/>
      <c r="Y279" s="13"/>
      <c r="Z279" s="13"/>
    </row>
    <row r="284" spans="21:29">
      <c r="AA284" s="13"/>
      <c r="AB284" s="13"/>
      <c r="AC284" s="13"/>
    </row>
    <row r="285" spans="21:29">
      <c r="AA285" s="13"/>
      <c r="AB285" s="13"/>
      <c r="AC285" s="13"/>
    </row>
    <row r="286" spans="21:29">
      <c r="AA286" s="13"/>
      <c r="AB286" s="13"/>
      <c r="AC286" s="13"/>
    </row>
    <row r="287" spans="21:29">
      <c r="AA287" s="13"/>
      <c r="AB287" s="13"/>
      <c r="AC287" s="13"/>
    </row>
    <row r="288" spans="21:29">
      <c r="AA288" s="13"/>
      <c r="AB288" s="13"/>
      <c r="AC288" s="13"/>
    </row>
    <row r="289" spans="27:29">
      <c r="AA289" s="13"/>
      <c r="AB289" s="13"/>
      <c r="AC289" s="13"/>
    </row>
    <row r="290" spans="27:29">
      <c r="AA290" s="13"/>
      <c r="AB290" s="13"/>
      <c r="AC290" s="13"/>
    </row>
    <row r="291" spans="27:29">
      <c r="AA291" s="13"/>
      <c r="AB291" s="13"/>
      <c r="AC291" s="13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/>
  <dimension ref="A1:AZ1775"/>
  <sheetViews>
    <sheetView defaultGridColor="0" colorId="22" zoomScale="86" zoomScaleNormal="86" workbookViewId="0">
      <pane xSplit="6" ySplit="9" topLeftCell="G38" activePane="bottomRight" state="frozen"/>
      <selection pane="topRight" activeCell="G1" sqref="G1"/>
      <selection pane="bottomLeft" activeCell="A10" sqref="A10"/>
      <selection pane="bottomRight" activeCell="F63" sqref="F63"/>
    </sheetView>
  </sheetViews>
  <sheetFormatPr baseColWidth="10" defaultColWidth="9.90625" defaultRowHeight="15"/>
  <cols>
    <col min="1" max="1" width="2.08984375" customWidth="1"/>
    <col min="2" max="2" width="6.54296875" customWidth="1"/>
    <col min="3" max="3" width="5" customWidth="1"/>
    <col min="4" max="4" width="7.1796875" customWidth="1"/>
    <col min="5" max="5" width="6.453125" customWidth="1"/>
    <col min="6" max="6" width="4.90625" customWidth="1"/>
    <col min="7" max="7" width="7.08984375" customWidth="1"/>
    <col min="8" max="8" width="6.453125" style="94" customWidth="1"/>
    <col min="9" max="9" width="6.08984375" style="94" customWidth="1"/>
    <col min="10" max="10" width="7.54296875" customWidth="1"/>
    <col min="11" max="11" width="5.1796875" customWidth="1"/>
    <col min="12" max="12" width="5.81640625" style="9" customWidth="1"/>
    <col min="13" max="13" width="3.90625" style="9" customWidth="1"/>
    <col min="14" max="14" width="7.36328125" style="9" customWidth="1"/>
    <col min="15" max="15" width="8.453125" customWidth="1"/>
    <col min="16" max="16" width="10.453125" style="9" customWidth="1"/>
    <col min="17" max="17" width="6.54296875" style="9" customWidth="1"/>
    <col min="18" max="18" width="8.08984375" customWidth="1"/>
    <col min="19" max="19" width="8" customWidth="1"/>
    <col min="20" max="23" width="7.90625" customWidth="1"/>
    <col min="24" max="24" width="8" customWidth="1"/>
    <col min="25" max="25" width="8.08984375" customWidth="1"/>
    <col min="26" max="26" width="8" customWidth="1"/>
    <col min="27" max="27" width="8.453125" customWidth="1"/>
    <col min="28" max="28" width="8.08984375" customWidth="1"/>
    <col min="29" max="29" width="7.90625" customWidth="1"/>
    <col min="30" max="30" width="5.81640625" customWidth="1"/>
    <col min="31" max="31" width="5.36328125" customWidth="1"/>
    <col min="32" max="32" width="7" customWidth="1"/>
    <col min="33" max="33" width="6.453125" style="9" customWidth="1"/>
    <col min="34" max="34" width="6.1796875" style="9" customWidth="1"/>
    <col min="35" max="35" width="7.90625" style="9" customWidth="1"/>
    <col min="36" max="36" width="7.90625" customWidth="1"/>
    <col min="37" max="37" width="6.81640625" style="9" customWidth="1"/>
    <col min="38" max="39" width="7.90625" style="94" customWidth="1"/>
    <col min="40" max="40" width="5.81640625" style="9" customWidth="1"/>
    <col min="41" max="41" width="7.08984375" style="94" customWidth="1"/>
    <col min="42" max="42" width="7.453125" customWidth="1"/>
    <col min="43" max="43" width="10.36328125" customWidth="1"/>
    <col min="44" max="45" width="7.90625" customWidth="1"/>
    <col min="46" max="46" width="10.6328125" customWidth="1"/>
    <col min="47" max="47" width="7.453125" customWidth="1"/>
    <col min="48" max="48" width="7.54296875" customWidth="1"/>
    <col min="49" max="52" width="17.08984375" customWidth="1"/>
  </cols>
  <sheetData>
    <row r="1" spans="1:52">
      <c r="A1" s="28"/>
      <c r="B1" s="28"/>
      <c r="C1" s="28"/>
      <c r="D1" s="28"/>
      <c r="E1" s="28"/>
      <c r="F1" s="28"/>
      <c r="G1" s="28"/>
      <c r="H1" s="100"/>
      <c r="I1" s="100"/>
      <c r="J1" s="28"/>
      <c r="K1" s="28"/>
      <c r="L1" s="70"/>
      <c r="M1" s="70"/>
      <c r="N1" s="70"/>
      <c r="O1" s="28"/>
      <c r="P1" s="70"/>
      <c r="Q1" s="70"/>
      <c r="R1" s="28"/>
      <c r="S1" s="28"/>
      <c r="T1" s="28"/>
      <c r="AG1"/>
      <c r="AH1"/>
      <c r="AI1"/>
      <c r="AK1"/>
      <c r="AL1"/>
      <c r="AM1"/>
      <c r="AN1"/>
      <c r="AO1"/>
    </row>
    <row r="2" spans="1:52" s="122" customFormat="1" ht="31.8">
      <c r="A2" s="119"/>
      <c r="B2" s="119"/>
      <c r="C2" s="119"/>
      <c r="D2" s="119" t="s">
        <v>452</v>
      </c>
      <c r="E2" s="119"/>
      <c r="F2" s="119"/>
      <c r="G2" s="119"/>
      <c r="H2" s="123"/>
      <c r="I2" s="123"/>
      <c r="J2" s="119"/>
      <c r="K2" s="119" t="s">
        <v>413</v>
      </c>
      <c r="L2" s="121"/>
      <c r="M2" s="121"/>
      <c r="N2" s="121"/>
      <c r="O2" s="119" t="str">
        <f>+År!B2</f>
        <v>Flådd purke</v>
      </c>
      <c r="P2" s="119"/>
      <c r="Q2" s="121"/>
      <c r="R2" s="121"/>
      <c r="S2" s="119"/>
      <c r="T2" s="119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52">
      <c r="A3" s="28"/>
      <c r="B3" s="28"/>
      <c r="C3" s="28"/>
      <c r="D3" s="28"/>
      <c r="E3" s="28"/>
      <c r="F3" s="28"/>
      <c r="G3" s="28"/>
      <c r="H3" s="100"/>
      <c r="I3" s="100"/>
      <c r="J3" s="28"/>
      <c r="K3" s="28"/>
      <c r="L3" s="70"/>
      <c r="M3" s="70"/>
      <c r="N3" s="70"/>
      <c r="O3" s="28"/>
      <c r="P3" s="70"/>
      <c r="Q3" s="70"/>
      <c r="R3" s="28"/>
      <c r="S3" s="28"/>
      <c r="T3" s="28"/>
      <c r="AG3"/>
      <c r="AH3"/>
      <c r="AI3"/>
      <c r="AK3"/>
      <c r="AL3"/>
      <c r="AM3"/>
      <c r="AN3"/>
      <c r="AO3"/>
    </row>
    <row r="4" spans="1:52" s="131" customFormat="1" ht="19.8">
      <c r="A4" s="129"/>
      <c r="B4" s="129"/>
      <c r="C4" s="129"/>
      <c r="D4" s="129"/>
      <c r="E4" s="117" t="s">
        <v>373</v>
      </c>
      <c r="F4" s="117"/>
      <c r="G4" s="130">
        <f>+År!Q2</f>
        <v>52</v>
      </c>
      <c r="H4" s="133"/>
      <c r="I4" s="133"/>
      <c r="J4" s="129"/>
      <c r="K4" s="129"/>
      <c r="L4" s="132"/>
      <c r="M4" s="181" t="s">
        <v>374</v>
      </c>
      <c r="N4" s="132"/>
      <c r="O4" s="129"/>
      <c r="P4" s="288">
        <f>SUM(E10:E61)</f>
        <v>17698</v>
      </c>
      <c r="Q4" s="283"/>
      <c r="R4" s="129"/>
      <c r="S4" s="129"/>
      <c r="T4" s="129"/>
      <c r="U4"/>
      <c r="V4"/>
    </row>
    <row r="5" spans="1:52" ht="15.75" customHeight="1">
      <c r="A5" s="55"/>
      <c r="B5" s="55"/>
      <c r="C5" s="28"/>
      <c r="D5" s="28"/>
      <c r="E5" s="28"/>
      <c r="F5" s="28"/>
      <c r="G5" s="28"/>
      <c r="H5" s="100"/>
      <c r="I5" s="100"/>
      <c r="J5" s="28"/>
      <c r="K5" s="28"/>
      <c r="L5" s="70"/>
      <c r="M5" s="70"/>
      <c r="N5" s="70"/>
      <c r="O5" s="28"/>
      <c r="P5" s="70"/>
      <c r="Q5" s="134"/>
      <c r="R5" s="28"/>
      <c r="S5" s="28"/>
      <c r="T5" s="28"/>
      <c r="AG5"/>
      <c r="AH5"/>
      <c r="AI5"/>
      <c r="AK5"/>
      <c r="AL5"/>
      <c r="AM5"/>
      <c r="AN5"/>
      <c r="AO5"/>
    </row>
    <row r="6" spans="1:52" ht="15.6">
      <c r="A6" s="28"/>
      <c r="B6" s="28"/>
      <c r="C6" s="28"/>
      <c r="D6" s="28"/>
      <c r="E6" s="70"/>
      <c r="F6" s="70"/>
      <c r="G6" s="70"/>
      <c r="H6" s="100"/>
      <c r="I6" s="100"/>
      <c r="J6" s="28"/>
      <c r="K6" s="70"/>
      <c r="L6" s="70"/>
      <c r="M6" s="70"/>
      <c r="N6" s="70"/>
      <c r="O6" s="28"/>
      <c r="P6" s="70"/>
      <c r="Q6" s="71" t="s">
        <v>3</v>
      </c>
      <c r="R6" s="28"/>
      <c r="S6" s="34"/>
      <c r="T6" s="28"/>
      <c r="AG6"/>
      <c r="AH6"/>
      <c r="AI6"/>
      <c r="AK6"/>
      <c r="AL6"/>
      <c r="AM6"/>
      <c r="AN6"/>
      <c r="AO6"/>
    </row>
    <row r="7" spans="1:52" ht="21">
      <c r="A7" s="28"/>
      <c r="B7" s="28"/>
      <c r="C7" s="28"/>
      <c r="D7" s="34" t="s">
        <v>3</v>
      </c>
      <c r="E7" s="71"/>
      <c r="F7" s="71"/>
      <c r="G7" s="71" t="s">
        <v>3</v>
      </c>
      <c r="H7" s="93" t="s">
        <v>3</v>
      </c>
      <c r="I7" s="93" t="s">
        <v>1</v>
      </c>
      <c r="J7" s="34"/>
      <c r="K7" s="71"/>
      <c r="L7" s="71" t="s">
        <v>15</v>
      </c>
      <c r="M7" s="71"/>
      <c r="N7" s="71" t="s">
        <v>392</v>
      </c>
      <c r="O7" s="34" t="s">
        <v>2</v>
      </c>
      <c r="P7" s="71" t="s">
        <v>49</v>
      </c>
      <c r="Q7" s="71" t="s">
        <v>8</v>
      </c>
      <c r="R7" s="34"/>
      <c r="S7" s="34" t="s">
        <v>445</v>
      </c>
      <c r="T7" s="28"/>
      <c r="U7" s="2"/>
      <c r="V7" s="56"/>
      <c r="AG7"/>
      <c r="AH7"/>
      <c r="AI7"/>
      <c r="AK7"/>
      <c r="AL7"/>
      <c r="AM7"/>
      <c r="AN7"/>
      <c r="AO7"/>
    </row>
    <row r="8" spans="1:52" ht="15.6">
      <c r="A8" s="28"/>
      <c r="B8" s="34"/>
      <c r="C8" s="34" t="s">
        <v>450</v>
      </c>
      <c r="D8" s="34" t="s">
        <v>415</v>
      </c>
      <c r="E8" s="71" t="s">
        <v>3</v>
      </c>
      <c r="F8" s="110"/>
      <c r="G8" s="71" t="s">
        <v>398</v>
      </c>
      <c r="H8" s="93" t="s">
        <v>465</v>
      </c>
      <c r="I8" s="93" t="s">
        <v>465</v>
      </c>
      <c r="J8" s="34" t="s">
        <v>15</v>
      </c>
      <c r="K8" s="110"/>
      <c r="L8" s="71" t="s">
        <v>396</v>
      </c>
      <c r="M8" s="110"/>
      <c r="N8" s="71" t="s">
        <v>396</v>
      </c>
      <c r="O8" s="34" t="s">
        <v>392</v>
      </c>
      <c r="P8" s="71" t="s">
        <v>70</v>
      </c>
      <c r="Q8" s="71" t="s">
        <v>444</v>
      </c>
      <c r="R8" s="34" t="s">
        <v>15</v>
      </c>
      <c r="S8" s="113" t="s">
        <v>446</v>
      </c>
      <c r="T8" s="28"/>
      <c r="U8" s="2"/>
      <c r="V8" s="2"/>
      <c r="W8" s="2"/>
      <c r="AG8"/>
      <c r="AH8"/>
      <c r="AI8"/>
      <c r="AK8"/>
      <c r="AL8"/>
      <c r="AM8"/>
      <c r="AN8"/>
      <c r="AO8"/>
    </row>
    <row r="9" spans="1:52" ht="15.6">
      <c r="A9" s="28"/>
      <c r="B9" s="34" t="s">
        <v>60</v>
      </c>
      <c r="C9" s="34" t="s">
        <v>453</v>
      </c>
      <c r="D9" s="34" t="s">
        <v>416</v>
      </c>
      <c r="E9" s="71" t="s">
        <v>8</v>
      </c>
      <c r="F9" s="110" t="s">
        <v>443</v>
      </c>
      <c r="G9" s="71" t="s">
        <v>391</v>
      </c>
      <c r="H9" s="93" t="s">
        <v>467</v>
      </c>
      <c r="I9" s="93" t="s">
        <v>467</v>
      </c>
      <c r="J9" s="34" t="s">
        <v>391</v>
      </c>
      <c r="K9" s="110" t="s">
        <v>443</v>
      </c>
      <c r="L9" s="71" t="s">
        <v>393</v>
      </c>
      <c r="M9" s="110" t="s">
        <v>443</v>
      </c>
      <c r="N9" s="71" t="s">
        <v>393</v>
      </c>
      <c r="O9" s="34" t="s">
        <v>394</v>
      </c>
      <c r="P9" s="71" t="s">
        <v>400</v>
      </c>
      <c r="Q9" s="71" t="s">
        <v>451</v>
      </c>
      <c r="R9" s="34" t="s">
        <v>27</v>
      </c>
      <c r="S9" s="34" t="s">
        <v>447</v>
      </c>
      <c r="T9" s="28"/>
      <c r="AG9"/>
      <c r="AH9"/>
      <c r="AI9"/>
      <c r="AK9"/>
      <c r="AL9"/>
      <c r="AM9"/>
      <c r="AN9"/>
      <c r="AO9"/>
    </row>
    <row r="10" spans="1:52" ht="15.6">
      <c r="A10" s="28"/>
      <c r="B10" s="201">
        <f>+'Ark1'!C67</f>
        <v>2024</v>
      </c>
      <c r="C10" s="201">
        <f>+'Ark1'!E67</f>
        <v>1</v>
      </c>
      <c r="D10" s="201">
        <f>+IF(E10=0,"",'Ark1'!Q67)</f>
        <v>60</v>
      </c>
      <c r="E10" s="91">
        <f>+'Ark1'!R67</f>
        <v>398</v>
      </c>
      <c r="F10" s="200">
        <f t="shared" ref="F10" si="0">+IF(E10=0,"",E10-E64)</f>
        <v>55</v>
      </c>
      <c r="G10" s="200">
        <f>+IF(E10=0,"",'Ark1'!S67)</f>
        <v>398</v>
      </c>
      <c r="H10" s="202">
        <f>+'Ark1'!T67</f>
        <v>2.2488416770256521</v>
      </c>
      <c r="I10" s="202">
        <f>+'Ark1'!U67</f>
        <v>2.2351251077397256</v>
      </c>
      <c r="J10" s="92">
        <f>+IF(E10=0,"",'Ark1'!W67)</f>
        <v>60.613065326633169</v>
      </c>
      <c r="K10" s="205">
        <f t="shared" ref="K10" si="1">+J10-J64</f>
        <v>1.4439691167206163</v>
      </c>
      <c r="L10" s="200">
        <f>+IF(E10=0,"",'Ark1'!Z67)</f>
        <v>137.30276381909545</v>
      </c>
      <c r="M10" s="200">
        <f t="shared" ref="M10" si="2">+IF(E10=0,"",L10-L64)</f>
        <v>2.5736093001450513</v>
      </c>
      <c r="N10" s="200">
        <f>+IF(E10=0,"",'Ark1'!AA67)</f>
        <v>28.476173014421004</v>
      </c>
      <c r="O10" s="205">
        <f>+IF(E10=0,"",'Ark1'!AB67)</f>
        <v>2.860409035435882</v>
      </c>
      <c r="P10" s="200">
        <f>+IF(E10=0,"",'Ark1'!AC67)</f>
        <v>-52.643945633824309</v>
      </c>
      <c r="Q10" s="200">
        <f>+IF(E10=0,"",IF(E10=0,"",E10/D10))</f>
        <v>6.6333333333333337</v>
      </c>
      <c r="R10" s="205">
        <f>+IF(E10=0,"",'Ark1'!V67)</f>
        <v>4.5527638190954782</v>
      </c>
      <c r="S10" s="200">
        <f>+IF(E10=0,"",(E10*L10)/1000)</f>
        <v>54.646499999999989</v>
      </c>
      <c r="T10" s="28"/>
      <c r="AG10"/>
      <c r="AH10"/>
      <c r="AI10"/>
      <c r="AK10"/>
      <c r="AL10"/>
      <c r="AM10"/>
      <c r="AN10"/>
      <c r="AO10"/>
    </row>
    <row r="11" spans="1:52" ht="15.6">
      <c r="A11" s="28"/>
      <c r="B11" s="201">
        <f>+'Ark1'!C68</f>
        <v>2024</v>
      </c>
      <c r="C11" s="201">
        <f>+'Ark1'!E68</f>
        <v>2</v>
      </c>
      <c r="D11" s="201">
        <f>+IF(E11=0,"",'Ark1'!Q68)</f>
        <v>60</v>
      </c>
      <c r="E11" s="91">
        <f>+'Ark1'!R68</f>
        <v>449</v>
      </c>
      <c r="F11" s="200">
        <f t="shared" ref="F11:F61" si="3">+IF(E11=0,"",E11-E65)</f>
        <v>0</v>
      </c>
      <c r="G11" s="200">
        <f>+IF(E11=0,"",'Ark1'!S68)</f>
        <v>449</v>
      </c>
      <c r="H11" s="202">
        <f>+'Ark1'!T68</f>
        <v>2.5370098316193905</v>
      </c>
      <c r="I11" s="202">
        <f>+'Ark1'!U68</f>
        <v>2.3869842844485021</v>
      </c>
      <c r="J11" s="92">
        <f>+IF(E11=0,"",'Ark1'!W68)</f>
        <v>59.86859688195991</v>
      </c>
      <c r="K11" s="205">
        <f t="shared" ref="K11:K61" si="4">+J11-J65</f>
        <v>0.27261473910275669</v>
      </c>
      <c r="L11" s="200">
        <f>+IF(E11=0,"",'Ark1'!Z68)</f>
        <v>129.97616926503343</v>
      </c>
      <c r="M11" s="200">
        <f t="shared" ref="M11:M61" si="5">+IF(E11=0,"",L11-L65)</f>
        <v>-8.3104378778238583</v>
      </c>
      <c r="N11" s="200">
        <f>+IF(E11=0,"",'Ark1'!AA68)</f>
        <v>29.305024197770553</v>
      </c>
      <c r="O11" s="205">
        <f>+IF(E11=0,"",'Ark1'!AB68)</f>
        <v>3.5988265892757929</v>
      </c>
      <c r="P11" s="200">
        <f>+IF(E11=0,"",'Ark1'!AC68)</f>
        <v>-51.625878033141859</v>
      </c>
      <c r="Q11" s="200">
        <f t="shared" ref="Q11:Q61" si="6">+IF(E11=0,"",IF(E11=0,"",E11/D11))</f>
        <v>7.4833333333333334</v>
      </c>
      <c r="R11" s="205">
        <f>+IF(E11=0,"",'Ark1'!V68)</f>
        <v>6.0133630289532274</v>
      </c>
      <c r="S11" s="200">
        <f t="shared" ref="S11:S61" si="7">+IF(E11=0,"",(E11*L11)/1000)</f>
        <v>58.359300000000012</v>
      </c>
      <c r="T11" s="28"/>
      <c r="AG11"/>
      <c r="AH11"/>
      <c r="AI11"/>
      <c r="AK11"/>
      <c r="AL11"/>
      <c r="AM11"/>
      <c r="AN11"/>
      <c r="AO11"/>
    </row>
    <row r="12" spans="1:52" ht="15.6">
      <c r="A12" s="28"/>
      <c r="B12" s="201">
        <f>+'Ark1'!C69</f>
        <v>2024</v>
      </c>
      <c r="C12" s="201">
        <f>+'Ark1'!E69</f>
        <v>3</v>
      </c>
      <c r="D12" s="201">
        <f>+IF(E12=0,"",'Ark1'!Q69)</f>
        <v>77</v>
      </c>
      <c r="E12" s="91">
        <f>+'Ark1'!R69</f>
        <v>407</v>
      </c>
      <c r="F12" s="200">
        <f t="shared" si="3"/>
        <v>47</v>
      </c>
      <c r="G12" s="200">
        <f>+IF(E12=0,"",'Ark1'!S69)</f>
        <v>404</v>
      </c>
      <c r="H12" s="202">
        <f>+'Ark1'!T69</f>
        <v>2.2996948807774902</v>
      </c>
      <c r="I12" s="202">
        <f>+'Ark1'!U69</f>
        <v>2.3991729384722071</v>
      </c>
      <c r="J12" s="92">
        <f>+IF(E12=0,"",'Ark1'!W69)</f>
        <v>58.997524752475243</v>
      </c>
      <c r="K12" s="205">
        <f t="shared" si="4"/>
        <v>-1.4469196919691996</v>
      </c>
      <c r="L12" s="200">
        <f>+IF(E12=0,"",'Ark1'!Z69)</f>
        <v>145.19133663366341</v>
      </c>
      <c r="M12" s="200">
        <f t="shared" si="5"/>
        <v>7.713558855885708</v>
      </c>
      <c r="N12" s="200">
        <f>+IF(E12=0,"",'Ark1'!AA69)</f>
        <v>29.89834011743438</v>
      </c>
      <c r="O12" s="205">
        <f>+IF(E12=0,"",'Ark1'!AB69)</f>
        <v>4.3580463662718127</v>
      </c>
      <c r="P12" s="200">
        <f>+IF(E12=0,"",'Ark1'!AC69)</f>
        <v>-58.479096017724267</v>
      </c>
      <c r="Q12" s="200">
        <f t="shared" si="6"/>
        <v>5.2857142857142856</v>
      </c>
      <c r="R12" s="205">
        <f>+IF(E12=0,"",'Ark1'!V69)</f>
        <v>6.5675675675675675</v>
      </c>
      <c r="S12" s="200">
        <f t="shared" si="7"/>
        <v>59.09287400990101</v>
      </c>
      <c r="T12" s="28"/>
      <c r="AG12"/>
      <c r="AH12"/>
      <c r="AI12"/>
      <c r="AK12"/>
      <c r="AL12"/>
      <c r="AM12"/>
      <c r="AN12"/>
      <c r="AO12"/>
    </row>
    <row r="13" spans="1:52" ht="15.6">
      <c r="A13" s="28"/>
      <c r="B13" s="201">
        <f>+'Ark1'!C70</f>
        <v>2024</v>
      </c>
      <c r="C13" s="201">
        <f>+'Ark1'!E70</f>
        <v>4</v>
      </c>
      <c r="D13" s="201">
        <f>+IF(E13=0,"",'Ark1'!Q70)</f>
        <v>66</v>
      </c>
      <c r="E13" s="91">
        <f>+'Ark1'!R70</f>
        <v>356</v>
      </c>
      <c r="F13" s="200">
        <f t="shared" si="3"/>
        <v>-2</v>
      </c>
      <c r="G13" s="200">
        <f>+IF(E13=0,"",'Ark1'!S70)</f>
        <v>354</v>
      </c>
      <c r="H13" s="202">
        <f>+'Ark1'!T70</f>
        <v>2.0115267261837495</v>
      </c>
      <c r="I13" s="202">
        <f>+'Ark1'!U70</f>
        <v>2.074136710970242</v>
      </c>
      <c r="J13" s="92">
        <f>+IF(E13=0,"",'Ark1'!W70)</f>
        <v>59.875706214689266</v>
      </c>
      <c r="K13" s="205">
        <f t="shared" si="4"/>
        <v>3.9086496379404423E-2</v>
      </c>
      <c r="L13" s="200">
        <f>+IF(E13=0,"",'Ark1'!Z70)</f>
        <v>143.2499999999998</v>
      </c>
      <c r="M13" s="200">
        <f t="shared" si="5"/>
        <v>2.999295774647635</v>
      </c>
      <c r="N13" s="200">
        <f>+IF(E13=0,"",'Ark1'!AA70)</f>
        <v>31.052243429967412</v>
      </c>
      <c r="O13" s="205">
        <f>+IF(E13=0,"",'Ark1'!AB70)</f>
        <v>4.2274763990649094</v>
      </c>
      <c r="P13" s="200">
        <f>+IF(E13=0,"",'Ark1'!AC70)</f>
        <v>-61.023001878375105</v>
      </c>
      <c r="Q13" s="200">
        <f t="shared" si="6"/>
        <v>5.3939393939393936</v>
      </c>
      <c r="R13" s="205">
        <f>+IF(E13=0,"",'Ark1'!V70)</f>
        <v>4.9943820224719104</v>
      </c>
      <c r="S13" s="200">
        <f t="shared" si="7"/>
        <v>50.996999999999929</v>
      </c>
      <c r="T13" s="28"/>
      <c r="AG13"/>
      <c r="AH13"/>
      <c r="AI13"/>
      <c r="AK13"/>
      <c r="AL13"/>
      <c r="AM13"/>
      <c r="AN13"/>
      <c r="AO13"/>
    </row>
    <row r="14" spans="1:52" ht="15.6">
      <c r="A14" s="28"/>
      <c r="B14" s="201">
        <f>+'Ark1'!C71</f>
        <v>2024</v>
      </c>
      <c r="C14" s="201">
        <f>+'Ark1'!E71</f>
        <v>5</v>
      </c>
      <c r="D14" s="201">
        <f>+IF(E14=0,"",'Ark1'!Q71)</f>
        <v>63</v>
      </c>
      <c r="E14" s="91">
        <f>+'Ark1'!R71</f>
        <v>302</v>
      </c>
      <c r="F14" s="200">
        <f t="shared" si="3"/>
        <v>-6</v>
      </c>
      <c r="G14" s="200">
        <f>+IF(E14=0,"",'Ark1'!S71)</f>
        <v>302</v>
      </c>
      <c r="H14" s="202">
        <f>+'Ark1'!T71</f>
        <v>1.7064075036727315</v>
      </c>
      <c r="I14" s="202">
        <f>+'Ark1'!U71</f>
        <v>1.714424171786072</v>
      </c>
      <c r="J14" s="92">
        <f>+IF(E14=0,"",'Ark1'!W71)</f>
        <v>60.311258278145687</v>
      </c>
      <c r="K14" s="205">
        <f t="shared" si="4"/>
        <v>5.0693530642362816E-3</v>
      </c>
      <c r="L14" s="200">
        <f>+IF(E14=0,"",'Ark1'!Z71)</f>
        <v>138.7943708609271</v>
      </c>
      <c r="M14" s="200">
        <f t="shared" si="5"/>
        <v>-2.5043262074767085</v>
      </c>
      <c r="N14" s="200">
        <f>+IF(E14=0,"",'Ark1'!AA71)</f>
        <v>31.39002459077566</v>
      </c>
      <c r="O14" s="205">
        <f>+IF(E14=0,"",'Ark1'!AB71)</f>
        <v>4.1234034525656318</v>
      </c>
      <c r="P14" s="200">
        <f>+IF(E14=0,"",'Ark1'!AC71)</f>
        <v>-69.346309809020497</v>
      </c>
      <c r="Q14" s="200">
        <f t="shared" si="6"/>
        <v>4.7936507936507935</v>
      </c>
      <c r="R14" s="205">
        <f>+IF(E14=0,"",'Ark1'!V71)</f>
        <v>4.9006622516556284</v>
      </c>
      <c r="S14" s="200">
        <f t="shared" si="7"/>
        <v>41.915899999999986</v>
      </c>
      <c r="T14" s="28"/>
      <c r="AG14"/>
      <c r="AH14"/>
      <c r="AI14"/>
      <c r="AK14"/>
      <c r="AL14"/>
      <c r="AM14"/>
      <c r="AN14"/>
      <c r="AO14"/>
    </row>
    <row r="15" spans="1:52" ht="15.6">
      <c r="A15" s="28"/>
      <c r="B15" s="201">
        <f>+'Ark1'!C72</f>
        <v>2024</v>
      </c>
      <c r="C15" s="201">
        <f>+'Ark1'!E72</f>
        <v>6</v>
      </c>
      <c r="D15" s="201">
        <f>+IF(E15=0,"",'Ark1'!Q72)</f>
        <v>64</v>
      </c>
      <c r="E15" s="91">
        <f>+'Ark1'!R72</f>
        <v>517</v>
      </c>
      <c r="F15" s="200">
        <f t="shared" si="3"/>
        <v>229</v>
      </c>
      <c r="G15" s="200">
        <f>+IF(E15=0,"",'Ark1'!S72)</f>
        <v>516</v>
      </c>
      <c r="H15" s="202">
        <f>+'Ark1'!T72</f>
        <v>2.9212340377443784</v>
      </c>
      <c r="I15" s="202">
        <f>+'Ark1'!U72</f>
        <v>2.937874634948793</v>
      </c>
      <c r="J15" s="92">
        <f>+IF(E15=0,"",'Ark1'!W72)</f>
        <v>59.817829457364333</v>
      </c>
      <c r="K15" s="205">
        <f t="shared" si="4"/>
        <v>0.45197579882775329</v>
      </c>
      <c r="L15" s="200">
        <f>+IF(E15=0,"",'Ark1'!Z72)</f>
        <v>139.20155038759705</v>
      </c>
      <c r="M15" s="200">
        <f t="shared" si="5"/>
        <v>-1.6075088458523794</v>
      </c>
      <c r="N15" s="200">
        <f>+IF(E15=0,"",'Ark1'!AA72)</f>
        <v>31.572419483068888</v>
      </c>
      <c r="O15" s="205">
        <f>+IF(E15=0,"",'Ark1'!AB72)</f>
        <v>3.8996312608905992</v>
      </c>
      <c r="P15" s="200">
        <f>+IF(E15=0,"",'Ark1'!AC72)</f>
        <v>-62.983230923889295</v>
      </c>
      <c r="Q15" s="200">
        <f t="shared" si="6"/>
        <v>8.078125</v>
      </c>
      <c r="R15" s="205">
        <f>+IF(E15=0,"",'Ark1'!V72)</f>
        <v>5.0058027079303677</v>
      </c>
      <c r="S15" s="200">
        <f t="shared" si="7"/>
        <v>71.967201550387671</v>
      </c>
      <c r="T15" s="28"/>
      <c r="AG15"/>
      <c r="AH15"/>
      <c r="AI15"/>
      <c r="AK15"/>
      <c r="AL15"/>
      <c r="AM15"/>
      <c r="AN15"/>
      <c r="AO15"/>
    </row>
    <row r="16" spans="1:52" ht="15.6">
      <c r="A16" s="28"/>
      <c r="B16" s="201">
        <f>+'Ark1'!C73</f>
        <v>2024</v>
      </c>
      <c r="C16" s="201">
        <f>+'Ark1'!E73</f>
        <v>7</v>
      </c>
      <c r="D16" s="201">
        <f>+IF(E16=0,"",'Ark1'!Q73)</f>
        <v>54</v>
      </c>
      <c r="E16" s="91">
        <f>+'Ark1'!R73</f>
        <v>312</v>
      </c>
      <c r="F16" s="200">
        <f t="shared" si="3"/>
        <v>-163</v>
      </c>
      <c r="G16" s="200">
        <f>+IF(E16=0,"",'Ark1'!S73)</f>
        <v>312</v>
      </c>
      <c r="H16" s="202">
        <f>+'Ark1'!T73</f>
        <v>1.762911063396994</v>
      </c>
      <c r="I16" s="202">
        <f>+'Ark1'!U73</f>
        <v>1.7508837898959089</v>
      </c>
      <c r="J16" s="92">
        <f>+IF(E16=0,"",'Ark1'!W73)</f>
        <v>59.567307692307693</v>
      </c>
      <c r="K16" s="205">
        <f t="shared" si="4"/>
        <v>-0.70637651821866143</v>
      </c>
      <c r="L16" s="200">
        <f>+IF(E16=0,"",'Ark1'!Z73)</f>
        <v>137.20288461538459</v>
      </c>
      <c r="M16" s="200">
        <f t="shared" si="5"/>
        <v>3.8336214574898406</v>
      </c>
      <c r="N16" s="200">
        <f>+IF(E16=0,"",'Ark1'!AA73)</f>
        <v>28.238660499520758</v>
      </c>
      <c r="O16" s="205">
        <f>+IF(E16=0,"",'Ark1'!AB73)</f>
        <v>3.9640154379750863</v>
      </c>
      <c r="P16" s="200">
        <f>+IF(E16=0,"",'Ark1'!AC73)</f>
        <v>-41.354875043134747</v>
      </c>
      <c r="Q16" s="200">
        <f t="shared" si="6"/>
        <v>5.7777777777777777</v>
      </c>
      <c r="R16" s="205">
        <f>+IF(E16=0,"",'Ark1'!V73)</f>
        <v>5.8621794871794899</v>
      </c>
      <c r="S16" s="200">
        <f t="shared" si="7"/>
        <v>42.807299999999998</v>
      </c>
      <c r="T16" s="28"/>
      <c r="AG16"/>
      <c r="AH16"/>
      <c r="AI16"/>
      <c r="AK16"/>
      <c r="AL16"/>
      <c r="AM16"/>
      <c r="AN16"/>
      <c r="AO16"/>
    </row>
    <row r="17" spans="1:41" ht="15.6">
      <c r="A17" s="28"/>
      <c r="B17" s="201">
        <f>+'Ark1'!C74</f>
        <v>2024</v>
      </c>
      <c r="C17" s="201">
        <f>+'Ark1'!E74</f>
        <v>8</v>
      </c>
      <c r="D17" s="201">
        <f>+IF(E17=0,"",'Ark1'!Q74)</f>
        <v>52</v>
      </c>
      <c r="E17" s="91">
        <f>+'Ark1'!R74</f>
        <v>297</v>
      </c>
      <c r="F17" s="200">
        <f t="shared" si="3"/>
        <v>35</v>
      </c>
      <c r="G17" s="200">
        <f>+IF(E17=0,"",'Ark1'!S74)</f>
        <v>297</v>
      </c>
      <c r="H17" s="202">
        <f>+'Ark1'!T74</f>
        <v>1.6781557238106</v>
      </c>
      <c r="I17" s="202">
        <f>+'Ark1'!U74</f>
        <v>1.6987057162783203</v>
      </c>
      <c r="J17" s="92">
        <f>+IF(E17=0,"",'Ark1'!W74)</f>
        <v>59.734006734006734</v>
      </c>
      <c r="K17" s="205">
        <f t="shared" si="4"/>
        <v>-0.22400853316885616</v>
      </c>
      <c r="L17" s="200">
        <f>+IF(E17=0,"",'Ark1'!Z74)</f>
        <v>139.83703703703705</v>
      </c>
      <c r="M17" s="200">
        <f t="shared" si="5"/>
        <v>2.234746960701159</v>
      </c>
      <c r="N17" s="200">
        <f>+IF(E17=0,"",'Ark1'!AA74)</f>
        <v>28.21146533603012</v>
      </c>
      <c r="O17" s="205">
        <f>+IF(E17=0,"",'Ark1'!AB74)</f>
        <v>3.6385452989086273</v>
      </c>
      <c r="P17" s="200">
        <f>+IF(E17=0,"",'Ark1'!AC74)</f>
        <v>-49.140420595582277</v>
      </c>
      <c r="Q17" s="200">
        <f t="shared" si="6"/>
        <v>5.7115384615384617</v>
      </c>
      <c r="R17" s="205">
        <f>+IF(E17=0,"",'Ark1'!V74)</f>
        <v>5.2962962962962967</v>
      </c>
      <c r="S17" s="200">
        <f t="shared" si="7"/>
        <v>41.531600000000005</v>
      </c>
      <c r="T17" s="28"/>
      <c r="AG17"/>
      <c r="AH17"/>
      <c r="AI17"/>
      <c r="AK17"/>
      <c r="AL17"/>
      <c r="AM17"/>
      <c r="AN17"/>
      <c r="AO17"/>
    </row>
    <row r="18" spans="1:41" ht="15.6">
      <c r="A18" s="28"/>
      <c r="B18" s="201">
        <f>+'Ark1'!C75</f>
        <v>2024</v>
      </c>
      <c r="C18" s="201">
        <f>+'Ark1'!E75</f>
        <v>9</v>
      </c>
      <c r="D18" s="201">
        <f>+IF(E18=0,"",'Ark1'!Q75)</f>
        <v>71</v>
      </c>
      <c r="E18" s="91">
        <f>+'Ark1'!R75</f>
        <v>486</v>
      </c>
      <c r="F18" s="200">
        <f t="shared" si="3"/>
        <v>126</v>
      </c>
      <c r="G18" s="200">
        <f>+IF(E18=0,"",'Ark1'!S75)</f>
        <v>485</v>
      </c>
      <c r="H18" s="202">
        <f>+'Ark1'!T75</f>
        <v>2.7460730025991631</v>
      </c>
      <c r="I18" s="202">
        <f>+'Ark1'!U75</f>
        <v>2.7587627730856701</v>
      </c>
      <c r="J18" s="92">
        <f>+IF(E18=0,"",'Ark1'!W75)</f>
        <v>59.657731958762895</v>
      </c>
      <c r="K18" s="205">
        <f t="shared" si="4"/>
        <v>-0.52889756769952356</v>
      </c>
      <c r="L18" s="200">
        <f>+IF(E18=0,"",'Ark1'!Z75)</f>
        <v>139.06989690721653</v>
      </c>
      <c r="M18" s="200">
        <f t="shared" si="5"/>
        <v>-1.8880418114464703</v>
      </c>
      <c r="N18" s="200">
        <f>+IF(E18=0,"",'Ark1'!AA75)</f>
        <v>31.739053328272536</v>
      </c>
      <c r="O18" s="205">
        <f>+IF(E18=0,"",'Ark1'!AB75)</f>
        <v>3.9069548099403946</v>
      </c>
      <c r="P18" s="200">
        <f>+IF(E18=0,"",'Ark1'!AC75)</f>
        <v>-51.844082055366307</v>
      </c>
      <c r="Q18" s="200">
        <f t="shared" si="6"/>
        <v>6.845070422535211</v>
      </c>
      <c r="R18" s="205">
        <f>+IF(E18=0,"",'Ark1'!V75)</f>
        <v>6.4773662551440321</v>
      </c>
      <c r="S18" s="200">
        <f t="shared" si="7"/>
        <v>67.587969896907239</v>
      </c>
      <c r="T18" s="28"/>
      <c r="AG18"/>
      <c r="AH18"/>
      <c r="AI18"/>
      <c r="AK18"/>
      <c r="AL18"/>
      <c r="AM18"/>
      <c r="AN18"/>
      <c r="AO18"/>
    </row>
    <row r="19" spans="1:41" ht="15.6">
      <c r="A19" s="28"/>
      <c r="B19" s="201">
        <f>+'Ark1'!C76</f>
        <v>2024</v>
      </c>
      <c r="C19" s="201">
        <f>+'Ark1'!E76</f>
        <v>10</v>
      </c>
      <c r="D19" s="201">
        <f>+IF(E19=0,"",'Ark1'!Q76)</f>
        <v>70</v>
      </c>
      <c r="E19" s="91">
        <f>+'Ark1'!R76</f>
        <v>369</v>
      </c>
      <c r="F19" s="200">
        <f t="shared" si="3"/>
        <v>-50</v>
      </c>
      <c r="G19" s="200">
        <f>+IF(E19=0,"",'Ark1'!S76)</f>
        <v>369</v>
      </c>
      <c r="H19" s="202">
        <f>+'Ark1'!T76</f>
        <v>2.0849813538252913</v>
      </c>
      <c r="I19" s="202">
        <f>+'Ark1'!U76</f>
        <v>2.0624143343152297</v>
      </c>
      <c r="J19" s="92">
        <f>+IF(E19=0,"",'Ark1'!W76)</f>
        <v>60.585365853658544</v>
      </c>
      <c r="K19" s="205">
        <f t="shared" si="4"/>
        <v>0.46814097327574444</v>
      </c>
      <c r="L19" s="200">
        <f>+IF(E19=0,"",'Ark1'!Z76)</f>
        <v>136.65013550135504</v>
      </c>
      <c r="M19" s="200">
        <f t="shared" si="5"/>
        <v>1.840326888914916</v>
      </c>
      <c r="N19" s="200">
        <f>+IF(E19=0,"",'Ark1'!AA76)</f>
        <v>30.267643625811576</v>
      </c>
      <c r="O19" s="205">
        <f>+IF(E19=0,"",'Ark1'!AB76)</f>
        <v>3.6505785173225744</v>
      </c>
      <c r="P19" s="200">
        <f>+IF(E19=0,"",'Ark1'!AC76)</f>
        <v>-64.708982635620842</v>
      </c>
      <c r="Q19" s="200">
        <f t="shared" si="6"/>
        <v>5.2714285714285714</v>
      </c>
      <c r="R19" s="205">
        <f>+IF(E19=0,"",'Ark1'!V76)</f>
        <v>4.6666666666666679</v>
      </c>
      <c r="S19" s="200">
        <f t="shared" si="7"/>
        <v>50.42390000000001</v>
      </c>
      <c r="T19" s="28"/>
      <c r="AG19"/>
      <c r="AH19"/>
      <c r="AI19"/>
      <c r="AK19"/>
      <c r="AL19"/>
      <c r="AM19"/>
      <c r="AN19"/>
      <c r="AO19"/>
    </row>
    <row r="20" spans="1:41" ht="15.6">
      <c r="A20" s="28"/>
      <c r="B20" s="201">
        <f>+'Ark1'!C77</f>
        <v>2024</v>
      </c>
      <c r="C20" s="201">
        <f>+'Ark1'!E77</f>
        <v>11</v>
      </c>
      <c r="D20" s="201">
        <f>+IF(E20=0,"",'Ark1'!Q77)</f>
        <v>73</v>
      </c>
      <c r="E20" s="91">
        <f>+'Ark1'!R77</f>
        <v>490</v>
      </c>
      <c r="F20" s="200">
        <f t="shared" si="3"/>
        <v>139</v>
      </c>
      <c r="G20" s="200">
        <f>+IF(E20=0,"",'Ark1'!S77)</f>
        <v>489</v>
      </c>
      <c r="H20" s="202">
        <f>+'Ark1'!T77</f>
        <v>2.768674426488869</v>
      </c>
      <c r="I20" s="202">
        <f>+'Ark1'!U77</f>
        <v>2.7787636181111486</v>
      </c>
      <c r="J20" s="92">
        <f>+IF(E20=0,"",'Ark1'!W77)</f>
        <v>59.593047034764815</v>
      </c>
      <c r="K20" s="205">
        <f t="shared" si="4"/>
        <v>1.4699456417254453E-2</v>
      </c>
      <c r="L20" s="200">
        <f>+IF(E20=0,"",'Ark1'!Z77)</f>
        <v>138.93231083844589</v>
      </c>
      <c r="M20" s="200">
        <f t="shared" si="5"/>
        <v>-0.68563787950282062</v>
      </c>
      <c r="N20" s="200">
        <f>+IF(E20=0,"",'Ark1'!AA77)</f>
        <v>31.05622546380636</v>
      </c>
      <c r="O20" s="205">
        <f>+IF(E20=0,"",'Ark1'!AB77)</f>
        <v>4.4090482258080508</v>
      </c>
      <c r="P20" s="200">
        <f>+IF(E20=0,"",'Ark1'!AC77)</f>
        <v>-64.902296260154614</v>
      </c>
      <c r="Q20" s="200">
        <f t="shared" si="6"/>
        <v>6.7123287671232879</v>
      </c>
      <c r="R20" s="205">
        <f>+IF(E20=0,"",'Ark1'!V77)</f>
        <v>5.593877551020408</v>
      </c>
      <c r="S20" s="200">
        <f t="shared" si="7"/>
        <v>68.076832310838483</v>
      </c>
      <c r="T20" s="28"/>
      <c r="AG20"/>
      <c r="AH20"/>
      <c r="AI20"/>
      <c r="AK20"/>
      <c r="AL20"/>
      <c r="AM20"/>
      <c r="AN20"/>
      <c r="AO20"/>
    </row>
    <row r="21" spans="1:41" ht="15.6">
      <c r="A21" s="28"/>
      <c r="B21" s="201">
        <f>+'Ark1'!C78</f>
        <v>2024</v>
      </c>
      <c r="C21" s="201">
        <f>+'Ark1'!E78</f>
        <v>12</v>
      </c>
      <c r="D21" s="201">
        <f>+IF(E21=0,"",'Ark1'!Q78)</f>
        <v>67</v>
      </c>
      <c r="E21" s="91">
        <f>+'Ark1'!R78</f>
        <v>395</v>
      </c>
      <c r="F21" s="200">
        <f t="shared" si="3"/>
        <v>33</v>
      </c>
      <c r="G21" s="200">
        <f>+IF(E21=0,"",'Ark1'!S78)</f>
        <v>394</v>
      </c>
      <c r="H21" s="202">
        <f>+'Ark1'!T78</f>
        <v>2.2318906091083734</v>
      </c>
      <c r="I21" s="202">
        <f>+'Ark1'!U78</f>
        <v>2.2089931243311862</v>
      </c>
      <c r="J21" s="92">
        <f>+IF(E21=0,"",'Ark1'!W78)</f>
        <v>60.256345177664997</v>
      </c>
      <c r="K21" s="205">
        <f t="shared" si="4"/>
        <v>0.56105431893922031</v>
      </c>
      <c r="L21" s="200">
        <f>+IF(E21=0,"",'Ark1'!Z78)</f>
        <v>137.07512690355341</v>
      </c>
      <c r="M21" s="200">
        <f t="shared" si="5"/>
        <v>-6.6201639551723872</v>
      </c>
      <c r="N21" s="200">
        <f>+IF(E21=0,"",'Ark1'!AA78)</f>
        <v>27.714868750491256</v>
      </c>
      <c r="O21" s="205">
        <f>+IF(E21=0,"",'Ark1'!AB78)</f>
        <v>3.8099219708544201</v>
      </c>
      <c r="P21" s="200">
        <f>+IF(E21=0,"",'Ark1'!AC78)</f>
        <v>-60.848399904061012</v>
      </c>
      <c r="Q21" s="200">
        <f t="shared" si="6"/>
        <v>5.8955223880597014</v>
      </c>
      <c r="R21" s="205">
        <f>+IF(E21=0,"",'Ark1'!V78)</f>
        <v>4.6936708860759513</v>
      </c>
      <c r="S21" s="200">
        <f t="shared" si="7"/>
        <v>54.144675126903593</v>
      </c>
      <c r="T21" s="28"/>
      <c r="AG21"/>
      <c r="AH21"/>
      <c r="AI21"/>
      <c r="AK21"/>
      <c r="AL21"/>
      <c r="AM21"/>
      <c r="AN21"/>
      <c r="AO21"/>
    </row>
    <row r="22" spans="1:41" ht="15.6">
      <c r="A22" s="28"/>
      <c r="B22" s="201">
        <f>+'Ark1'!C79</f>
        <v>2024</v>
      </c>
      <c r="C22" s="201">
        <f>+'Ark1'!E79</f>
        <v>13</v>
      </c>
      <c r="D22" s="201">
        <f>+IF(E22=0,"",'Ark1'!Q79)</f>
        <v>21</v>
      </c>
      <c r="E22" s="91">
        <f>+'Ark1'!R79</f>
        <v>166</v>
      </c>
      <c r="F22" s="200">
        <f t="shared" si="3"/>
        <v>-144</v>
      </c>
      <c r="G22" s="200">
        <f>+IF(E22=0,"",'Ark1'!S79)</f>
        <v>166</v>
      </c>
      <c r="H22" s="202">
        <f>+'Ark1'!T79</f>
        <v>0.93795909142275935</v>
      </c>
      <c r="I22" s="202">
        <f>+'Ark1'!U79</f>
        <v>0.89692133005046859</v>
      </c>
      <c r="J22" s="92">
        <f>+IF(E22=0,"",'Ark1'!W79)</f>
        <v>59.813253012048207</v>
      </c>
      <c r="K22" s="205">
        <f t="shared" si="4"/>
        <v>-0.40103270223748666</v>
      </c>
      <c r="L22" s="200">
        <f>+IF(E22=0,"",'Ark1'!Z79)</f>
        <v>132.10120481927717</v>
      </c>
      <c r="M22" s="200">
        <f t="shared" si="5"/>
        <v>-11.04587310280067</v>
      </c>
      <c r="N22" s="200">
        <f>+IF(E22=0,"",'Ark1'!AA79)</f>
        <v>24.356241593737064</v>
      </c>
      <c r="O22" s="205">
        <f>+IF(E22=0,"",'Ark1'!AB79)</f>
        <v>2.6288607218758129</v>
      </c>
      <c r="P22" s="200">
        <f>+IF(E22=0,"",'Ark1'!AC79)</f>
        <v>-37.792101571886029</v>
      </c>
      <c r="Q22" s="200">
        <f t="shared" si="6"/>
        <v>7.9047619047619051</v>
      </c>
      <c r="R22" s="205">
        <f>+IF(E22=0,"",'Ark1'!V79)</f>
        <v>6.8975903614457836</v>
      </c>
      <c r="S22" s="200">
        <f t="shared" si="7"/>
        <v>21.92880000000001</v>
      </c>
      <c r="T22" s="28"/>
      <c r="AG22"/>
      <c r="AH22"/>
      <c r="AI22"/>
      <c r="AK22"/>
      <c r="AL22"/>
      <c r="AM22"/>
      <c r="AN22"/>
      <c r="AO22"/>
    </row>
    <row r="23" spans="1:41" ht="15.6">
      <c r="A23" s="28"/>
      <c r="B23" s="201">
        <f>+'Ark1'!C80</f>
        <v>2024</v>
      </c>
      <c r="C23" s="201">
        <f>+'Ark1'!E80</f>
        <v>14</v>
      </c>
      <c r="D23" s="201">
        <f>+IF(E23=0,"",'Ark1'!Q80)</f>
        <v>60</v>
      </c>
      <c r="E23" s="91">
        <f>+'Ark1'!R80</f>
        <v>341</v>
      </c>
      <c r="F23" s="200">
        <f t="shared" ref="F23:F31" si="8">+IF(E23=0,"",E23-E77)</f>
        <v>230</v>
      </c>
      <c r="G23" s="200">
        <f>+IF(E23=0,"",'Ark1'!S80)</f>
        <v>341</v>
      </c>
      <c r="H23" s="202">
        <f>+'Ark1'!T80</f>
        <v>1.9267713865973564</v>
      </c>
      <c r="I23" s="202">
        <f>+'Ark1'!U80</f>
        <v>1.942617861932572</v>
      </c>
      <c r="J23" s="92">
        <f>+IF(E23=0,"",'Ark1'!W80)</f>
        <v>60.381231671554254</v>
      </c>
      <c r="K23" s="205">
        <f t="shared" ref="K23:K31" si="9">+J23-J77</f>
        <v>0.93979023011282692</v>
      </c>
      <c r="L23" s="200">
        <f>+IF(E23=0,"",'Ark1'!Z80)</f>
        <v>139.28152492668619</v>
      </c>
      <c r="M23" s="200">
        <f t="shared" ref="M23:M31" si="10">+IF(E23=0,"",L23-L77)</f>
        <v>-0.1500066048453732</v>
      </c>
      <c r="N23" s="200">
        <f>+IF(E23=0,"",'Ark1'!AA80)</f>
        <v>29.507103056932756</v>
      </c>
      <c r="O23" s="205">
        <f>+IF(E23=0,"",'Ark1'!AB80)</f>
        <v>4.2157503455082912</v>
      </c>
      <c r="P23" s="200">
        <f>+IF(E23=0,"",'Ark1'!AC80)</f>
        <v>-66.391937206010354</v>
      </c>
      <c r="Q23" s="200">
        <f t="shared" ref="Q23:Q31" si="11">+IF(E23=0,"",IF(E23=0,"",E23/D23))</f>
        <v>5.6833333333333336</v>
      </c>
      <c r="R23" s="205">
        <f>+IF(E23=0,"",'Ark1'!V80)</f>
        <v>3.8651026392961878</v>
      </c>
      <c r="S23" s="200">
        <f t="shared" ref="S23:S31" si="12">+IF(E23=0,"",(E23*L23)/1000)</f>
        <v>47.49499999999999</v>
      </c>
      <c r="T23" s="28"/>
      <c r="AG23"/>
      <c r="AH23"/>
      <c r="AI23"/>
      <c r="AK23"/>
      <c r="AL23"/>
      <c r="AM23"/>
      <c r="AN23"/>
      <c r="AO23"/>
    </row>
    <row r="24" spans="1:41" ht="15.6">
      <c r="A24" s="28"/>
      <c r="B24" s="201">
        <f>+'Ark1'!C81</f>
        <v>2024</v>
      </c>
      <c r="C24" s="201">
        <f>+'Ark1'!E81</f>
        <v>15</v>
      </c>
      <c r="D24" s="201">
        <f>+IF(E24=0,"",'Ark1'!Q81)</f>
        <v>71</v>
      </c>
      <c r="E24" s="91">
        <f>+'Ark1'!R81</f>
        <v>431</v>
      </c>
      <c r="F24" s="200">
        <f t="shared" si="8"/>
        <v>5</v>
      </c>
      <c r="G24" s="200">
        <f>+IF(E24=0,"",'Ark1'!S81)</f>
        <v>429</v>
      </c>
      <c r="H24" s="202">
        <f>+'Ark1'!T81</f>
        <v>2.4353034241157192</v>
      </c>
      <c r="I24" s="202">
        <f>+'Ark1'!U81</f>
        <v>2.3872378738946312</v>
      </c>
      <c r="J24" s="92">
        <f>+IF(E24=0,"",'Ark1'!W81)</f>
        <v>60.428904428904431</v>
      </c>
      <c r="K24" s="205">
        <f t="shared" si="9"/>
        <v>0.46646311435043231</v>
      </c>
      <c r="L24" s="200">
        <f>+IF(E24=0,"",'Ark1'!Z81)</f>
        <v>136.05011655011651</v>
      </c>
      <c r="M24" s="200">
        <f t="shared" si="10"/>
        <v>-0.70481302734808082</v>
      </c>
      <c r="N24" s="200">
        <f>+IF(E24=0,"",'Ark1'!AA81)</f>
        <v>29.434239156437641</v>
      </c>
      <c r="O24" s="205">
        <f>+IF(E24=0,"",'Ark1'!AB81)</f>
        <v>3.8868259907334841</v>
      </c>
      <c r="P24" s="200">
        <f>+IF(E24=0,"",'Ark1'!AC81)</f>
        <v>-61.202071010859314</v>
      </c>
      <c r="Q24" s="200">
        <f t="shared" si="11"/>
        <v>6.070422535211268</v>
      </c>
      <c r="R24" s="205">
        <f>+IF(E24=0,"",'Ark1'!V81)</f>
        <v>4.786542923433875</v>
      </c>
      <c r="S24" s="200">
        <f t="shared" si="12"/>
        <v>58.637600233100216</v>
      </c>
      <c r="T24" s="28"/>
      <c r="AG24"/>
      <c r="AH24"/>
      <c r="AI24"/>
      <c r="AK24"/>
      <c r="AL24"/>
      <c r="AM24"/>
      <c r="AN24"/>
      <c r="AO24"/>
    </row>
    <row r="25" spans="1:41" ht="15.6">
      <c r="A25" s="28"/>
      <c r="B25" s="201">
        <f>+'Ark1'!C82</f>
        <v>2024</v>
      </c>
      <c r="C25" s="201">
        <f>+'Ark1'!E82</f>
        <v>16</v>
      </c>
      <c r="D25" s="201">
        <f>+IF(E25=0,"",'Ark1'!Q82)</f>
        <v>73</v>
      </c>
      <c r="E25" s="91">
        <f>+'Ark1'!R82</f>
        <v>438</v>
      </c>
      <c r="F25" s="200">
        <f t="shared" si="8"/>
        <v>108</v>
      </c>
      <c r="G25" s="200">
        <f>+IF(E25=0,"",'Ark1'!S82)</f>
        <v>438</v>
      </c>
      <c r="H25" s="202">
        <f>+'Ark1'!T82</f>
        <v>2.4748559159227033</v>
      </c>
      <c r="I25" s="202">
        <f>+'Ark1'!U82</f>
        <v>2.5090835126081208</v>
      </c>
      <c r="J25" s="92">
        <f>+IF(E25=0,"",'Ark1'!W82)</f>
        <v>59.655251141552512</v>
      </c>
      <c r="K25" s="205">
        <f t="shared" si="9"/>
        <v>-0.35389519991090879</v>
      </c>
      <c r="L25" s="200">
        <f>+IF(E25=0,"",'Ark1'!Z82)</f>
        <v>140.05593607305937</v>
      </c>
      <c r="M25" s="200">
        <f t="shared" si="10"/>
        <v>2.0617287559862802</v>
      </c>
      <c r="N25" s="200">
        <f>+IF(E25=0,"",'Ark1'!AA82)</f>
        <v>34.515190870631081</v>
      </c>
      <c r="O25" s="205">
        <f>+IF(E25=0,"",'Ark1'!AB82)</f>
        <v>4.4998586792559436</v>
      </c>
      <c r="P25" s="200">
        <f>+IF(E25=0,"",'Ark1'!AC82)</f>
        <v>-65.059102082514769</v>
      </c>
      <c r="Q25" s="200">
        <f t="shared" si="11"/>
        <v>6</v>
      </c>
      <c r="R25" s="205">
        <f>+IF(E25=0,"",'Ark1'!V82)</f>
        <v>4.9269406392694082</v>
      </c>
      <c r="S25" s="200">
        <f t="shared" si="12"/>
        <v>61.344500000000011</v>
      </c>
      <c r="T25" s="28"/>
      <c r="AG25"/>
      <c r="AH25"/>
      <c r="AI25"/>
      <c r="AK25"/>
      <c r="AL25"/>
      <c r="AM25"/>
      <c r="AN25"/>
      <c r="AO25"/>
    </row>
    <row r="26" spans="1:41" ht="15.6">
      <c r="A26" s="28"/>
      <c r="B26" s="201">
        <f>+'Ark1'!C83</f>
        <v>2024</v>
      </c>
      <c r="C26" s="201">
        <f>+'Ark1'!E83</f>
        <v>17</v>
      </c>
      <c r="D26" s="201">
        <f>+IF(E26=0,"",'Ark1'!Q83)</f>
        <v>58</v>
      </c>
      <c r="E26" s="91">
        <f>+'Ark1'!R83</f>
        <v>347</v>
      </c>
      <c r="F26" s="200">
        <f t="shared" si="8"/>
        <v>-46</v>
      </c>
      <c r="G26" s="200">
        <f>+IF(E26=0,"",'Ark1'!S83)</f>
        <v>346</v>
      </c>
      <c r="H26" s="202">
        <f>+'Ark1'!T83</f>
        <v>1.9606735224319127</v>
      </c>
      <c r="I26" s="202">
        <f>+'Ark1'!U83</f>
        <v>1.8830038913300524</v>
      </c>
      <c r="J26" s="92">
        <f>+IF(E26=0,"",'Ark1'!W83)</f>
        <v>60.667630057803443</v>
      </c>
      <c r="K26" s="205">
        <f t="shared" si="9"/>
        <v>-0.11553320750269336</v>
      </c>
      <c r="L26" s="200">
        <f>+IF(E26=0,"",'Ark1'!Z83)</f>
        <v>133.05635838150289</v>
      </c>
      <c r="M26" s="200">
        <f t="shared" si="10"/>
        <v>-0.44695794502766262</v>
      </c>
      <c r="N26" s="200">
        <f>+IF(E26=0,"",'Ark1'!AA83)</f>
        <v>30.758636693573951</v>
      </c>
      <c r="O26" s="205">
        <f>+IF(E26=0,"",'Ark1'!AB83)</f>
        <v>4.1443524692228948</v>
      </c>
      <c r="P26" s="200">
        <f>+IF(E26=0,"",'Ark1'!AC83)</f>
        <v>-68.894403015561878</v>
      </c>
      <c r="Q26" s="200">
        <f t="shared" si="11"/>
        <v>5.9827586206896548</v>
      </c>
      <c r="R26" s="205">
        <f>+IF(E26=0,"",'Ark1'!V83)</f>
        <v>4.3746397694524486</v>
      </c>
      <c r="S26" s="200">
        <f t="shared" si="12"/>
        <v>46.170556358381504</v>
      </c>
      <c r="T26" s="28"/>
      <c r="AG26"/>
      <c r="AH26"/>
      <c r="AI26"/>
      <c r="AK26"/>
      <c r="AL26"/>
      <c r="AM26"/>
      <c r="AN26"/>
      <c r="AO26"/>
    </row>
    <row r="27" spans="1:41" ht="15.6">
      <c r="A27" s="28"/>
      <c r="B27" s="201">
        <f>+'Ark1'!C84</f>
        <v>2024</v>
      </c>
      <c r="C27" s="201">
        <f>+'Ark1'!E84</f>
        <v>18</v>
      </c>
      <c r="D27" s="201">
        <f>+IF(E27=0,"",'Ark1'!Q84)</f>
        <v>59</v>
      </c>
      <c r="E27" s="91">
        <f>+'Ark1'!R84</f>
        <v>333</v>
      </c>
      <c r="F27" s="200">
        <f t="shared" si="8"/>
        <v>-45</v>
      </c>
      <c r="G27" s="200">
        <f>+IF(E27=0,"",'Ark1'!S84)</f>
        <v>332</v>
      </c>
      <c r="H27" s="202">
        <f>+'Ark1'!T84</f>
        <v>1.8815685388179448</v>
      </c>
      <c r="I27" s="202">
        <f>+'Ark1'!U84</f>
        <v>1.9150706858085276</v>
      </c>
      <c r="J27" s="92">
        <f>+IF(E27=0,"",'Ark1'!W84)</f>
        <v>59.48795180722891</v>
      </c>
      <c r="K27" s="205">
        <f t="shared" si="9"/>
        <v>-1.0478572113387301</v>
      </c>
      <c r="L27" s="200">
        <f>+IF(E27=0,"",'Ark1'!Z84)</f>
        <v>141.02861445783145</v>
      </c>
      <c r="M27" s="200">
        <f t="shared" si="10"/>
        <v>8.6031502668500082</v>
      </c>
      <c r="N27" s="200">
        <f>+IF(E27=0,"",'Ark1'!AA84)</f>
        <v>30.68221288037839</v>
      </c>
      <c r="O27" s="205">
        <f>+IF(E27=0,"",'Ark1'!AB84)</f>
        <v>4.1343957641990006</v>
      </c>
      <c r="P27" s="200">
        <f>+IF(E27=0,"",'Ark1'!AC84)</f>
        <v>-61.949507939116522</v>
      </c>
      <c r="Q27" s="200">
        <f t="shared" si="11"/>
        <v>5.6440677966101696</v>
      </c>
      <c r="R27" s="205">
        <f>+IF(E27=0,"",'Ark1'!V84)</f>
        <v>6.1651651651651651</v>
      </c>
      <c r="S27" s="200">
        <f t="shared" si="12"/>
        <v>46.962528614457874</v>
      </c>
      <c r="T27" s="28"/>
      <c r="AG27"/>
      <c r="AH27"/>
      <c r="AI27"/>
      <c r="AK27"/>
      <c r="AL27"/>
      <c r="AM27"/>
      <c r="AN27"/>
      <c r="AO27"/>
    </row>
    <row r="28" spans="1:41" ht="15.6">
      <c r="A28" s="28"/>
      <c r="B28" s="201">
        <f>+'Ark1'!C85</f>
        <v>2024</v>
      </c>
      <c r="C28" s="201">
        <f>+'Ark1'!E85</f>
        <v>19</v>
      </c>
      <c r="D28" s="201">
        <f>+IF(E28=0,"",'Ark1'!Q85)</f>
        <v>49</v>
      </c>
      <c r="E28" s="91">
        <f>+'Ark1'!R85</f>
        <v>263</v>
      </c>
      <c r="F28" s="200">
        <f t="shared" si="8"/>
        <v>-62</v>
      </c>
      <c r="G28" s="200">
        <f>+IF(E28=0,"",'Ark1'!S85)</f>
        <v>263</v>
      </c>
      <c r="H28" s="202">
        <f>+'Ark1'!T85</f>
        <v>1.4860436207481076</v>
      </c>
      <c r="I28" s="202">
        <f>+'Ark1'!U85</f>
        <v>1.4998793200547087</v>
      </c>
      <c r="J28" s="92">
        <f>+IF(E28=0,"",'Ark1'!W85)</f>
        <v>59.897338403041807</v>
      </c>
      <c r="K28" s="205">
        <f t="shared" si="9"/>
        <v>3.657890937091679E-2</v>
      </c>
      <c r="L28" s="200">
        <f>+IF(E28=0,"",'Ark1'!Z85)</f>
        <v>139.43155893536121</v>
      </c>
      <c r="M28" s="200">
        <f t="shared" si="10"/>
        <v>-1.3285676469172358</v>
      </c>
      <c r="N28" s="200">
        <f>+IF(E28=0,"",'Ark1'!AA85)</f>
        <v>29.419243596113002</v>
      </c>
      <c r="O28" s="205">
        <f>+IF(E28=0,"",'Ark1'!AB85)</f>
        <v>4.1282796096769117</v>
      </c>
      <c r="P28" s="200">
        <f>+IF(E28=0,"",'Ark1'!AC85)</f>
        <v>-61.250726136752974</v>
      </c>
      <c r="Q28" s="200">
        <f t="shared" si="11"/>
        <v>5.3673469387755102</v>
      </c>
      <c r="R28" s="205">
        <f>+IF(E28=0,"",'Ark1'!V85)</f>
        <v>5.3612167300380236</v>
      </c>
      <c r="S28" s="200">
        <f t="shared" si="12"/>
        <v>36.670499999999997</v>
      </c>
      <c r="T28" s="28"/>
      <c r="AG28"/>
      <c r="AH28"/>
      <c r="AI28"/>
      <c r="AK28"/>
      <c r="AL28"/>
      <c r="AM28"/>
      <c r="AN28"/>
      <c r="AO28"/>
    </row>
    <row r="29" spans="1:41" ht="15.6">
      <c r="A29" s="28"/>
      <c r="B29" s="201">
        <f>+'Ark1'!C86</f>
        <v>2024</v>
      </c>
      <c r="C29" s="201">
        <f>+'Ark1'!E86</f>
        <v>20</v>
      </c>
      <c r="D29" s="201">
        <f>+IF(E29=0,"",'Ark1'!Q86)</f>
        <v>64</v>
      </c>
      <c r="E29" s="91">
        <f>+'Ark1'!R86</f>
        <v>307</v>
      </c>
      <c r="F29" s="200">
        <f t="shared" si="8"/>
        <v>89</v>
      </c>
      <c r="G29" s="200">
        <f>+IF(E29=0,"",'Ark1'!S86)</f>
        <v>307</v>
      </c>
      <c r="H29" s="202">
        <f>+'Ark1'!T86</f>
        <v>1.7346592835348631</v>
      </c>
      <c r="I29" s="202">
        <f>+'Ark1'!U86</f>
        <v>1.7471985626222999</v>
      </c>
      <c r="J29" s="92">
        <f>+IF(E29=0,"",'Ark1'!W86)</f>
        <v>59.856677524429976</v>
      </c>
      <c r="K29" s="205">
        <f t="shared" si="9"/>
        <v>0.21778863554109762</v>
      </c>
      <c r="L29" s="200">
        <f>+IF(E29=0,"",'Ark1'!Z86)</f>
        <v>139.14397394136813</v>
      </c>
      <c r="M29" s="200">
        <f t="shared" si="10"/>
        <v>-1.2694519845578327</v>
      </c>
      <c r="N29" s="200">
        <f>+IF(E29=0,"",'Ark1'!AA86)</f>
        <v>26.436455455330503</v>
      </c>
      <c r="O29" s="205">
        <f>+IF(E29=0,"",'Ark1'!AB86)</f>
        <v>4.0282770102431531</v>
      </c>
      <c r="P29" s="200">
        <f>+IF(E29=0,"",'Ark1'!AC86)</f>
        <v>-49.618680670521421</v>
      </c>
      <c r="Q29" s="200">
        <f t="shared" si="11"/>
        <v>4.796875</v>
      </c>
      <c r="R29" s="205">
        <f>+IF(E29=0,"",'Ark1'!V86)</f>
        <v>5.9511400651465811</v>
      </c>
      <c r="S29" s="200">
        <f t="shared" si="12"/>
        <v>42.71720000000002</v>
      </c>
      <c r="T29" s="28"/>
      <c r="AG29"/>
      <c r="AH29"/>
      <c r="AI29"/>
      <c r="AK29"/>
      <c r="AL29"/>
      <c r="AM29"/>
      <c r="AN29"/>
      <c r="AO29"/>
    </row>
    <row r="30" spans="1:41" ht="15.6">
      <c r="A30" s="28"/>
      <c r="B30" s="201">
        <f>+'Ark1'!C87</f>
        <v>2024</v>
      </c>
      <c r="C30" s="201">
        <f>+'Ark1'!E87</f>
        <v>21</v>
      </c>
      <c r="D30" s="201">
        <f>+IF(E30=0,"",'Ark1'!Q87)</f>
        <v>46</v>
      </c>
      <c r="E30" s="91">
        <f>+'Ark1'!R87</f>
        <v>302</v>
      </c>
      <c r="F30" s="200">
        <f t="shared" si="8"/>
        <v>-33</v>
      </c>
      <c r="G30" s="200">
        <f>+IF(E30=0,"",'Ark1'!S87)</f>
        <v>301</v>
      </c>
      <c r="H30" s="202">
        <f>+'Ark1'!T87</f>
        <v>1.7064075036727315</v>
      </c>
      <c r="I30" s="202">
        <f>+'Ark1'!U87</f>
        <v>1.6083869719321897</v>
      </c>
      <c r="J30" s="92">
        <f>+IF(E30=0,"",'Ark1'!W87)</f>
        <v>60.318936877076403</v>
      </c>
      <c r="K30" s="205">
        <f t="shared" si="9"/>
        <v>0.53450573935188572</v>
      </c>
      <c r="L30" s="200">
        <f>+IF(E30=0,"",'Ark1'!Z87)</f>
        <v>130.64252491694359</v>
      </c>
      <c r="M30" s="200">
        <f t="shared" si="10"/>
        <v>-9.9002894543139348</v>
      </c>
      <c r="N30" s="200">
        <f>+IF(E30=0,"",'Ark1'!AA87)</f>
        <v>29.034848787674346</v>
      </c>
      <c r="O30" s="205">
        <f>+IF(E30=0,"",'Ark1'!AB87)</f>
        <v>4.0762589762995551</v>
      </c>
      <c r="P30" s="200">
        <f>+IF(E30=0,"",'Ark1'!AC87)</f>
        <v>-59.803306046094974</v>
      </c>
      <c r="Q30" s="200">
        <f t="shared" si="11"/>
        <v>6.5652173913043477</v>
      </c>
      <c r="R30" s="205">
        <f>+IF(E30=0,"",'Ark1'!V87)</f>
        <v>3.9503311258278129</v>
      </c>
      <c r="S30" s="200">
        <f t="shared" si="12"/>
        <v>39.454042524916964</v>
      </c>
      <c r="T30" s="28"/>
      <c r="AG30"/>
      <c r="AH30"/>
      <c r="AI30"/>
      <c r="AK30"/>
      <c r="AL30"/>
      <c r="AM30"/>
      <c r="AN30"/>
      <c r="AO30"/>
    </row>
    <row r="31" spans="1:41" ht="15.6">
      <c r="A31" s="28"/>
      <c r="B31" s="201">
        <f>+'Ark1'!C88</f>
        <v>2024</v>
      </c>
      <c r="C31" s="201">
        <f>+'Ark1'!E88</f>
        <v>22</v>
      </c>
      <c r="D31" s="201">
        <f>+IF(E31=0,"",'Ark1'!Q88)</f>
        <v>58</v>
      </c>
      <c r="E31" s="91">
        <f>+'Ark1'!R88</f>
        <v>329</v>
      </c>
      <c r="F31" s="200">
        <f t="shared" si="8"/>
        <v>-90</v>
      </c>
      <c r="G31" s="200">
        <f>+IF(E31=0,"",'Ark1'!S88)</f>
        <v>326</v>
      </c>
      <c r="H31" s="202">
        <f>+'Ark1'!T88</f>
        <v>1.8589671149282407</v>
      </c>
      <c r="I31" s="202">
        <f>+'Ark1'!U88</f>
        <v>1.7876501694325162</v>
      </c>
      <c r="J31" s="92">
        <f>+IF(E31=0,"",'Ark1'!W88)</f>
        <v>60.472392638036801</v>
      </c>
      <c r="K31" s="205">
        <f t="shared" si="9"/>
        <v>0.63468380748786046</v>
      </c>
      <c r="L31" s="200">
        <f>+IF(E31=0,"",'Ark1'!Z88)</f>
        <v>134.06809815950919</v>
      </c>
      <c r="M31" s="200">
        <f t="shared" si="10"/>
        <v>-5.811615444309524</v>
      </c>
      <c r="N31" s="200">
        <f>+IF(E31=0,"",'Ark1'!AA88)</f>
        <v>28.534293661976477</v>
      </c>
      <c r="O31" s="205">
        <f>+IF(E31=0,"",'Ark1'!AB88)</f>
        <v>3.733964296469324</v>
      </c>
      <c r="P31" s="200">
        <f>+IF(E31=0,"",'Ark1'!AC88)</f>
        <v>-60.995516910249449</v>
      </c>
      <c r="Q31" s="200">
        <f t="shared" si="11"/>
        <v>5.6724137931034484</v>
      </c>
      <c r="R31" s="205">
        <f>+IF(E31=0,"",'Ark1'!V88)</f>
        <v>4.759878419452888</v>
      </c>
      <c r="S31" s="200">
        <f t="shared" si="12"/>
        <v>44.108404294478525</v>
      </c>
      <c r="T31" s="28"/>
      <c r="AG31"/>
      <c r="AH31"/>
      <c r="AI31"/>
      <c r="AK31"/>
      <c r="AL31"/>
      <c r="AM31"/>
      <c r="AN31"/>
      <c r="AO31"/>
    </row>
    <row r="32" spans="1:41" ht="15.6">
      <c r="A32" s="28"/>
      <c r="B32" s="201">
        <f>+'Ark1'!C89</f>
        <v>2024</v>
      </c>
      <c r="C32" s="201">
        <f>+'Ark1'!E89</f>
        <v>23</v>
      </c>
      <c r="D32" s="201">
        <f>+IF(E32=0,"",'Ark1'!Q89)</f>
        <v>61</v>
      </c>
      <c r="E32" s="91">
        <f>+'Ark1'!R89</f>
        <v>381</v>
      </c>
      <c r="F32" s="200">
        <f t="shared" ref="F32:F39" si="13">+IF(E32=0,"",E32-E86)</f>
        <v>17</v>
      </c>
      <c r="G32" s="200">
        <f>+IF(E32=0,"",'Ark1'!S89)</f>
        <v>379</v>
      </c>
      <c r="H32" s="202">
        <f>+'Ark1'!T89</f>
        <v>2.1527856254944062</v>
      </c>
      <c r="I32" s="202">
        <f>+'Ark1'!U89</f>
        <v>2.0788444763330904</v>
      </c>
      <c r="J32" s="92">
        <f>+IF(E32=0,"",'Ark1'!W89)</f>
        <v>60.862796833773082</v>
      </c>
      <c r="K32" s="205">
        <f t="shared" ref="K32:K39" si="14">+J32-J86</f>
        <v>0.61488597026332314</v>
      </c>
      <c r="L32" s="200">
        <f>+IF(E32=0,"",'Ark1'!Z89)</f>
        <v>134.10448548812656</v>
      </c>
      <c r="M32" s="200">
        <f t="shared" ref="M32:M39" si="15">+IF(E32=0,"",L32-L86)</f>
        <v>-1.7737874923749359</v>
      </c>
      <c r="N32" s="200">
        <f>+IF(E32=0,"",'Ark1'!AA89)</f>
        <v>28.663234445961923</v>
      </c>
      <c r="O32" s="205">
        <f>+IF(E32=0,"",'Ark1'!AB89)</f>
        <v>3.7490070577614594</v>
      </c>
      <c r="P32" s="200">
        <f>+IF(E32=0,"",'Ark1'!AC89)</f>
        <v>-60.256257568349611</v>
      </c>
      <c r="Q32" s="200">
        <f t="shared" ref="Q32:Q39" si="16">+IF(E32=0,"",IF(E32=0,"",E32/D32))</f>
        <v>6.2459016393442619</v>
      </c>
      <c r="R32" s="205">
        <f>+IF(E32=0,"",'Ark1'!V89)</f>
        <v>3.7217847769028873</v>
      </c>
      <c r="S32" s="200">
        <f t="shared" ref="S32:S39" si="17">+IF(E32=0,"",(E32*L32)/1000)</f>
        <v>51.09380897097622</v>
      </c>
      <c r="T32" s="28"/>
      <c r="AG32"/>
      <c r="AH32"/>
      <c r="AI32"/>
      <c r="AK32"/>
      <c r="AL32"/>
      <c r="AM32"/>
      <c r="AN32"/>
      <c r="AO32"/>
    </row>
    <row r="33" spans="1:41" ht="15.6">
      <c r="A33" s="28"/>
      <c r="B33" s="201">
        <f>+'Ark1'!C90</f>
        <v>2024</v>
      </c>
      <c r="C33" s="201">
        <f>+'Ark1'!E90</f>
        <v>24</v>
      </c>
      <c r="D33" s="201">
        <f>+IF(E33=0,"",'Ark1'!Q90)</f>
        <v>61</v>
      </c>
      <c r="E33" s="91">
        <f>+'Ark1'!R90</f>
        <v>357</v>
      </c>
      <c r="F33" s="200">
        <f t="shared" si="13"/>
        <v>72</v>
      </c>
      <c r="G33" s="200">
        <f>+IF(E33=0,"",'Ark1'!S90)</f>
        <v>356</v>
      </c>
      <c r="H33" s="202">
        <f>+'Ark1'!T90</f>
        <v>2.0171770821561754</v>
      </c>
      <c r="I33" s="202">
        <f>+'Ark1'!U90</f>
        <v>1.9586880705430236</v>
      </c>
      <c r="J33" s="92">
        <f>+IF(E33=0,"",'Ark1'!W90)</f>
        <v>59.817415730337103</v>
      </c>
      <c r="K33" s="205">
        <f t="shared" si="14"/>
        <v>-0.23205423432720096</v>
      </c>
      <c r="L33" s="200">
        <f>+IF(E33=0,"",'Ark1'!Z90)</f>
        <v>134.51657303370791</v>
      </c>
      <c r="M33" s="200">
        <f t="shared" si="15"/>
        <v>2.0250535990790013</v>
      </c>
      <c r="N33" s="200">
        <f>+IF(E33=0,"",'Ark1'!AA90)</f>
        <v>37.275890339674675</v>
      </c>
      <c r="O33" s="205">
        <f>+IF(E33=0,"",'Ark1'!AB90)</f>
        <v>4.674558208552515</v>
      </c>
      <c r="P33" s="200">
        <f>+IF(E33=0,"",'Ark1'!AC90)</f>
        <v>-67.655969548338987</v>
      </c>
      <c r="Q33" s="200">
        <f t="shared" si="16"/>
        <v>5.8524590163934427</v>
      </c>
      <c r="R33" s="205">
        <f>+IF(E33=0,"",'Ark1'!V90)</f>
        <v>5.4033613445378164</v>
      </c>
      <c r="S33" s="200">
        <f t="shared" si="17"/>
        <v>48.022416573033723</v>
      </c>
      <c r="T33" s="28"/>
      <c r="AG33"/>
      <c r="AH33"/>
      <c r="AI33"/>
      <c r="AK33"/>
      <c r="AL33"/>
      <c r="AM33"/>
      <c r="AN33"/>
      <c r="AO33"/>
    </row>
    <row r="34" spans="1:41" ht="15.6">
      <c r="A34" s="28"/>
      <c r="B34" s="201">
        <f>+'Ark1'!C91</f>
        <v>2024</v>
      </c>
      <c r="C34" s="201">
        <f>+'Ark1'!E91</f>
        <v>25</v>
      </c>
      <c r="D34" s="201">
        <f>+IF(E34=0,"",'Ark1'!Q91)</f>
        <v>60</v>
      </c>
      <c r="E34" s="91">
        <f>+'Ark1'!R91</f>
        <v>269</v>
      </c>
      <c r="F34" s="200">
        <f t="shared" si="13"/>
        <v>-151</v>
      </c>
      <c r="G34" s="200">
        <f>+IF(E34=0,"",'Ark1'!S91)</f>
        <v>268</v>
      </c>
      <c r="H34" s="202">
        <f>+'Ark1'!T91</f>
        <v>1.5199457565826651</v>
      </c>
      <c r="I34" s="202">
        <f>+'Ark1'!U91</f>
        <v>1.5952616730187423</v>
      </c>
      <c r="J34" s="92">
        <f>+IF(E34=0,"",'Ark1'!W91)</f>
        <v>59.361940298507456</v>
      </c>
      <c r="K34" s="205">
        <f t="shared" si="14"/>
        <v>-0.67385922416556809</v>
      </c>
      <c r="L34" s="200">
        <f>+IF(E34=0,"",'Ark1'!Z91)</f>
        <v>145.53171641791053</v>
      </c>
      <c r="M34" s="200">
        <f t="shared" si="15"/>
        <v>15.383506394044133</v>
      </c>
      <c r="N34" s="200">
        <f>+IF(E34=0,"",'Ark1'!AA91)</f>
        <v>31.691019986743541</v>
      </c>
      <c r="O34" s="205">
        <f>+IF(E34=0,"",'Ark1'!AB91)</f>
        <v>4.4132990127047238</v>
      </c>
      <c r="P34" s="200">
        <f>+IF(E34=0,"",'Ark1'!AC91)</f>
        <v>-62.640331165421763</v>
      </c>
      <c r="Q34" s="200">
        <f t="shared" si="16"/>
        <v>4.4833333333333334</v>
      </c>
      <c r="R34" s="205">
        <f>+IF(E34=0,"",'Ark1'!V91)</f>
        <v>6.1858736059479575</v>
      </c>
      <c r="S34" s="200">
        <f t="shared" si="17"/>
        <v>39.148031716417933</v>
      </c>
      <c r="T34" s="28"/>
      <c r="AG34"/>
      <c r="AH34"/>
      <c r="AI34"/>
      <c r="AK34"/>
      <c r="AL34"/>
      <c r="AM34"/>
      <c r="AN34"/>
      <c r="AO34"/>
    </row>
    <row r="35" spans="1:41" ht="15.6">
      <c r="A35" s="28"/>
      <c r="B35" s="201">
        <f>+'Ark1'!C92</f>
        <v>2024</v>
      </c>
      <c r="C35" s="201">
        <f>+'Ark1'!E92</f>
        <v>26</v>
      </c>
      <c r="D35" s="201">
        <f>+IF(E35=0,"",'Ark1'!Q92)</f>
        <v>59</v>
      </c>
      <c r="E35" s="91">
        <f>+'Ark1'!R92</f>
        <v>307</v>
      </c>
      <c r="F35" s="200">
        <f t="shared" si="13"/>
        <v>25</v>
      </c>
      <c r="G35" s="200">
        <f>+IF(E35=0,"",'Ark1'!S92)</f>
        <v>307</v>
      </c>
      <c r="H35" s="202">
        <f>+'Ark1'!T92</f>
        <v>1.7346592835348631</v>
      </c>
      <c r="I35" s="202">
        <f>+'Ark1'!U92</f>
        <v>1.735774767089342</v>
      </c>
      <c r="J35" s="92">
        <f>+IF(E35=0,"",'Ark1'!W92)</f>
        <v>59.442996742670999</v>
      </c>
      <c r="K35" s="205">
        <f t="shared" si="14"/>
        <v>-1.0853720516552485</v>
      </c>
      <c r="L35" s="200">
        <f>+IF(E35=0,"",'Ark1'!Z92)</f>
        <v>138.23420195439741</v>
      </c>
      <c r="M35" s="200">
        <f t="shared" si="15"/>
        <v>1.9072515997875712</v>
      </c>
      <c r="N35" s="200">
        <f>+IF(E35=0,"",'Ark1'!AA92)</f>
        <v>29.942640652573129</v>
      </c>
      <c r="O35" s="205">
        <f>+IF(E35=0,"",'Ark1'!AB92)</f>
        <v>4.674329523241461</v>
      </c>
      <c r="P35" s="200">
        <f>+IF(E35=0,"",'Ark1'!AC92)</f>
        <v>-56.586302739350721</v>
      </c>
      <c r="Q35" s="200">
        <f t="shared" si="16"/>
        <v>5.2033898305084749</v>
      </c>
      <c r="R35" s="205">
        <f>+IF(E35=0,"",'Ark1'!V92)</f>
        <v>5.7557003257328994</v>
      </c>
      <c r="S35" s="200">
        <f t="shared" si="17"/>
        <v>42.437899999999999</v>
      </c>
      <c r="T35" s="28"/>
      <c r="AG35"/>
      <c r="AH35"/>
      <c r="AI35"/>
      <c r="AK35"/>
      <c r="AL35"/>
      <c r="AM35"/>
      <c r="AN35"/>
      <c r="AO35"/>
    </row>
    <row r="36" spans="1:41" ht="15.6">
      <c r="A36" s="28"/>
      <c r="B36" s="201">
        <f>+'Ark1'!C93</f>
        <v>2024</v>
      </c>
      <c r="C36" s="201">
        <f>+'Ark1'!E93</f>
        <v>27</v>
      </c>
      <c r="D36" s="201">
        <f>+IF(E36=0,"",'Ark1'!Q93)</f>
        <v>58</v>
      </c>
      <c r="E36" s="91">
        <f>+'Ark1'!R93</f>
        <v>301</v>
      </c>
      <c r="F36" s="200">
        <f t="shared" si="13"/>
        <v>-35</v>
      </c>
      <c r="G36" s="200">
        <f>+IF(E36=0,"",'Ark1'!S93)</f>
        <v>300</v>
      </c>
      <c r="H36" s="202">
        <f>+'Ark1'!T93</f>
        <v>1.7007571477003049</v>
      </c>
      <c r="I36" s="202">
        <f>+'Ark1'!U93</f>
        <v>1.7195205016228301</v>
      </c>
      <c r="J36" s="92">
        <f>+IF(E36=0,"",'Ark1'!W93)</f>
        <v>60.16666666666665</v>
      </c>
      <c r="K36" s="205">
        <f t="shared" si="14"/>
        <v>1.0225225225225074</v>
      </c>
      <c r="L36" s="200">
        <f>+IF(E36=0,"",'Ark1'!Z93)</f>
        <v>140.13500000000002</v>
      </c>
      <c r="M36" s="200">
        <f t="shared" si="15"/>
        <v>-4.5430780780782243</v>
      </c>
      <c r="N36" s="200">
        <f>+IF(E36=0,"",'Ark1'!AA93)</f>
        <v>30.568152408456896</v>
      </c>
      <c r="O36" s="205">
        <f>+IF(E36=0,"",'Ark1'!AB93)</f>
        <v>3.9831589920006727</v>
      </c>
      <c r="P36" s="200">
        <f>+IF(E36=0,"",'Ark1'!AC93)</f>
        <v>-55.340871115734679</v>
      </c>
      <c r="Q36" s="200">
        <f t="shared" si="16"/>
        <v>5.1896551724137927</v>
      </c>
      <c r="R36" s="205">
        <f>+IF(E36=0,"",'Ark1'!V93)</f>
        <v>4.9634551495016597</v>
      </c>
      <c r="S36" s="200">
        <f t="shared" si="17"/>
        <v>42.180635000000009</v>
      </c>
      <c r="T36" s="28"/>
      <c r="AG36"/>
      <c r="AH36"/>
      <c r="AI36"/>
      <c r="AK36"/>
      <c r="AL36"/>
      <c r="AM36"/>
      <c r="AN36"/>
      <c r="AO36"/>
    </row>
    <row r="37" spans="1:41" ht="15.6">
      <c r="A37" s="28"/>
      <c r="B37" s="201">
        <f>+'Ark1'!C94</f>
        <v>2024</v>
      </c>
      <c r="C37" s="201">
        <f>+'Ark1'!E94</f>
        <v>28</v>
      </c>
      <c r="D37" s="201">
        <f>+IF(E37=0,"",'Ark1'!Q94)</f>
        <v>63</v>
      </c>
      <c r="E37" s="91">
        <f>+'Ark1'!R94</f>
        <v>285</v>
      </c>
      <c r="F37" s="200">
        <f t="shared" si="13"/>
        <v>-3</v>
      </c>
      <c r="G37" s="200">
        <f>+IF(E37=0,"",'Ark1'!S94)</f>
        <v>285</v>
      </c>
      <c r="H37" s="202">
        <f>+'Ark1'!T94</f>
        <v>1.6103514521414852</v>
      </c>
      <c r="I37" s="202">
        <f>+'Ark1'!U94</f>
        <v>1.6457709644746965</v>
      </c>
      <c r="J37" s="92">
        <f>+IF(E37=0,"",'Ark1'!W94)</f>
        <v>59.638596491228078</v>
      </c>
      <c r="K37" s="205">
        <f t="shared" si="14"/>
        <v>-1.066264619883043</v>
      </c>
      <c r="L37" s="200">
        <f>+IF(E37=0,"",'Ark1'!Z94)</f>
        <v>141.18385964912278</v>
      </c>
      <c r="M37" s="200">
        <f t="shared" si="15"/>
        <v>1.6724013157894717</v>
      </c>
      <c r="N37" s="200">
        <f>+IF(E37=0,"",'Ark1'!AA94)</f>
        <v>29.880519133703277</v>
      </c>
      <c r="O37" s="205">
        <f>+IF(E37=0,"",'Ark1'!AB94)</f>
        <v>4.8917314548791779</v>
      </c>
      <c r="P37" s="200">
        <f>+IF(E37=0,"",'Ark1'!AC94)</f>
        <v>-67.541035333615994</v>
      </c>
      <c r="Q37" s="200">
        <f t="shared" si="16"/>
        <v>4.5238095238095237</v>
      </c>
      <c r="R37" s="205">
        <f>+IF(E37=0,"",'Ark1'!V94)</f>
        <v>5.1824561403508786</v>
      </c>
      <c r="S37" s="200">
        <f t="shared" si="17"/>
        <v>40.237399999999994</v>
      </c>
      <c r="T37" s="28"/>
      <c r="AG37"/>
      <c r="AH37"/>
      <c r="AI37"/>
      <c r="AK37"/>
      <c r="AL37"/>
      <c r="AM37"/>
      <c r="AN37"/>
      <c r="AO37"/>
    </row>
    <row r="38" spans="1:41" ht="15.6">
      <c r="A38" s="28"/>
      <c r="B38" s="201">
        <f>+'Ark1'!C95</f>
        <v>2024</v>
      </c>
      <c r="C38" s="201">
        <f>+'Ark1'!E95</f>
        <v>29</v>
      </c>
      <c r="D38" s="201">
        <f>+IF(E38=0,"",'Ark1'!Q95)</f>
        <v>27</v>
      </c>
      <c r="E38" s="91">
        <f>+'Ark1'!R95</f>
        <v>167</v>
      </c>
      <c r="F38" s="200">
        <f t="shared" si="13"/>
        <v>-176</v>
      </c>
      <c r="G38" s="200">
        <f>+IF(E38=0,"",'Ark1'!S95)</f>
        <v>167</v>
      </c>
      <c r="H38" s="202">
        <f>+'Ark1'!T95</f>
        <v>0.94360944739518571</v>
      </c>
      <c r="I38" s="202">
        <f>+'Ark1'!U95</f>
        <v>0.9861071021937251</v>
      </c>
      <c r="J38" s="92">
        <f>+IF(E38=0,"",'Ark1'!W95)</f>
        <v>59.203592814371248</v>
      </c>
      <c r="K38" s="205">
        <f t="shared" si="14"/>
        <v>-1.0762905675529595</v>
      </c>
      <c r="L38" s="200">
        <f>+IF(E38=0,"",'Ark1'!Z95)</f>
        <v>144.36706586826347</v>
      </c>
      <c r="M38" s="200">
        <f t="shared" si="15"/>
        <v>8.3822262181177507</v>
      </c>
      <c r="N38" s="200">
        <f>+IF(E38=0,"",'Ark1'!AA95)</f>
        <v>29.893899089414901</v>
      </c>
      <c r="O38" s="205">
        <f>+IF(E38=0,"",'Ark1'!AB95)</f>
        <v>3.3561792543744162</v>
      </c>
      <c r="P38" s="200">
        <f>+IF(E38=0,"",'Ark1'!AC95)</f>
        <v>-44.539447962339842</v>
      </c>
      <c r="Q38" s="200">
        <f t="shared" si="16"/>
        <v>6.1851851851851851</v>
      </c>
      <c r="R38" s="205">
        <f>+IF(E38=0,"",'Ark1'!V95)</f>
        <v>7.4491017964071853</v>
      </c>
      <c r="S38" s="200">
        <f t="shared" si="17"/>
        <v>24.109299999999998</v>
      </c>
      <c r="T38" s="28"/>
      <c r="AG38"/>
      <c r="AH38"/>
      <c r="AI38"/>
      <c r="AK38"/>
      <c r="AL38"/>
      <c r="AM38"/>
      <c r="AN38"/>
      <c r="AO38"/>
    </row>
    <row r="39" spans="1:41" ht="15.6">
      <c r="A39" s="28"/>
      <c r="B39" s="201">
        <f>+'Ark1'!C96</f>
        <v>2024</v>
      </c>
      <c r="C39" s="201">
        <f>+'Ark1'!E96</f>
        <v>30</v>
      </c>
      <c r="D39" s="201">
        <f>+IF(E39=0,"",'Ark1'!Q96)</f>
        <v>58</v>
      </c>
      <c r="E39" s="91">
        <f>+'Ark1'!R96</f>
        <v>380</v>
      </c>
      <c r="F39" s="200">
        <f t="shared" si="13"/>
        <v>96</v>
      </c>
      <c r="G39" s="200">
        <f>+IF(E39=0,"",'Ark1'!S96)</f>
        <v>379</v>
      </c>
      <c r="H39" s="202">
        <f>+'Ark1'!T96</f>
        <v>2.1471352695219799</v>
      </c>
      <c r="I39" s="202">
        <f>+'Ark1'!U96</f>
        <v>2.1422132067992878</v>
      </c>
      <c r="J39" s="92">
        <f>+IF(E39=0,"",'Ark1'!W96)</f>
        <v>59.831134564643797</v>
      </c>
      <c r="K39" s="205">
        <f t="shared" si="14"/>
        <v>-1.1829997109745847</v>
      </c>
      <c r="L39" s="200">
        <f>+IF(E39=0,"",'Ark1'!Z96)</f>
        <v>138.19234828496025</v>
      </c>
      <c r="M39" s="200">
        <f t="shared" si="15"/>
        <v>7.4990620658788885</v>
      </c>
      <c r="N39" s="200">
        <f>+IF(E39=0,"",'Ark1'!AA96)</f>
        <v>28.221469017096997</v>
      </c>
      <c r="O39" s="205">
        <f>+IF(E39=0,"",'Ark1'!AB96)</f>
        <v>4.1090647627697905</v>
      </c>
      <c r="P39" s="200">
        <f>+IF(E39=0,"",'Ark1'!AC96)</f>
        <v>-61.506045820937601</v>
      </c>
      <c r="Q39" s="200">
        <f t="shared" si="16"/>
        <v>6.5517241379310347</v>
      </c>
      <c r="R39" s="205">
        <f>+IF(E39=0,"",'Ark1'!V96)</f>
        <v>4.76842105263158</v>
      </c>
      <c r="S39" s="200">
        <f t="shared" si="17"/>
        <v>52.513092348284893</v>
      </c>
      <c r="T39" s="28"/>
      <c r="AG39"/>
      <c r="AH39"/>
      <c r="AI39"/>
      <c r="AK39"/>
      <c r="AL39"/>
      <c r="AM39"/>
      <c r="AN39"/>
      <c r="AO39"/>
    </row>
    <row r="40" spans="1:41" ht="15.6">
      <c r="A40" s="28"/>
      <c r="B40" s="201">
        <f>+'Ark1'!C97</f>
        <v>2024</v>
      </c>
      <c r="C40" s="201">
        <f>+'Ark1'!E97</f>
        <v>31</v>
      </c>
      <c r="D40" s="201">
        <f>+IF(E40=0,"",'Ark1'!Q97)</f>
        <v>61</v>
      </c>
      <c r="E40" s="91">
        <f>+'Ark1'!R97</f>
        <v>363</v>
      </c>
      <c r="F40" s="200">
        <f t="shared" ref="F40:F44" si="18">+IF(E40=0,"",E40-E94)</f>
        <v>15</v>
      </c>
      <c r="G40" s="200">
        <f>+IF(E40=0,"",'Ark1'!S97)</f>
        <v>361</v>
      </c>
      <c r="H40" s="202">
        <f>+'Ark1'!T97</f>
        <v>2.0510792179907322</v>
      </c>
      <c r="I40" s="202">
        <f>+'Ark1'!U97</f>
        <v>1.9832535255988537</v>
      </c>
      <c r="J40" s="92">
        <f>+IF(E40=0,"",'Ark1'!W97)</f>
        <v>59.977839335180057</v>
      </c>
      <c r="K40" s="205">
        <f t="shared" ref="K40:K44" si="19">+J40-J94</f>
        <v>-0.26928710160153457</v>
      </c>
      <c r="L40" s="200">
        <f>+IF(E40=0,"",'Ark1'!Z97)</f>
        <v>134.31717451523548</v>
      </c>
      <c r="M40" s="200">
        <f t="shared" ref="M40:M44" si="20">+IF(E40=0,"",L40-L94)</f>
        <v>-6.7882956028824992E-2</v>
      </c>
      <c r="N40" s="200">
        <f>+IF(E40=0,"",'Ark1'!AA97)</f>
        <v>31.759454871487755</v>
      </c>
      <c r="O40" s="205">
        <f>+IF(E40=0,"",'Ark1'!AB97)</f>
        <v>3.8395170498908326</v>
      </c>
      <c r="P40" s="200">
        <f>+IF(E40=0,"",'Ark1'!AC97)</f>
        <v>-59.111892223775001</v>
      </c>
      <c r="Q40" s="200">
        <f t="shared" ref="Q40:Q44" si="21">+IF(E40=0,"",IF(E40=0,"",E40/D40))</f>
        <v>5.9508196721311473</v>
      </c>
      <c r="R40" s="205">
        <f>+IF(E40=0,"",'Ark1'!V97)</f>
        <v>4.4573002754820941</v>
      </c>
      <c r="S40" s="200">
        <f t="shared" ref="S40:S44" si="22">+IF(E40=0,"",(E40*L40)/1000)</f>
        <v>48.75713434903048</v>
      </c>
      <c r="T40" s="28"/>
      <c r="AG40"/>
      <c r="AH40"/>
      <c r="AI40"/>
      <c r="AK40"/>
      <c r="AL40"/>
      <c r="AM40"/>
      <c r="AN40"/>
      <c r="AO40"/>
    </row>
    <row r="41" spans="1:41" ht="15.6">
      <c r="A41" s="28"/>
      <c r="B41" s="201">
        <f>+'Ark1'!C98</f>
        <v>2024</v>
      </c>
      <c r="C41" s="201">
        <f>+'Ark1'!E98</f>
        <v>32</v>
      </c>
      <c r="D41" s="201">
        <f>+IF(E41=0,"",'Ark1'!Q98)</f>
        <v>61</v>
      </c>
      <c r="E41" s="91">
        <f>+'Ark1'!R98</f>
        <v>299</v>
      </c>
      <c r="F41" s="200">
        <f t="shared" si="18"/>
        <v>-63</v>
      </c>
      <c r="G41" s="200">
        <f>+IF(E41=0,"",'Ark1'!S98)</f>
        <v>299</v>
      </c>
      <c r="H41" s="202">
        <f>+'Ark1'!T98</f>
        <v>1.6894564357554529</v>
      </c>
      <c r="I41" s="202">
        <f>+'Ark1'!U98</f>
        <v>1.7724552534264548</v>
      </c>
      <c r="J41" s="92">
        <f>+IF(E41=0,"",'Ark1'!W98)</f>
        <v>59.224080267558513</v>
      </c>
      <c r="K41" s="205">
        <f t="shared" si="19"/>
        <v>-1.4002291247066765</v>
      </c>
      <c r="L41" s="200">
        <f>+IF(E41=0,"",'Ark1'!Z98)</f>
        <v>144.93210702341139</v>
      </c>
      <c r="M41" s="200">
        <f t="shared" si="20"/>
        <v>16.003653984737241</v>
      </c>
      <c r="N41" s="200">
        <f>+IF(E41=0,"",'Ark1'!AA98)</f>
        <v>33.781359357522199</v>
      </c>
      <c r="O41" s="205">
        <f>+IF(E41=0,"",'Ark1'!AB98)</f>
        <v>4.791989770451508</v>
      </c>
      <c r="P41" s="200">
        <f>+IF(E41=0,"",'Ark1'!AC98)</f>
        <v>-57.032136955479153</v>
      </c>
      <c r="Q41" s="200">
        <f t="shared" si="21"/>
        <v>4.9016393442622954</v>
      </c>
      <c r="R41" s="205">
        <f>+IF(E41=0,"",'Ark1'!V98)</f>
        <v>4.8963210702341158</v>
      </c>
      <c r="S41" s="200">
        <f t="shared" si="22"/>
        <v>43.334700000000005</v>
      </c>
      <c r="T41" s="28"/>
      <c r="AG41"/>
      <c r="AH41"/>
      <c r="AI41"/>
      <c r="AK41"/>
      <c r="AL41"/>
      <c r="AM41"/>
      <c r="AN41"/>
      <c r="AO41"/>
    </row>
    <row r="42" spans="1:41" ht="15.6">
      <c r="A42" s="28"/>
      <c r="B42" s="201">
        <f>+'Ark1'!C99</f>
        <v>2024</v>
      </c>
      <c r="C42" s="201">
        <f>+'Ark1'!E99</f>
        <v>33</v>
      </c>
      <c r="D42" s="201">
        <f>+IF(E42=0,"",'Ark1'!Q99)</f>
        <v>59</v>
      </c>
      <c r="E42" s="91">
        <f>+'Ark1'!R99</f>
        <v>384</v>
      </c>
      <c r="F42" s="200">
        <f t="shared" si="18"/>
        <v>-14</v>
      </c>
      <c r="G42" s="200">
        <f>+IF(E42=0,"",'Ark1'!S99)</f>
        <v>384</v>
      </c>
      <c r="H42" s="202">
        <f>+'Ark1'!T99</f>
        <v>2.1697366934116844</v>
      </c>
      <c r="I42" s="202">
        <f>+'Ark1'!U99</f>
        <v>2.1452521900005048</v>
      </c>
      <c r="J42" s="92">
        <f>+IF(E42=0,"",'Ark1'!W99)</f>
        <v>60.63541666666665</v>
      </c>
      <c r="K42" s="205">
        <f t="shared" si="19"/>
        <v>1.0550146566164074</v>
      </c>
      <c r="L42" s="200">
        <f>+IF(E42=0,"",'Ark1'!Z99)</f>
        <v>136.58645833333341</v>
      </c>
      <c r="M42" s="200">
        <f t="shared" si="20"/>
        <v>-4.1451999581239818</v>
      </c>
      <c r="N42" s="200">
        <f>+IF(E42=0,"",'Ark1'!AA99)</f>
        <v>26.057346092287155</v>
      </c>
      <c r="O42" s="205">
        <f>+IF(E42=0,"",'Ark1'!AB99)</f>
        <v>3.5725218440744757</v>
      </c>
      <c r="P42" s="200">
        <f>+IF(E42=0,"",'Ark1'!AC99)</f>
        <v>-57.653096802473449</v>
      </c>
      <c r="Q42" s="200">
        <f t="shared" si="21"/>
        <v>6.5084745762711869</v>
      </c>
      <c r="R42" s="205">
        <f>+IF(E42=0,"",'Ark1'!V99)</f>
        <v>3.9817708333333344</v>
      </c>
      <c r="S42" s="200">
        <f t="shared" si="22"/>
        <v>52.449200000000026</v>
      </c>
      <c r="T42" s="28"/>
      <c r="AG42"/>
      <c r="AH42"/>
      <c r="AI42"/>
      <c r="AK42"/>
      <c r="AL42"/>
      <c r="AM42"/>
      <c r="AN42"/>
      <c r="AO42"/>
    </row>
    <row r="43" spans="1:41" ht="15.6">
      <c r="A43" s="28"/>
      <c r="B43" s="201">
        <f>+'Ark1'!C100</f>
        <v>2024</v>
      </c>
      <c r="C43" s="201">
        <f>+'Ark1'!E100</f>
        <v>34</v>
      </c>
      <c r="D43" s="201">
        <f>+IF(E43=0,"",'Ark1'!Q100)</f>
        <v>50</v>
      </c>
      <c r="E43" s="91">
        <f>+'Ark1'!R100</f>
        <v>217</v>
      </c>
      <c r="F43" s="200">
        <f t="shared" si="18"/>
        <v>-178</v>
      </c>
      <c r="G43" s="200">
        <f>+IF(E43=0,"",'Ark1'!S100)</f>
        <v>217</v>
      </c>
      <c r="H43" s="202">
        <f>+'Ark1'!T100</f>
        <v>1.2261272460164989</v>
      </c>
      <c r="I43" s="202">
        <f>+'Ark1'!U100</f>
        <v>1.2466334467219011</v>
      </c>
      <c r="J43" s="92">
        <f>+IF(E43=0,"",'Ark1'!W100)</f>
        <v>59.548387096774192</v>
      </c>
      <c r="K43" s="205">
        <f t="shared" si="19"/>
        <v>-0.74423376836575983</v>
      </c>
      <c r="L43" s="200">
        <f>+IF(E43=0,"",'Ark1'!Z100)</f>
        <v>140.45576036866359</v>
      </c>
      <c r="M43" s="200">
        <f t="shared" si="20"/>
        <v>4.503088612938285</v>
      </c>
      <c r="N43" s="200">
        <f>+IF(E43=0,"",'Ark1'!AA100)</f>
        <v>33.800048761965471</v>
      </c>
      <c r="O43" s="205">
        <f>+IF(E43=0,"",'Ark1'!AB100)</f>
        <v>4.3114582815737172</v>
      </c>
      <c r="P43" s="200">
        <f>+IF(E43=0,"",'Ark1'!AC100)</f>
        <v>-62.902377411133585</v>
      </c>
      <c r="Q43" s="200">
        <f t="shared" si="21"/>
        <v>4.34</v>
      </c>
      <c r="R43" s="205">
        <f>+IF(E43=0,"",'Ark1'!V100)</f>
        <v>5.5023041474654395</v>
      </c>
      <c r="S43" s="200">
        <f t="shared" si="22"/>
        <v>30.478899999999999</v>
      </c>
      <c r="T43" s="28"/>
      <c r="AG43"/>
      <c r="AH43"/>
      <c r="AI43"/>
      <c r="AK43"/>
      <c r="AL43"/>
      <c r="AM43"/>
      <c r="AN43"/>
      <c r="AO43"/>
    </row>
    <row r="44" spans="1:41" s="3" customFormat="1" ht="15.6">
      <c r="A44" s="28"/>
      <c r="B44" s="201">
        <f>+'Ark1'!C101</f>
        <v>2024</v>
      </c>
      <c r="C44" s="201">
        <f>+'Ark1'!E101</f>
        <v>35</v>
      </c>
      <c r="D44" s="201">
        <f>+IF(E44=0,"",'Ark1'!Q101)</f>
        <v>56</v>
      </c>
      <c r="E44" s="91">
        <f>+'Ark1'!R101</f>
        <v>329</v>
      </c>
      <c r="F44" s="200">
        <f t="shared" si="18"/>
        <v>-3</v>
      </c>
      <c r="G44" s="200">
        <f>+IF(E44=0,"",'Ark1'!S101)</f>
        <v>328</v>
      </c>
      <c r="H44" s="202">
        <f>+'Ark1'!T101</f>
        <v>1.8589671149282407</v>
      </c>
      <c r="I44" s="202">
        <f>+'Ark1'!U101</f>
        <v>1.8834660785463879</v>
      </c>
      <c r="J44" s="92">
        <f>+IF(E44=0,"",'Ark1'!W101)</f>
        <v>59.969512195121958</v>
      </c>
      <c r="K44" s="205">
        <f t="shared" si="19"/>
        <v>0.71348809873640562</v>
      </c>
      <c r="L44" s="200">
        <f>+IF(E44=0,"",'Ark1'!Z101)</f>
        <v>140.39268292682937</v>
      </c>
      <c r="M44" s="200">
        <f t="shared" si="20"/>
        <v>-2.9765941816043551</v>
      </c>
      <c r="N44" s="200">
        <f>+IF(E44=0,"",'Ark1'!AA101)</f>
        <v>30.226571376722553</v>
      </c>
      <c r="O44" s="205">
        <f>+IF(E44=0,"",'Ark1'!AB101)</f>
        <v>3.9384344117562113</v>
      </c>
      <c r="P44" s="200">
        <f>+IF(E44=0,"",'Ark1'!AC101)</f>
        <v>-65.298872859868354</v>
      </c>
      <c r="Q44" s="200">
        <f t="shared" si="21"/>
        <v>5.875</v>
      </c>
      <c r="R44" s="205">
        <f>+IF(E44=0,"",'Ark1'!V101)</f>
        <v>4.9300911854103324</v>
      </c>
      <c r="S44" s="200">
        <f t="shared" si="22"/>
        <v>46.189192682926866</v>
      </c>
      <c r="T44" s="28"/>
    </row>
    <row r="45" spans="1:41" s="3" customFormat="1" ht="15.6">
      <c r="A45" s="28"/>
      <c r="B45" s="201">
        <f>+'Ark1'!C102</f>
        <v>2024</v>
      </c>
      <c r="C45" s="201">
        <f>+'Ark1'!E102</f>
        <v>36</v>
      </c>
      <c r="D45" s="201">
        <f>+IF(E45=0,"",'Ark1'!Q102)</f>
        <v>56</v>
      </c>
      <c r="E45" s="91">
        <f>+'Ark1'!R102</f>
        <v>260</v>
      </c>
      <c r="F45" s="200">
        <f t="shared" ref="F45" si="23">+IF(E45=0,"",E45-E99)</f>
        <v>-92</v>
      </c>
      <c r="G45" s="200">
        <f>+IF(E45=0,"",'Ark1'!S102)</f>
        <v>260</v>
      </c>
      <c r="H45" s="202">
        <f>+'Ark1'!T102</f>
        <v>1.4690925528308283</v>
      </c>
      <c r="I45" s="202">
        <f>+'Ark1'!U102</f>
        <v>1.5459507962033738</v>
      </c>
      <c r="J45" s="92">
        <f>+IF(E45=0,"",'Ark1'!W102)</f>
        <v>59.261538461538478</v>
      </c>
      <c r="K45" s="205">
        <f t="shared" ref="K45" si="24">+J45-J99</f>
        <v>-1.2907003444316842</v>
      </c>
      <c r="L45" s="200">
        <f>+IF(E45=0,"",'Ark1'!Z102)</f>
        <v>145.37269230769223</v>
      </c>
      <c r="M45" s="200">
        <f t="shared" ref="M45" si="25">+IF(E45=0,"",L45-L99)</f>
        <v>9.8255281285877629</v>
      </c>
      <c r="N45" s="200">
        <f>+IF(E45=0,"",'Ark1'!AA102)</f>
        <v>29.110430070772821</v>
      </c>
      <c r="O45" s="205">
        <f>+IF(E45=0,"",'Ark1'!AB102)</f>
        <v>4.2806430971809837</v>
      </c>
      <c r="P45" s="200">
        <f>+IF(E45=0,"",'Ark1'!AC102)</f>
        <v>-57.409702414860384</v>
      </c>
      <c r="Q45" s="200">
        <f t="shared" ref="Q45" si="26">+IF(E45=0,"",IF(E45=0,"",E45/D45))</f>
        <v>4.6428571428571432</v>
      </c>
      <c r="R45" s="205">
        <f>+IF(E45=0,"",'Ark1'!V102)</f>
        <v>6.2153846153846164</v>
      </c>
      <c r="S45" s="200">
        <f t="shared" ref="S45" si="27">+IF(E45=0,"",(E45*L45)/1000)</f>
        <v>37.79689999999998</v>
      </c>
      <c r="T45" s="28"/>
    </row>
    <row r="46" spans="1:41" s="3" customFormat="1" ht="15.6">
      <c r="A46" s="28"/>
      <c r="B46" s="201">
        <f>+'Ark1'!C103</f>
        <v>2024</v>
      </c>
      <c r="C46" s="201">
        <f>+'Ark1'!E103</f>
        <v>37</v>
      </c>
      <c r="D46" s="201">
        <f>+IF(E46=0,"",'Ark1'!Q103)</f>
        <v>53</v>
      </c>
      <c r="E46" s="91">
        <f>+'Ark1'!R103</f>
        <v>366</v>
      </c>
      <c r="F46" s="200">
        <f t="shared" ref="F46" si="28">+IF(E46=0,"",E46-E100)</f>
        <v>-7</v>
      </c>
      <c r="G46" s="200">
        <f>+IF(E46=0,"",'Ark1'!S103)</f>
        <v>365</v>
      </c>
      <c r="H46" s="202">
        <f>+'Ark1'!T103</f>
        <v>2.0680302859080122</v>
      </c>
      <c r="I46" s="202">
        <f>+'Ark1'!U103</f>
        <v>1.9980107953027249</v>
      </c>
      <c r="J46" s="92">
        <f>+IF(E46=0,"",'Ark1'!W103)</f>
        <v>60.063013698630144</v>
      </c>
      <c r="K46" s="205">
        <f t="shared" ref="K46" si="29">+J46-J100</f>
        <v>0.65550699621729791</v>
      </c>
      <c r="L46" s="200">
        <f>+IF(E46=0,"",'Ark1'!Z103)</f>
        <v>133.83369863013715</v>
      </c>
      <c r="M46" s="200">
        <f t="shared" ref="M46" si="30">+IF(E46=0,"",L46-L100)</f>
        <v>-6.8389555253588128</v>
      </c>
      <c r="N46" s="200">
        <f>+IF(E46=0,"",'Ark1'!AA103)</f>
        <v>33.592157251148045</v>
      </c>
      <c r="O46" s="205">
        <f>+IF(E46=0,"",'Ark1'!AB103)</f>
        <v>4.239265471698868</v>
      </c>
      <c r="P46" s="200">
        <f>+IF(E46=0,"",'Ark1'!AC103)</f>
        <v>-66.297148014924119</v>
      </c>
      <c r="Q46" s="200">
        <f t="shared" ref="Q46" si="31">+IF(E46=0,"",IF(E46=0,"",E46/D46))</f>
        <v>6.9056603773584904</v>
      </c>
      <c r="R46" s="205">
        <f>+IF(E46=0,"",'Ark1'!V103)</f>
        <v>5.1147540983606561</v>
      </c>
      <c r="S46" s="200">
        <f t="shared" ref="S46" si="32">+IF(E46=0,"",(E46*L46)/1000)</f>
        <v>48.983133698630198</v>
      </c>
      <c r="T46" s="28"/>
    </row>
    <row r="47" spans="1:41" s="3" customFormat="1" ht="15.6">
      <c r="A47" s="28"/>
      <c r="B47" s="201">
        <f>+'Ark1'!C104</f>
        <v>2024</v>
      </c>
      <c r="C47" s="201">
        <f>+'Ark1'!E104</f>
        <v>38</v>
      </c>
      <c r="D47" s="201">
        <f>+IF(E47=0,"",'Ark1'!Q104)</f>
        <v>58</v>
      </c>
      <c r="E47" s="91">
        <f>+'Ark1'!R104</f>
        <v>354</v>
      </c>
      <c r="F47" s="200">
        <f t="shared" ref="F47:F52" si="33">+IF(E47=0,"",E47-E101)</f>
        <v>-42</v>
      </c>
      <c r="G47" s="200">
        <f>+IF(E47=0,"",'Ark1'!S104)</f>
        <v>353</v>
      </c>
      <c r="H47" s="202">
        <f>+'Ark1'!T104</f>
        <v>2.0002260142388977</v>
      </c>
      <c r="I47" s="202">
        <f>+'Ark1'!U104</f>
        <v>2.0020968575073153</v>
      </c>
      <c r="J47" s="92">
        <f>+IF(E47=0,"",'Ark1'!W104)</f>
        <v>59.331444759206803</v>
      </c>
      <c r="K47" s="205">
        <f t="shared" ref="K47:K52" si="34">+J47-J101</f>
        <v>-0.90592897816694062</v>
      </c>
      <c r="L47" s="200">
        <f>+IF(E47=0,"",'Ark1'!Z104)</f>
        <v>138.66628895184138</v>
      </c>
      <c r="M47" s="200">
        <f t="shared" ref="M47:M52" si="35">+IF(E47=0,"",L47-L101)</f>
        <v>-0.27967064411822662</v>
      </c>
      <c r="N47" s="200">
        <f>+IF(E47=0,"",'Ark1'!AA104)</f>
        <v>36.238403589654553</v>
      </c>
      <c r="O47" s="205">
        <f>+IF(E47=0,"",'Ark1'!AB104)</f>
        <v>3.9766389224406367</v>
      </c>
      <c r="P47" s="200">
        <f>+IF(E47=0,"",'Ark1'!AC104)</f>
        <v>-49.157775430367423</v>
      </c>
      <c r="Q47" s="200">
        <f t="shared" ref="Q47:Q52" si="36">+IF(E47=0,"",IF(E47=0,"",E47/D47))</f>
        <v>6.1034482758620694</v>
      </c>
      <c r="R47" s="205">
        <f>+IF(E47=0,"",'Ark1'!V104)</f>
        <v>6.714689265536725</v>
      </c>
      <c r="S47" s="200">
        <f t="shared" ref="S47:S52" si="37">+IF(E47=0,"",(E47*L47)/1000)</f>
        <v>49.087866288951844</v>
      </c>
      <c r="T47" s="28"/>
    </row>
    <row r="48" spans="1:41" s="3" customFormat="1" ht="15.6">
      <c r="A48" s="28"/>
      <c r="B48" s="201">
        <f>+'Ark1'!C105</f>
        <v>2024</v>
      </c>
      <c r="C48" s="201">
        <f>+'Ark1'!E105</f>
        <v>39</v>
      </c>
      <c r="D48" s="201">
        <f>+IF(E48=0,"",'Ark1'!Q105)</f>
        <v>59</v>
      </c>
      <c r="E48" s="91">
        <f>+'Ark1'!R105</f>
        <v>311</v>
      </c>
      <c r="F48" s="200">
        <f t="shared" si="33"/>
        <v>-85</v>
      </c>
      <c r="G48" s="200">
        <f>+IF(E48=0,"",'Ark1'!S105)</f>
        <v>311</v>
      </c>
      <c r="H48" s="202">
        <f>+'Ark1'!T105</f>
        <v>1.7572607074245681</v>
      </c>
      <c r="I48" s="202">
        <f>+'Ark1'!U105</f>
        <v>1.7674120955703376</v>
      </c>
      <c r="J48" s="92">
        <f>+IF(E48=0,"",'Ark1'!W105)</f>
        <v>59.356913183279744</v>
      </c>
      <c r="K48" s="205">
        <f t="shared" si="34"/>
        <v>-1.0370262106596471</v>
      </c>
      <c r="L48" s="200">
        <f>+IF(E48=0,"",'Ark1'!Z105)</f>
        <v>138.94340836012861</v>
      </c>
      <c r="M48" s="200">
        <f t="shared" si="35"/>
        <v>3.8406305823508262</v>
      </c>
      <c r="N48" s="200">
        <f>+IF(E48=0,"",'Ark1'!AA105)</f>
        <v>32.756490434011873</v>
      </c>
      <c r="O48" s="205">
        <f>+IF(E48=0,"",'Ark1'!AB105)</f>
        <v>4.3825812170791805</v>
      </c>
      <c r="P48" s="200">
        <f>+IF(E48=0,"",'Ark1'!AC105)</f>
        <v>-63.901533327355203</v>
      </c>
      <c r="Q48" s="200">
        <f t="shared" si="36"/>
        <v>5.2711864406779663</v>
      </c>
      <c r="R48" s="205">
        <f>+IF(E48=0,"",'Ark1'!V105)</f>
        <v>6.3697749196141489</v>
      </c>
      <c r="S48" s="200">
        <f t="shared" si="37"/>
        <v>43.211400000000005</v>
      </c>
      <c r="T48" s="28"/>
    </row>
    <row r="49" spans="1:20" s="3" customFormat="1" ht="15.6">
      <c r="A49" s="28"/>
      <c r="B49" s="201">
        <f>+'Ark1'!C106</f>
        <v>2024</v>
      </c>
      <c r="C49" s="201">
        <f>+'Ark1'!E106</f>
        <v>40</v>
      </c>
      <c r="D49" s="201">
        <f>+IF(E49=0,"",'Ark1'!Q106)</f>
        <v>54</v>
      </c>
      <c r="E49" s="91">
        <f>+'Ark1'!R106</f>
        <v>342</v>
      </c>
      <c r="F49" s="200">
        <f t="shared" si="33"/>
        <v>-11</v>
      </c>
      <c r="G49" s="200">
        <f>+IF(E49=0,"",'Ark1'!S106)</f>
        <v>341</v>
      </c>
      <c r="H49" s="202">
        <f>+'Ark1'!T106</f>
        <v>1.9324217425697816</v>
      </c>
      <c r="I49" s="202">
        <f>+'Ark1'!U106</f>
        <v>1.9304823798895057</v>
      </c>
      <c r="J49" s="92">
        <f>+IF(E49=0,"",'Ark1'!W106)</f>
        <v>59.897360703812311</v>
      </c>
      <c r="K49" s="205">
        <f t="shared" si="34"/>
        <v>1.1041595706678393</v>
      </c>
      <c r="L49" s="200">
        <f>+IF(E49=0,"",'Ark1'!Z106)</f>
        <v>138.41143695014648</v>
      </c>
      <c r="M49" s="200">
        <f t="shared" si="35"/>
        <v>-4.2775148912132863</v>
      </c>
      <c r="N49" s="200">
        <f>+IF(E49=0,"",'Ark1'!AA106)</f>
        <v>29.231471079202553</v>
      </c>
      <c r="O49" s="205">
        <f>+IF(E49=0,"",'Ark1'!AB106)</f>
        <v>3.7257161427101071</v>
      </c>
      <c r="P49" s="200">
        <f>+IF(E49=0,"",'Ark1'!AC106)</f>
        <v>-52.584592525998417</v>
      </c>
      <c r="Q49" s="200">
        <f t="shared" si="36"/>
        <v>6.333333333333333</v>
      </c>
      <c r="R49" s="205">
        <f>+IF(E49=0,"",'Ark1'!V106)</f>
        <v>5.9239766081871323</v>
      </c>
      <c r="S49" s="200">
        <f t="shared" si="37"/>
        <v>47.336711436950097</v>
      </c>
      <c r="T49" s="28"/>
    </row>
    <row r="50" spans="1:20" s="2" customFormat="1" ht="15.6">
      <c r="A50" s="28"/>
      <c r="B50" s="201">
        <f>+'Ark1'!C107</f>
        <v>2024</v>
      </c>
      <c r="C50" s="201">
        <f>+'Ark1'!E107</f>
        <v>41</v>
      </c>
      <c r="D50" s="201">
        <f>+IF(E50=0,"",'Ark1'!Q107)</f>
        <v>60</v>
      </c>
      <c r="E50" s="91">
        <f>+'Ark1'!R107</f>
        <v>328</v>
      </c>
      <c r="F50" s="200">
        <f t="shared" si="33"/>
        <v>-55</v>
      </c>
      <c r="G50" s="200">
        <f>+IF(E50=0,"",'Ark1'!S107)</f>
        <v>328</v>
      </c>
      <c r="H50" s="202">
        <f>+'Ark1'!T107</f>
        <v>1.8533167589558139</v>
      </c>
      <c r="I50" s="202">
        <f>+'Ark1'!U107</f>
        <v>1.9996345857884297</v>
      </c>
      <c r="J50" s="92">
        <f>+IF(E50=0,"",'Ark1'!W107)</f>
        <v>59.518292682926834</v>
      </c>
      <c r="K50" s="205">
        <f t="shared" si="34"/>
        <v>-0.65186438513598688</v>
      </c>
      <c r="L50" s="200">
        <f>+IF(E50=0,"",'Ark1'!Z107)</f>
        <v>149.05182926829252</v>
      </c>
      <c r="M50" s="200">
        <f t="shared" si="35"/>
        <v>11.946331886093532</v>
      </c>
      <c r="N50" s="200">
        <f>+IF(E50=0,"",'Ark1'!AA107)</f>
        <v>30.345220969342282</v>
      </c>
      <c r="O50" s="205">
        <f>+IF(E50=0,"",'Ark1'!AB107)</f>
        <v>4.4884303315486989</v>
      </c>
      <c r="P50" s="200">
        <f>+IF(E50=0,"",'Ark1'!AC107)</f>
        <v>-60.909417319455514</v>
      </c>
      <c r="Q50" s="200">
        <f t="shared" si="36"/>
        <v>5.4666666666666668</v>
      </c>
      <c r="R50" s="205">
        <f>+IF(E50=0,"",'Ark1'!V107)</f>
        <v>5.8506097560975601</v>
      </c>
      <c r="S50" s="200">
        <f t="shared" si="37"/>
        <v>48.888999999999946</v>
      </c>
      <c r="T50" s="28"/>
    </row>
    <row r="51" spans="1:20" s="3" customFormat="1" ht="15.6">
      <c r="A51" s="28"/>
      <c r="B51" s="201">
        <f>+'Ark1'!C108</f>
        <v>2024</v>
      </c>
      <c r="C51" s="201">
        <f>+'Ark1'!E108</f>
        <v>42</v>
      </c>
      <c r="D51" s="201">
        <f>+IF(E51=0,"",'Ark1'!Q108)</f>
        <v>60</v>
      </c>
      <c r="E51" s="91">
        <f>+'Ark1'!R108</f>
        <v>322</v>
      </c>
      <c r="F51" s="200">
        <f t="shared" si="33"/>
        <v>-43</v>
      </c>
      <c r="G51" s="200">
        <f>+IF(E51=0,"",'Ark1'!S108)</f>
        <v>322</v>
      </c>
      <c r="H51" s="202">
        <f>+'Ark1'!T108</f>
        <v>1.8194146231212565</v>
      </c>
      <c r="I51" s="202">
        <f>+'Ark1'!U108</f>
        <v>1.9002234327528047</v>
      </c>
      <c r="J51" s="92">
        <f>+IF(E51=0,"",'Ark1'!W108)</f>
        <v>59.922360248447205</v>
      </c>
      <c r="K51" s="205">
        <f t="shared" si="34"/>
        <v>0.10044244022802218</v>
      </c>
      <c r="L51" s="200">
        <f>+IF(E51=0,"",'Ark1'!Z108)</f>
        <v>144.28105590062117</v>
      </c>
      <c r="M51" s="200">
        <f t="shared" si="35"/>
        <v>0.88269973623761189</v>
      </c>
      <c r="N51" s="200">
        <f>+IF(E51=0,"",'Ark1'!AA108)</f>
        <v>29.268358598222157</v>
      </c>
      <c r="O51" s="205">
        <f>+IF(E51=0,"",'Ark1'!AB108)</f>
        <v>3.934660049957325</v>
      </c>
      <c r="P51" s="200">
        <f>+IF(E51=0,"",'Ark1'!AC108)</f>
        <v>-58.868342551629333</v>
      </c>
      <c r="Q51" s="200">
        <f t="shared" si="36"/>
        <v>5.3666666666666663</v>
      </c>
      <c r="R51" s="205">
        <f>+IF(E51=0,"",'Ark1'!V108)</f>
        <v>5.2826086956521747</v>
      </c>
      <c r="S51" s="200">
        <f t="shared" si="37"/>
        <v>46.458500000000015</v>
      </c>
      <c r="T51" s="28"/>
    </row>
    <row r="52" spans="1:20" s="3" customFormat="1" ht="15.6">
      <c r="A52" s="28"/>
      <c r="B52" s="201">
        <f>+'Ark1'!C109</f>
        <v>2024</v>
      </c>
      <c r="C52" s="201">
        <f>+'Ark1'!E109</f>
        <v>43</v>
      </c>
      <c r="D52" s="201">
        <f>+IF(E52=0,"",'Ark1'!Q109)</f>
        <v>53</v>
      </c>
      <c r="E52" s="91">
        <f>+'Ark1'!R109</f>
        <v>319</v>
      </c>
      <c r="F52" s="200">
        <f t="shared" si="33"/>
        <v>-80</v>
      </c>
      <c r="G52" s="200">
        <f>+IF(E52=0,"",'Ark1'!S109)</f>
        <v>318</v>
      </c>
      <c r="H52" s="202">
        <f>+'Ark1'!T109</f>
        <v>1.8024635552039781</v>
      </c>
      <c r="I52" s="202">
        <f>+'Ark1'!U109</f>
        <v>1.7822552584737017</v>
      </c>
      <c r="J52" s="92">
        <f>+IF(E52=0,"",'Ark1'!W109)</f>
        <v>60.647798742138349</v>
      </c>
      <c r="K52" s="205">
        <f t="shared" si="34"/>
        <v>0.68799974716345957</v>
      </c>
      <c r="L52" s="200">
        <f>+IF(E52=0,"",'Ark1'!Z109)</f>
        <v>137.02610062893078</v>
      </c>
      <c r="M52" s="200">
        <f t="shared" si="35"/>
        <v>-1.2537988685567143</v>
      </c>
      <c r="N52" s="200">
        <f>+IF(E52=0,"",'Ark1'!AA109)</f>
        <v>29.528104796028281</v>
      </c>
      <c r="O52" s="205">
        <f>+IF(E52=0,"",'Ark1'!AB109)</f>
        <v>3.546879866824364</v>
      </c>
      <c r="P52" s="200">
        <f>+IF(E52=0,"",'Ark1'!AC109)</f>
        <v>-61.326495150716163</v>
      </c>
      <c r="Q52" s="200">
        <f t="shared" si="36"/>
        <v>6.0188679245283021</v>
      </c>
      <c r="R52" s="205">
        <f>+IF(E52=0,"",'Ark1'!V109)</f>
        <v>4.1347962382445154</v>
      </c>
      <c r="S52" s="200">
        <f t="shared" si="37"/>
        <v>43.711326100628916</v>
      </c>
      <c r="T52" s="28"/>
    </row>
    <row r="53" spans="1:20" s="3" customFormat="1" ht="15.6">
      <c r="A53" s="28"/>
      <c r="B53" s="201">
        <f>+'Ark1'!C110</f>
        <v>2024</v>
      </c>
      <c r="C53" s="201">
        <f>+'Ark1'!E110</f>
        <v>44</v>
      </c>
      <c r="D53" s="201">
        <f>+IF(E53=0,"",'Ark1'!Q110)</f>
        <v>52</v>
      </c>
      <c r="E53" s="91">
        <f>+'Ark1'!R110</f>
        <v>380</v>
      </c>
      <c r="F53" s="200">
        <f t="shared" ref="F53:F55" si="38">+IF(E53=0,"",E53-E107)</f>
        <v>71</v>
      </c>
      <c r="G53" s="200">
        <f>+IF(E53=0,"",'Ark1'!S110)</f>
        <v>379</v>
      </c>
      <c r="H53" s="202">
        <f>+'Ark1'!T110</f>
        <v>2.1471352695219799</v>
      </c>
      <c r="I53" s="202">
        <f>+'Ark1'!U110</f>
        <v>2.0874787879586094</v>
      </c>
      <c r="J53" s="92">
        <f>+IF(E53=0,"",'Ark1'!W110)</f>
        <v>60.580474934036943</v>
      </c>
      <c r="K53" s="205">
        <f t="shared" ref="K53:K55" si="39">+J53-J107</f>
        <v>5.2966843422055376E-2</v>
      </c>
      <c r="L53" s="200">
        <f>+IF(E53=0,"",'Ark1'!Z110)</f>
        <v>134.66147757255939</v>
      </c>
      <c r="M53" s="200">
        <f t="shared" ref="M53:M55" si="40">+IF(E53=0,"",L53-L107)</f>
        <v>-3.2411114242044334</v>
      </c>
      <c r="N53" s="200">
        <f>+IF(E53=0,"",'Ark1'!AA110)</f>
        <v>29.563124072749726</v>
      </c>
      <c r="O53" s="205">
        <f>+IF(E53=0,"",'Ark1'!AB110)</f>
        <v>3.6525537798651313</v>
      </c>
      <c r="P53" s="200">
        <f>+IF(E53=0,"",'Ark1'!AC110)</f>
        <v>-60.363272185514816</v>
      </c>
      <c r="Q53" s="200">
        <f t="shared" ref="Q53:Q55" si="41">+IF(E53=0,"",IF(E53=0,"",E53/D53))</f>
        <v>7.3076923076923075</v>
      </c>
      <c r="R53" s="205">
        <f>+IF(E53=0,"",'Ark1'!V110)</f>
        <v>3.8947368421052624</v>
      </c>
      <c r="S53" s="200">
        <f t="shared" ref="S53:S55" si="42">+IF(E53=0,"",(E53*L53)/1000)</f>
        <v>51.171361477572567</v>
      </c>
      <c r="T53" s="28"/>
    </row>
    <row r="54" spans="1:20" s="3" customFormat="1" ht="15.6">
      <c r="A54" s="28"/>
      <c r="B54" s="201">
        <f>+'Ark1'!C111</f>
        <v>2024</v>
      </c>
      <c r="C54" s="201">
        <f>+'Ark1'!E111</f>
        <v>45</v>
      </c>
      <c r="D54" s="201">
        <f>+IF(E54=0,"",'Ark1'!Q111)</f>
        <v>67</v>
      </c>
      <c r="E54" s="91">
        <f>+'Ark1'!R111</f>
        <v>345</v>
      </c>
      <c r="F54" s="200">
        <f t="shared" si="38"/>
        <v>-34</v>
      </c>
      <c r="G54" s="200">
        <f>+IF(E54=0,"",'Ark1'!S111)</f>
        <v>344</v>
      </c>
      <c r="H54" s="202">
        <f>+'Ark1'!T111</f>
        <v>1.94937281048706</v>
      </c>
      <c r="I54" s="202">
        <f>+'Ark1'!U111</f>
        <v>1.9932743988733763</v>
      </c>
      <c r="J54" s="92">
        <f>+IF(E54=0,"",'Ark1'!W111)</f>
        <v>59.398255813953512</v>
      </c>
      <c r="K54" s="205">
        <f t="shared" si="39"/>
        <v>-0.13208719396202895</v>
      </c>
      <c r="L54" s="200">
        <f>+IF(E54=0,"",'Ark1'!Z111)</f>
        <v>141.66715116279073</v>
      </c>
      <c r="M54" s="200">
        <f t="shared" si="40"/>
        <v>2.0552778118672563</v>
      </c>
      <c r="N54" s="200">
        <f>+IF(E54=0,"",'Ark1'!AA111)</f>
        <v>35.970145033688475</v>
      </c>
      <c r="O54" s="205">
        <f>+IF(E54=0,"",'Ark1'!AB111)</f>
        <v>4.8609858058141509</v>
      </c>
      <c r="P54" s="200">
        <f>+IF(E54=0,"",'Ark1'!AC111)</f>
        <v>-69.342846651899151</v>
      </c>
      <c r="Q54" s="200">
        <f t="shared" si="41"/>
        <v>5.1492537313432836</v>
      </c>
      <c r="R54" s="205">
        <f>+IF(E54=0,"",'Ark1'!V111)</f>
        <v>4.80289855072464</v>
      </c>
      <c r="S54" s="200">
        <f t="shared" si="42"/>
        <v>48.875167151162799</v>
      </c>
      <c r="T54" s="28"/>
    </row>
    <row r="55" spans="1:20" s="3" customFormat="1" ht="15.6">
      <c r="A55" s="28"/>
      <c r="B55" s="201">
        <f>+'Ark1'!C112</f>
        <v>2024</v>
      </c>
      <c r="C55" s="201">
        <f>+'Ark1'!E112</f>
        <v>46</v>
      </c>
      <c r="D55" s="201">
        <f>+IF(E55=0,"",'Ark1'!Q112)</f>
        <v>59</v>
      </c>
      <c r="E55" s="91">
        <f>+'Ark1'!R112</f>
        <v>349</v>
      </c>
      <c r="F55" s="200">
        <f t="shared" si="38"/>
        <v>-76</v>
      </c>
      <c r="G55" s="200">
        <f>+IF(E55=0,"",'Ark1'!S112)</f>
        <v>349</v>
      </c>
      <c r="H55" s="202">
        <f>+'Ark1'!T112</f>
        <v>1.9719742343767657</v>
      </c>
      <c r="I55" s="202">
        <f>+'Ark1'!U112</f>
        <v>1.9238154315476821</v>
      </c>
      <c r="J55" s="92">
        <f>+IF(E55=0,"",'Ark1'!W112)</f>
        <v>59.687679083094551</v>
      </c>
      <c r="K55" s="205">
        <f t="shared" si="39"/>
        <v>0.67588663026435825</v>
      </c>
      <c r="L55" s="200">
        <f>+IF(E55=0,"",'Ark1'!Z112)</f>
        <v>134.77163323782239</v>
      </c>
      <c r="M55" s="200">
        <f t="shared" si="40"/>
        <v>-7.7444044980266256</v>
      </c>
      <c r="N55" s="200">
        <f>+IF(E55=0,"",'Ark1'!AA112)</f>
        <v>29.187212588869741</v>
      </c>
      <c r="O55" s="205">
        <f>+IF(E55=0,"",'Ark1'!AB112)</f>
        <v>4.2077010241310902</v>
      </c>
      <c r="P55" s="200">
        <f>+IF(E55=0,"",'Ark1'!AC112)</f>
        <v>-44.415586868158989</v>
      </c>
      <c r="Q55" s="200">
        <f t="shared" si="41"/>
        <v>5.9152542372881358</v>
      </c>
      <c r="R55" s="205">
        <f>+IF(E55=0,"",'Ark1'!V112)</f>
        <v>5.9025787965616017</v>
      </c>
      <c r="S55" s="200">
        <f t="shared" si="42"/>
        <v>47.035300000000014</v>
      </c>
      <c r="T55" s="28"/>
    </row>
    <row r="56" spans="1:20" s="3" customFormat="1" ht="15.6">
      <c r="A56" s="28"/>
      <c r="B56" s="201">
        <f>+'Ark1'!C113</f>
        <v>2024</v>
      </c>
      <c r="C56" s="201">
        <f>+'Ark1'!E113</f>
        <v>47</v>
      </c>
      <c r="D56" s="201">
        <f>+IF(E56=0,"",'Ark1'!Q113)</f>
        <v>60</v>
      </c>
      <c r="E56" s="91">
        <f>+'Ark1'!R113</f>
        <v>323</v>
      </c>
      <c r="F56" s="200">
        <f t="shared" ref="F56:F58" si="43">+IF(E56=0,"",E56-E110)</f>
        <v>15</v>
      </c>
      <c r="G56" s="200">
        <f>+IF(E56=0,"",'Ark1'!S113)</f>
        <v>321</v>
      </c>
      <c r="H56" s="202">
        <f>+'Ark1'!T113</f>
        <v>1.8250649790936828</v>
      </c>
      <c r="I56" s="202">
        <f>+'Ark1'!U113</f>
        <v>1.8939777701037412</v>
      </c>
      <c r="J56" s="92">
        <f>+IF(E56=0,"",'Ark1'!W113)</f>
        <v>59.252336448598143</v>
      </c>
      <c r="K56" s="205">
        <f t="shared" ref="K56:K58" si="44">+J56-J110</f>
        <v>-0.93272848646680018</v>
      </c>
      <c r="L56" s="200">
        <f>+IF(E56=0,"",'Ark1'!Z113)</f>
        <v>144.25482866043603</v>
      </c>
      <c r="M56" s="200">
        <f t="shared" ref="M56:M58" si="45">+IF(E56=0,"",L56-L110)</f>
        <v>13.760023465630866</v>
      </c>
      <c r="N56" s="200">
        <f>+IF(E56=0,"",'Ark1'!AA113)</f>
        <v>32.276400482178069</v>
      </c>
      <c r="O56" s="205">
        <f>+IF(E56=0,"",'Ark1'!AB113)</f>
        <v>4.6385089812401858</v>
      </c>
      <c r="P56" s="200">
        <f>+IF(E56=0,"",'Ark1'!AC113)</f>
        <v>-67.029902856885442</v>
      </c>
      <c r="Q56" s="200">
        <f t="shared" ref="Q56:Q58" si="46">+IF(E56=0,"",IF(E56=0,"",E56/D56))</f>
        <v>5.3833333333333337</v>
      </c>
      <c r="R56" s="205">
        <f>+IF(E56=0,"",'Ark1'!V113)</f>
        <v>5.5665634674922604</v>
      </c>
      <c r="S56" s="200">
        <f t="shared" ref="S56:S58" si="47">+IF(E56=0,"",(E56*L56)/1000)</f>
        <v>46.594309657320835</v>
      </c>
      <c r="T56" s="28"/>
    </row>
    <row r="57" spans="1:20" s="3" customFormat="1" ht="15.6">
      <c r="A57" s="28"/>
      <c r="B57" s="201">
        <f>+'Ark1'!C114</f>
        <v>2024</v>
      </c>
      <c r="C57" s="201">
        <f>+'Ark1'!E114</f>
        <v>48</v>
      </c>
      <c r="D57" s="201">
        <f>+IF(E57=0,"",'Ark1'!Q114)</f>
        <v>56</v>
      </c>
      <c r="E57" s="91">
        <f>+'Ark1'!R114</f>
        <v>299</v>
      </c>
      <c r="F57" s="200">
        <f t="shared" si="43"/>
        <v>-51</v>
      </c>
      <c r="G57" s="200">
        <f>+IF(E57=0,"",'Ark1'!S114)</f>
        <v>298</v>
      </c>
      <c r="H57" s="202">
        <f>+'Ark1'!T114</f>
        <v>1.6894564357554529</v>
      </c>
      <c r="I57" s="202">
        <f>+'Ark1'!U114</f>
        <v>1.7185143241430203</v>
      </c>
      <c r="J57" s="92">
        <f>+IF(E57=0,"",'Ark1'!W114)</f>
        <v>60.291946308724846</v>
      </c>
      <c r="K57" s="205">
        <f t="shared" si="44"/>
        <v>0.93664544912598302</v>
      </c>
      <c r="L57" s="200">
        <f>+IF(E57=0,"",'Ark1'!Z114)</f>
        <v>140.99295302013422</v>
      </c>
      <c r="M57" s="200">
        <f t="shared" si="45"/>
        <v>-2.7159295013559017</v>
      </c>
      <c r="N57" s="200">
        <f>+IF(E57=0,"",'Ark1'!AA114)</f>
        <v>26.413782450838475</v>
      </c>
      <c r="O57" s="205">
        <f>+IF(E57=0,"",'Ark1'!AB114)</f>
        <v>3.8055067266767098</v>
      </c>
      <c r="P57" s="200">
        <f>+IF(E57=0,"",'Ark1'!AC114)</f>
        <v>-56.666922261019344</v>
      </c>
      <c r="Q57" s="200">
        <f t="shared" si="46"/>
        <v>5.3392857142857144</v>
      </c>
      <c r="R57" s="205">
        <f>+IF(E57=0,"",'Ark1'!V114)</f>
        <v>4.5117056856187281</v>
      </c>
      <c r="S57" s="200">
        <f t="shared" si="47"/>
        <v>42.156892953020133</v>
      </c>
      <c r="T57" s="28"/>
    </row>
    <row r="58" spans="1:20" s="3" customFormat="1" ht="15.6">
      <c r="A58" s="28"/>
      <c r="B58" s="201">
        <f>+'Ark1'!C115</f>
        <v>2024</v>
      </c>
      <c r="C58" s="201">
        <f>+'Ark1'!E115</f>
        <v>49</v>
      </c>
      <c r="D58" s="201">
        <f>+IF(E58=0,"",'Ark1'!Q115)</f>
        <v>57</v>
      </c>
      <c r="E58" s="91">
        <f>+'Ark1'!R115</f>
        <v>268</v>
      </c>
      <c r="F58" s="200">
        <f t="shared" si="43"/>
        <v>-74</v>
      </c>
      <c r="G58" s="200">
        <f>+IF(E58=0,"",'Ark1'!S115)</f>
        <v>267</v>
      </c>
      <c r="H58" s="202">
        <f>+'Ark1'!T115</f>
        <v>1.5142954006102387</v>
      </c>
      <c r="I58" s="202">
        <f>+'Ark1'!U115</f>
        <v>1.5118430156987812</v>
      </c>
      <c r="J58" s="92">
        <f>+IF(E58=0,"",'Ark1'!W115)</f>
        <v>60.737827715355827</v>
      </c>
      <c r="K58" s="205">
        <f t="shared" si="44"/>
        <v>1.2115119258821494</v>
      </c>
      <c r="L58" s="200">
        <f>+IF(E58=0,"",'Ark1'!Z115)</f>
        <v>138.4382022471909</v>
      </c>
      <c r="M58" s="200">
        <f t="shared" si="45"/>
        <v>-6.3249556475460054</v>
      </c>
      <c r="N58" s="200">
        <f>+IF(E58=0,"",'Ark1'!AA115)</f>
        <v>30.763876034697407</v>
      </c>
      <c r="O58" s="205">
        <f>+IF(E58=0,"",'Ark1'!AB115)</f>
        <v>3.8256222426360553</v>
      </c>
      <c r="P58" s="200">
        <f>+IF(E58=0,"",'Ark1'!AC115)</f>
        <v>-63.71356826888433</v>
      </c>
      <c r="Q58" s="200">
        <f t="shared" si="46"/>
        <v>4.7017543859649127</v>
      </c>
      <c r="R58" s="205">
        <f>+IF(E58=0,"",'Ark1'!V115)</f>
        <v>4.2761194029850733</v>
      </c>
      <c r="S58" s="200">
        <f t="shared" si="47"/>
        <v>37.101438202247159</v>
      </c>
      <c r="T58" s="28"/>
    </row>
    <row r="59" spans="1:20" s="3" customFormat="1" ht="15.6">
      <c r="A59" s="28"/>
      <c r="B59" s="201">
        <f>+'Ark1'!C116</f>
        <v>2024</v>
      </c>
      <c r="C59" s="201">
        <f>+'Ark1'!E116</f>
        <v>50</v>
      </c>
      <c r="D59" s="201">
        <f>+IF(E59=0,"",'Ark1'!Q116)</f>
        <v>64</v>
      </c>
      <c r="E59" s="91">
        <f>+'Ark1'!R116</f>
        <v>381</v>
      </c>
      <c r="F59" s="200">
        <f t="shared" ref="F59:F60" si="48">+IF(E59=0,"",E59-E113)</f>
        <v>-165</v>
      </c>
      <c r="G59" s="200">
        <f>+IF(E59=0,"",'Ark1'!S116)</f>
        <v>381</v>
      </c>
      <c r="H59" s="202">
        <f>+'Ark1'!T116</f>
        <v>2.1527856254944062</v>
      </c>
      <c r="I59" s="202">
        <f>+'Ark1'!U116</f>
        <v>2.1859778370186373</v>
      </c>
      <c r="J59" s="92">
        <f>+IF(E59=0,"",'Ark1'!W116)</f>
        <v>60.280839895013123</v>
      </c>
      <c r="K59" s="205">
        <f t="shared" ref="K59:K60" si="49">+J59-J113</f>
        <v>-0.28246285728045706</v>
      </c>
      <c r="L59" s="200">
        <f>+IF(E59=0,"",'Ark1'!Z116)</f>
        <v>140.27532808398956</v>
      </c>
      <c r="M59" s="200">
        <f t="shared" ref="M59:M60" si="50">+IF(E59=0,"",L59-L113)</f>
        <v>4.3347776252739436</v>
      </c>
      <c r="N59" s="200">
        <f>+IF(E59=0,"",'Ark1'!AA116)</f>
        <v>31.388545818807561</v>
      </c>
      <c r="O59" s="205">
        <f>+IF(E59=0,"",'Ark1'!AB116)</f>
        <v>4.5347738171590732</v>
      </c>
      <c r="P59" s="200">
        <f>+IF(E59=0,"",'Ark1'!AC116)</f>
        <v>-70.100115037472364</v>
      </c>
      <c r="Q59" s="200">
        <f t="shared" ref="Q59:Q60" si="51">+IF(E59=0,"",IF(E59=0,"",E59/D59))</f>
        <v>5.953125</v>
      </c>
      <c r="R59" s="205">
        <f>+IF(E59=0,"",'Ark1'!V116)</f>
        <v>4.2230971128608941</v>
      </c>
      <c r="S59" s="200">
        <f t="shared" ref="S59:S60" si="52">+IF(E59=0,"",(E59*L59)/1000)</f>
        <v>53.444900000000025</v>
      </c>
      <c r="T59" s="28"/>
    </row>
    <row r="60" spans="1:20" s="3" customFormat="1" ht="15.6">
      <c r="A60" s="28"/>
      <c r="B60" s="201">
        <f>+'Ark1'!C117</f>
        <v>2024</v>
      </c>
      <c r="C60" s="201">
        <f>+'Ark1'!E117</f>
        <v>51</v>
      </c>
      <c r="D60" s="201">
        <f>+IF(E60=0,"",'Ark1'!Q117)</f>
        <v>50</v>
      </c>
      <c r="E60" s="91">
        <f>+'Ark1'!R117</f>
        <v>354</v>
      </c>
      <c r="F60" s="200">
        <f t="shared" si="48"/>
        <v>42</v>
      </c>
      <c r="G60" s="200">
        <f>+IF(E60=0,"",'Ark1'!S117)</f>
        <v>351</v>
      </c>
      <c r="H60" s="202">
        <f>+'Ark1'!T117</f>
        <v>2.0002260142388977</v>
      </c>
      <c r="I60" s="202">
        <f>+'Ark1'!U117</f>
        <v>1.9723859907864425</v>
      </c>
      <c r="J60" s="92">
        <f>+IF(E60=0,"",'Ark1'!W117)</f>
        <v>60.592592592592602</v>
      </c>
      <c r="K60" s="205">
        <f t="shared" si="49"/>
        <v>-0.21769679647491813</v>
      </c>
      <c r="L60" s="200">
        <f>+IF(E60=0,"",'Ark1'!Z117)</f>
        <v>137.38689458689461</v>
      </c>
      <c r="M60" s="200">
        <f t="shared" si="50"/>
        <v>-5.6867388536199428</v>
      </c>
      <c r="N60" s="200">
        <f>+IF(E60=0,"",'Ark1'!AA117)</f>
        <v>29.414896303479157</v>
      </c>
      <c r="O60" s="205">
        <f>+IF(E60=0,"",'Ark1'!AB117)</f>
        <v>3.7662244429688552</v>
      </c>
      <c r="P60" s="200">
        <f>+IF(E60=0,"",'Ark1'!AC117)</f>
        <v>-64.107646410659797</v>
      </c>
      <c r="Q60" s="200">
        <f t="shared" si="51"/>
        <v>7.08</v>
      </c>
      <c r="R60" s="205">
        <f>+IF(E60=0,"",'Ark1'!V117)</f>
        <v>3.7146892655367223</v>
      </c>
      <c r="S60" s="200">
        <f t="shared" si="52"/>
        <v>48.634960683760688</v>
      </c>
      <c r="T60" s="28"/>
    </row>
    <row r="61" spans="1:20" s="2" customFormat="1" ht="15.6">
      <c r="A61" s="28"/>
      <c r="B61" s="90">
        <f>+'Ark1'!C118</f>
        <v>2024</v>
      </c>
      <c r="C61" s="90">
        <f>+'Ark1'!E118</f>
        <v>52</v>
      </c>
      <c r="D61" s="90">
        <f>+IF(E61=0,"",'Ark1'!Q118)</f>
        <v>29</v>
      </c>
      <c r="E61" s="91">
        <f>+'Ark1'!R118</f>
        <v>323</v>
      </c>
      <c r="F61" s="91">
        <f t="shared" si="3"/>
        <v>265</v>
      </c>
      <c r="G61" s="91">
        <f>+IF(E61=0,"",'Ark1'!S118)</f>
        <v>323</v>
      </c>
      <c r="H61" s="108">
        <f>+'Ark1'!T118</f>
        <v>1.8250649790936828</v>
      </c>
      <c r="I61" s="108">
        <f>+'Ark1'!U118</f>
        <v>1.7101336019636331</v>
      </c>
      <c r="J61" s="92">
        <f>+IF(E61=0,"",'Ark1'!W118)</f>
        <v>61.57275541795665</v>
      </c>
      <c r="K61" s="92">
        <f t="shared" si="4"/>
        <v>-1.3582790648019909</v>
      </c>
      <c r="L61" s="91">
        <f>+IF(E61=0,"",'Ark1'!Z118)</f>
        <v>129.4458204334365</v>
      </c>
      <c r="M61" s="91">
        <f t="shared" si="5"/>
        <v>4.4337514679192083</v>
      </c>
      <c r="N61" s="91">
        <f>+IF(E61=0,"",'Ark1'!AA118)</f>
        <v>29.249542446083112</v>
      </c>
      <c r="O61" s="92">
        <f>+IF(E61=0,"",'Ark1'!AB118)</f>
        <v>2.8756693918139575</v>
      </c>
      <c r="P61" s="91">
        <f>+IF(E61=0,"",'Ark1'!AC118)</f>
        <v>-61.442012206953237</v>
      </c>
      <c r="Q61" s="91">
        <f t="shared" si="6"/>
        <v>11.137931034482758</v>
      </c>
      <c r="R61" s="92">
        <f>+IF(E61=0,"",'Ark1'!V118)</f>
        <v>2.5510835913312699</v>
      </c>
      <c r="S61" s="91">
        <f t="shared" si="7"/>
        <v>41.810999999999986</v>
      </c>
      <c r="T61" s="28"/>
    </row>
    <row r="62" spans="1:20" s="2" customFormat="1" ht="15.6">
      <c r="A62" s="28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</row>
    <row r="63" spans="1:20" s="2" customFormat="1" ht="15.6">
      <c r="A63" s="28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</row>
    <row r="64" spans="1:20" s="2" customFormat="1" ht="15.6">
      <c r="A64" s="28"/>
      <c r="B64" s="2">
        <f>+'Ark1'!C119</f>
        <v>2023</v>
      </c>
      <c r="C64" s="2">
        <f>+'Ark1'!E119</f>
        <v>1</v>
      </c>
      <c r="D64" s="2">
        <f>+'Ark1'!Q119</f>
        <v>55</v>
      </c>
      <c r="E64" s="18">
        <f>+'Ark1'!R119</f>
        <v>343</v>
      </c>
      <c r="F64" s="18"/>
      <c r="G64" s="18">
        <f>+'Ark1'!S119</f>
        <v>343</v>
      </c>
      <c r="H64" s="51">
        <f>+'Ark1'!T119</f>
        <v>1.8989093727509276</v>
      </c>
      <c r="I64" s="51">
        <f>+'Ark1'!U119</f>
        <v>1.8603490083192185</v>
      </c>
      <c r="J64" s="5">
        <f>+'Ark1'!W119</f>
        <v>59.169096209912553</v>
      </c>
      <c r="K64" s="18"/>
      <c r="L64" s="18">
        <f>+'Ark1'!Z119</f>
        <v>134.72915451895039</v>
      </c>
      <c r="M64" s="18"/>
      <c r="N64" s="18">
        <f>+'Ark1'!AA119</f>
        <v>28.760262128687557</v>
      </c>
      <c r="O64" s="5">
        <f>+'Ark1'!AB119</f>
        <v>4.2075152878449931</v>
      </c>
      <c r="P64" s="18">
        <f>+'Ark1'!AC119</f>
        <v>-50.273949288828817</v>
      </c>
      <c r="Q64" s="18">
        <f t="shared" ref="Q64" si="53">+E64/D64</f>
        <v>6.2363636363636363</v>
      </c>
      <c r="R64" s="5">
        <f>+'Ark1'!V119</f>
        <v>5.9970845481049562</v>
      </c>
      <c r="S64" s="5"/>
      <c r="T64" s="28"/>
    </row>
    <row r="65" spans="1:41" s="2" customFormat="1" ht="15.6">
      <c r="A65" s="28"/>
      <c r="B65" s="2">
        <f>+'Ark1'!C120</f>
        <v>2023</v>
      </c>
      <c r="C65" s="2">
        <f>+'Ark1'!E120</f>
        <v>2</v>
      </c>
      <c r="D65" s="2">
        <f>+'Ark1'!Q120</f>
        <v>71</v>
      </c>
      <c r="E65" s="18">
        <f>+'Ark1'!R120</f>
        <v>449</v>
      </c>
      <c r="F65" s="18"/>
      <c r="G65" s="18">
        <f>+'Ark1'!S120</f>
        <v>448</v>
      </c>
      <c r="H65" s="51">
        <f>+'Ark1'!T120</f>
        <v>2.4857443392570446</v>
      </c>
      <c r="I65" s="51">
        <f>+'Ark1'!U120</f>
        <v>2.4940023479347526</v>
      </c>
      <c r="J65" s="5">
        <f>+'Ark1'!W120</f>
        <v>59.595982142857153</v>
      </c>
      <c r="K65" s="18"/>
      <c r="L65" s="18">
        <f>+'Ark1'!Z120</f>
        <v>138.28660714285729</v>
      </c>
      <c r="M65" s="18"/>
      <c r="N65" s="18">
        <f>+'Ark1'!AA120</f>
        <v>30.146817071789208</v>
      </c>
      <c r="O65" s="5">
        <f>+'Ark1'!AB120</f>
        <v>4.2109213786086954</v>
      </c>
      <c r="P65" s="18">
        <f>+'Ark1'!AC120</f>
        <v>-49.395565964255873</v>
      </c>
      <c r="Q65" s="18">
        <f t="shared" ref="Q65:Q115" si="54">+E65/D65</f>
        <v>6.323943661971831</v>
      </c>
      <c r="R65" s="5">
        <f>+'Ark1'!V120</f>
        <v>5.4721603563474392</v>
      </c>
      <c r="S65" s="5"/>
      <c r="T65" s="28"/>
    </row>
    <row r="66" spans="1:41" s="3" customFormat="1" ht="15.6">
      <c r="A66" s="28"/>
      <c r="B66" s="2">
        <f>+'Ark1'!C121</f>
        <v>2023</v>
      </c>
      <c r="C66" s="2">
        <f>+'Ark1'!E121</f>
        <v>3</v>
      </c>
      <c r="D66" s="2">
        <f>+'Ark1'!Q121</f>
        <v>58</v>
      </c>
      <c r="E66" s="18">
        <f>+'Ark1'!R121</f>
        <v>360</v>
      </c>
      <c r="F66" s="18"/>
      <c r="G66" s="18">
        <f>+'Ark1'!S121</f>
        <v>360</v>
      </c>
      <c r="H66" s="51">
        <f>+'Ark1'!T121</f>
        <v>1.9930244145490783</v>
      </c>
      <c r="I66" s="51">
        <f>+'Ark1'!U121</f>
        <v>1.9923871263096624</v>
      </c>
      <c r="J66" s="5">
        <f>+'Ark1'!W121</f>
        <v>60.444444444444443</v>
      </c>
      <c r="K66" s="18"/>
      <c r="L66" s="18">
        <f>+'Ark1'!Z121</f>
        <v>137.4777777777777</v>
      </c>
      <c r="M66" s="18"/>
      <c r="N66" s="18">
        <f>+'Ark1'!AA121</f>
        <v>28.541578940119592</v>
      </c>
      <c r="O66" s="5">
        <f>+'Ark1'!AB121</f>
        <v>3.8452311333827631</v>
      </c>
      <c r="P66" s="18">
        <f>+'Ark1'!AC121</f>
        <v>-52.535660938876163</v>
      </c>
      <c r="Q66" s="18">
        <f t="shared" si="54"/>
        <v>6.2068965517241379</v>
      </c>
      <c r="R66" s="5">
        <f>+'Ark1'!V121</f>
        <v>4.0138888888888884</v>
      </c>
      <c r="S66" s="5"/>
      <c r="T66" s="28"/>
    </row>
    <row r="67" spans="1:41" ht="15.6">
      <c r="A67" s="28"/>
      <c r="B67" s="2">
        <f>+'Ark1'!C122</f>
        <v>2023</v>
      </c>
      <c r="C67" s="2">
        <f>+'Ark1'!E122</f>
        <v>4</v>
      </c>
      <c r="D67" s="2">
        <f>+'Ark1'!Q122</f>
        <v>72</v>
      </c>
      <c r="E67" s="18">
        <f>+'Ark1'!R122</f>
        <v>358</v>
      </c>
      <c r="F67" s="18"/>
      <c r="G67" s="18">
        <f>+'Ark1'!S122</f>
        <v>355</v>
      </c>
      <c r="H67" s="51">
        <f>+'Ark1'!T122</f>
        <v>1.9819520566904725</v>
      </c>
      <c r="I67" s="51">
        <f>+'Ark1'!U122</f>
        <v>2.0043433813915748</v>
      </c>
      <c r="J67" s="5">
        <f>+'Ark1'!W122</f>
        <v>59.836619718309862</v>
      </c>
      <c r="K67" s="18"/>
      <c r="L67" s="18">
        <f>+'Ark1'!Z122</f>
        <v>140.25070422535217</v>
      </c>
      <c r="M67" s="18"/>
      <c r="N67" s="18">
        <f>+'Ark1'!AA122</f>
        <v>29.274335600593577</v>
      </c>
      <c r="O67" s="5">
        <f>+'Ark1'!AB122</f>
        <v>4.1947398125297797</v>
      </c>
      <c r="P67" s="18">
        <f>+'Ark1'!AC122</f>
        <v>-64.275737666839291</v>
      </c>
      <c r="Q67" s="18">
        <f t="shared" si="54"/>
        <v>4.9722222222222223</v>
      </c>
      <c r="R67" s="5">
        <f>+'Ark1'!V122</f>
        <v>4.9357541899441344</v>
      </c>
      <c r="S67" s="5"/>
      <c r="T67" s="28"/>
      <c r="AG67"/>
      <c r="AH67"/>
      <c r="AI67"/>
      <c r="AK67"/>
      <c r="AL67"/>
      <c r="AM67"/>
      <c r="AN67"/>
      <c r="AO67"/>
    </row>
    <row r="68" spans="1:41" ht="15.6">
      <c r="A68" s="28"/>
      <c r="B68" s="2">
        <f>+'Ark1'!C123</f>
        <v>2023</v>
      </c>
      <c r="C68" s="2">
        <f>+'Ark1'!E123</f>
        <v>5</v>
      </c>
      <c r="D68" s="2">
        <f>+'Ark1'!Q123</f>
        <v>63</v>
      </c>
      <c r="E68" s="18">
        <f>+'Ark1'!R123</f>
        <v>308</v>
      </c>
      <c r="F68" s="18"/>
      <c r="G68" s="18">
        <f>+'Ark1'!S123</f>
        <v>307</v>
      </c>
      <c r="H68" s="51">
        <f>+'Ark1'!T123</f>
        <v>1.7051431102253223</v>
      </c>
      <c r="I68" s="51">
        <f>+'Ark1'!U123</f>
        <v>1.7462855297027591</v>
      </c>
      <c r="J68" s="5">
        <f>+'Ark1'!W123</f>
        <v>60.30618892508145</v>
      </c>
      <c r="K68" s="18"/>
      <c r="L68" s="18">
        <f>+'Ark1'!Z123</f>
        <v>141.29869706840381</v>
      </c>
      <c r="M68" s="18"/>
      <c r="N68" s="18">
        <f>+'Ark1'!AA123</f>
        <v>30.836589347754593</v>
      </c>
      <c r="O68" s="5">
        <f>+'Ark1'!AB123</f>
        <v>4.1664153743714474</v>
      </c>
      <c r="P68" s="18">
        <f>+'Ark1'!AC123</f>
        <v>-61.194446296491954</v>
      </c>
      <c r="Q68" s="18">
        <f t="shared" si="54"/>
        <v>4.8888888888888893</v>
      </c>
      <c r="R68" s="5">
        <f>+'Ark1'!V123</f>
        <v>3.9967532467532472</v>
      </c>
      <c r="S68" s="5"/>
      <c r="T68" s="28"/>
      <c r="AG68"/>
      <c r="AH68"/>
      <c r="AI68"/>
      <c r="AK68"/>
      <c r="AL68"/>
      <c r="AM68"/>
      <c r="AN68"/>
      <c r="AO68"/>
    </row>
    <row r="69" spans="1:41" ht="15.6">
      <c r="A69" s="28"/>
      <c r="B69" s="2">
        <f>+'Ark1'!C124</f>
        <v>2023</v>
      </c>
      <c r="C69" s="2">
        <f>+'Ark1'!E124</f>
        <v>6</v>
      </c>
      <c r="D69" s="2">
        <f>+'Ark1'!Q124</f>
        <v>51</v>
      </c>
      <c r="E69" s="18">
        <f>+'Ark1'!R124</f>
        <v>288</v>
      </c>
      <c r="F69" s="18"/>
      <c r="G69" s="18">
        <f>+'Ark1'!S124</f>
        <v>287</v>
      </c>
      <c r="H69" s="51">
        <f>+'Ark1'!T124</f>
        <v>1.5944195316392629</v>
      </c>
      <c r="I69" s="51">
        <f>+'Ark1'!U124</f>
        <v>1.6268638775125548</v>
      </c>
      <c r="J69" s="5">
        <f>+'Ark1'!W124</f>
        <v>59.365853658536579</v>
      </c>
      <c r="K69" s="18"/>
      <c r="L69" s="18">
        <f>+'Ark1'!Z124</f>
        <v>140.80905923344943</v>
      </c>
      <c r="M69" s="18"/>
      <c r="N69" s="18">
        <f>+'Ark1'!AA124</f>
        <v>28.929576660143994</v>
      </c>
      <c r="O69" s="5">
        <f>+'Ark1'!AB124</f>
        <v>4.1498857571503551</v>
      </c>
      <c r="P69" s="18">
        <f>+'Ark1'!AC124</f>
        <v>-56.734283387631912</v>
      </c>
      <c r="Q69" s="18">
        <f t="shared" si="54"/>
        <v>5.6470588235294121</v>
      </c>
      <c r="R69" s="5">
        <f>+'Ark1'!V124</f>
        <v>5.8402777777777777</v>
      </c>
      <c r="S69" s="5"/>
      <c r="T69" s="28"/>
      <c r="AG69"/>
      <c r="AH69"/>
      <c r="AI69"/>
      <c r="AK69"/>
      <c r="AL69"/>
      <c r="AM69"/>
      <c r="AN69"/>
      <c r="AO69"/>
    </row>
    <row r="70" spans="1:41" ht="15.6">
      <c r="A70" s="28"/>
      <c r="B70" s="2">
        <f>+'Ark1'!C125</f>
        <v>2023</v>
      </c>
      <c r="C70" s="2">
        <f>+'Ark1'!E125</f>
        <v>7</v>
      </c>
      <c r="D70" s="2">
        <f>+'Ark1'!Q125</f>
        <v>75</v>
      </c>
      <c r="E70" s="18">
        <f>+'Ark1'!R125</f>
        <v>475</v>
      </c>
      <c r="F70" s="18"/>
      <c r="G70" s="18">
        <f>+'Ark1'!S125</f>
        <v>475</v>
      </c>
      <c r="H70" s="51">
        <f>+'Ark1'!T125</f>
        <v>2.6296849914189222</v>
      </c>
      <c r="I70" s="51">
        <f>+'Ark1'!U125</f>
        <v>2.5502812859970838</v>
      </c>
      <c r="J70" s="5">
        <f>+'Ark1'!W125</f>
        <v>60.273684210526355</v>
      </c>
      <c r="K70" s="18"/>
      <c r="L70" s="18">
        <f>+'Ark1'!Z125</f>
        <v>133.36926315789475</v>
      </c>
      <c r="M70" s="18"/>
      <c r="N70" s="18">
        <f>+'Ark1'!AA125</f>
        <v>29.002870683401447</v>
      </c>
      <c r="O70" s="5">
        <f>+'Ark1'!AB125</f>
        <v>4.211368336858853</v>
      </c>
      <c r="P70" s="18">
        <f>+'Ark1'!AC125</f>
        <v>-58.590075685166248</v>
      </c>
      <c r="Q70" s="18">
        <f t="shared" si="54"/>
        <v>6.333333333333333</v>
      </c>
      <c r="R70" s="5">
        <f>+'Ark1'!V125</f>
        <v>4.88</v>
      </c>
      <c r="S70" s="5"/>
      <c r="T70" s="28"/>
      <c r="AG70"/>
      <c r="AH70"/>
      <c r="AI70"/>
      <c r="AK70"/>
      <c r="AL70"/>
      <c r="AM70"/>
      <c r="AN70"/>
      <c r="AO70"/>
    </row>
    <row r="71" spans="1:41" ht="15.6">
      <c r="A71" s="28"/>
      <c r="B71" s="2">
        <f>+'Ark1'!C126</f>
        <v>2023</v>
      </c>
      <c r="C71" s="2">
        <f>+'Ark1'!E126</f>
        <v>8</v>
      </c>
      <c r="D71" s="2">
        <f>+'Ark1'!Q126</f>
        <v>48</v>
      </c>
      <c r="E71" s="18">
        <f>+'Ark1'!R126</f>
        <v>262</v>
      </c>
      <c r="F71" s="18"/>
      <c r="G71" s="18">
        <f>+'Ark1'!S126</f>
        <v>262</v>
      </c>
      <c r="H71" s="51">
        <f>+'Ark1'!T126</f>
        <v>1.4504788794773844</v>
      </c>
      <c r="I71" s="51">
        <f>+'Ark1'!U126</f>
        <v>1.4513283399396</v>
      </c>
      <c r="J71" s="5">
        <f>+'Ark1'!W126</f>
        <v>59.95801526717559</v>
      </c>
      <c r="K71" s="18"/>
      <c r="L71" s="18">
        <f>+'Ark1'!Z126</f>
        <v>137.60229007633589</v>
      </c>
      <c r="M71" s="18"/>
      <c r="N71" s="18">
        <f>+'Ark1'!AA126</f>
        <v>29.074439774321977</v>
      </c>
      <c r="O71" s="5">
        <f>+'Ark1'!AB126</f>
        <v>4.0973544657604499</v>
      </c>
      <c r="P71" s="18">
        <f>+'Ark1'!AC126</f>
        <v>-55.090635652585995</v>
      </c>
      <c r="Q71" s="18">
        <f t="shared" si="54"/>
        <v>5.458333333333333</v>
      </c>
      <c r="R71" s="5">
        <f>+'Ark1'!V126</f>
        <v>4.5114503816793903</v>
      </c>
      <c r="S71" s="5"/>
      <c r="T71" s="28"/>
      <c r="AG71"/>
      <c r="AH71"/>
      <c r="AI71"/>
      <c r="AK71"/>
      <c r="AL71"/>
      <c r="AM71"/>
      <c r="AN71"/>
      <c r="AO71"/>
    </row>
    <row r="72" spans="1:41" ht="15.6">
      <c r="A72" s="28"/>
      <c r="B72" s="2">
        <f>+'Ark1'!C127</f>
        <v>2023</v>
      </c>
      <c r="C72" s="2">
        <f>+'Ark1'!E127</f>
        <v>9</v>
      </c>
      <c r="D72" s="2">
        <f>+'Ark1'!Q127</f>
        <v>70</v>
      </c>
      <c r="E72" s="18">
        <f>+'Ark1'!R127</f>
        <v>360</v>
      </c>
      <c r="F72" s="18"/>
      <c r="G72" s="18">
        <f>+'Ark1'!S127</f>
        <v>359</v>
      </c>
      <c r="H72" s="51">
        <f>+'Ark1'!T127</f>
        <v>1.9930244145490783</v>
      </c>
      <c r="I72" s="51">
        <f>+'Ark1'!U127</f>
        <v>2.0371486078772638</v>
      </c>
      <c r="J72" s="5">
        <f>+'Ark1'!W127</f>
        <v>60.186629526462418</v>
      </c>
      <c r="K72" s="18"/>
      <c r="L72" s="18">
        <f>+'Ark1'!Z127</f>
        <v>140.957938718663</v>
      </c>
      <c r="M72" s="18"/>
      <c r="N72" s="18">
        <f>+'Ark1'!AA127</f>
        <v>29.191560904876127</v>
      </c>
      <c r="O72" s="5">
        <f>+'Ark1'!AB127</f>
        <v>3.8749591863164592</v>
      </c>
      <c r="P72" s="18">
        <f>+'Ark1'!AC127</f>
        <v>-61.491731300318143</v>
      </c>
      <c r="Q72" s="18">
        <f t="shared" si="54"/>
        <v>5.1428571428571432</v>
      </c>
      <c r="R72" s="5">
        <f>+'Ark1'!V127</f>
        <v>4.7444444444444436</v>
      </c>
      <c r="S72" s="5"/>
      <c r="T72" s="28"/>
      <c r="AG72"/>
      <c r="AH72"/>
      <c r="AI72"/>
      <c r="AK72"/>
      <c r="AL72"/>
      <c r="AM72"/>
      <c r="AN72"/>
      <c r="AO72"/>
    </row>
    <row r="73" spans="1:41" ht="15.6">
      <c r="A73" s="28"/>
      <c r="B73" s="2">
        <f>+'Ark1'!C128</f>
        <v>2023</v>
      </c>
      <c r="C73" s="2">
        <f>+'Ark1'!E128</f>
        <v>10</v>
      </c>
      <c r="D73" s="2">
        <f>+'Ark1'!Q128</f>
        <v>59</v>
      </c>
      <c r="E73" s="18">
        <f>+'Ark1'!R128</f>
        <v>419</v>
      </c>
      <c r="F73" s="18"/>
      <c r="G73" s="18">
        <f>+'Ark1'!S128</f>
        <v>418</v>
      </c>
      <c r="H73" s="51">
        <f>+'Ark1'!T128</f>
        <v>2.3196589713779545</v>
      </c>
      <c r="I73" s="51">
        <f>+'Ark1'!U128</f>
        <v>2.2684880538493619</v>
      </c>
      <c r="J73" s="5">
        <f>+'Ark1'!W128</f>
        <v>60.1172248803828</v>
      </c>
      <c r="K73" s="18"/>
      <c r="L73" s="18">
        <f>+'Ark1'!Z128</f>
        <v>134.80980861244012</v>
      </c>
      <c r="M73" s="18"/>
      <c r="N73" s="18">
        <f>+'Ark1'!AA128</f>
        <v>32.46184914946496</v>
      </c>
      <c r="O73" s="5">
        <f>+'Ark1'!AB128</f>
        <v>4.1650332947718143</v>
      </c>
      <c r="P73" s="18">
        <f>+'Ark1'!AC128</f>
        <v>-65.756549882055083</v>
      </c>
      <c r="Q73" s="18">
        <f t="shared" si="54"/>
        <v>7.101694915254237</v>
      </c>
      <c r="R73" s="5">
        <f>+'Ark1'!V128</f>
        <v>4.5035799522673035</v>
      </c>
      <c r="S73" s="5"/>
      <c r="T73" s="28"/>
      <c r="AG73"/>
      <c r="AH73"/>
      <c r="AI73"/>
      <c r="AK73"/>
      <c r="AL73"/>
      <c r="AM73"/>
      <c r="AN73"/>
      <c r="AO73"/>
    </row>
    <row r="74" spans="1:41" ht="15.6">
      <c r="A74" s="28"/>
      <c r="B74" s="2">
        <f>+'Ark1'!C129</f>
        <v>2023</v>
      </c>
      <c r="C74" s="2">
        <f>+'Ark1'!E129</f>
        <v>11</v>
      </c>
      <c r="D74" s="2">
        <f>+'Ark1'!Q129</f>
        <v>58</v>
      </c>
      <c r="E74" s="18">
        <f>+'Ark1'!R129</f>
        <v>351</v>
      </c>
      <c r="F74" s="18"/>
      <c r="G74" s="18">
        <f>+'Ark1'!S129</f>
        <v>351</v>
      </c>
      <c r="H74" s="51">
        <f>+'Ark1'!T129</f>
        <v>1.9431988041853516</v>
      </c>
      <c r="I74" s="51">
        <f>+'Ark1'!U129</f>
        <v>1.9728183195914224</v>
      </c>
      <c r="J74" s="5">
        <f>+'Ark1'!W129</f>
        <v>59.578347578347561</v>
      </c>
      <c r="K74" s="18"/>
      <c r="L74" s="18">
        <f>+'Ark1'!Z129</f>
        <v>139.61794871794871</v>
      </c>
      <c r="M74" s="18"/>
      <c r="N74" s="18">
        <f>+'Ark1'!AA129</f>
        <v>25.704835473747419</v>
      </c>
      <c r="O74" s="5">
        <f>+'Ark1'!AB129</f>
        <v>3.8503322243884672</v>
      </c>
      <c r="P74" s="18">
        <f>+'Ark1'!AC129</f>
        <v>-49.715969933546361</v>
      </c>
      <c r="Q74" s="18">
        <f t="shared" si="54"/>
        <v>6.0517241379310347</v>
      </c>
      <c r="R74" s="5">
        <f>+'Ark1'!V129</f>
        <v>6.6723646723646732</v>
      </c>
      <c r="S74" s="5"/>
      <c r="T74" s="28"/>
      <c r="AG74"/>
      <c r="AH74"/>
      <c r="AI74"/>
      <c r="AK74"/>
      <c r="AL74"/>
      <c r="AM74"/>
      <c r="AN74"/>
      <c r="AO74"/>
    </row>
    <row r="75" spans="1:41" ht="15.6">
      <c r="A75" s="28"/>
      <c r="B75" s="2">
        <f>+'Ark1'!C130</f>
        <v>2023</v>
      </c>
      <c r="C75" s="2">
        <f>+'Ark1'!E130</f>
        <v>12</v>
      </c>
      <c r="D75" s="2">
        <f>+'Ark1'!Q130</f>
        <v>70</v>
      </c>
      <c r="E75" s="18">
        <f>+'Ark1'!R130</f>
        <v>362</v>
      </c>
      <c r="F75" s="18"/>
      <c r="G75" s="18">
        <f>+'Ark1'!S130</f>
        <v>361</v>
      </c>
      <c r="H75" s="51">
        <f>+'Ark1'!T130</f>
        <v>2.0040967724076841</v>
      </c>
      <c r="I75" s="51">
        <f>+'Ark1'!U130</f>
        <v>2.0882787074716624</v>
      </c>
      <c r="J75" s="5">
        <f>+'Ark1'!W130</f>
        <v>59.695290858725777</v>
      </c>
      <c r="K75" s="18"/>
      <c r="L75" s="18">
        <f>+'Ark1'!Z130</f>
        <v>143.6952908587258</v>
      </c>
      <c r="M75" s="18"/>
      <c r="N75" s="18">
        <f>+'Ark1'!AA130</f>
        <v>30.03823426884766</v>
      </c>
      <c r="O75" s="5">
        <f>+'Ark1'!AB130</f>
        <v>4.3332387925669247</v>
      </c>
      <c r="P75" s="18">
        <f>+'Ark1'!AC130</f>
        <v>-64.627585891457855</v>
      </c>
      <c r="Q75" s="18">
        <f t="shared" si="54"/>
        <v>5.1714285714285717</v>
      </c>
      <c r="R75" s="5">
        <f>+'Ark1'!V130</f>
        <v>5.2237569060773481</v>
      </c>
      <c r="S75" s="5"/>
      <c r="T75" s="28"/>
      <c r="AG75"/>
      <c r="AH75"/>
      <c r="AI75"/>
      <c r="AK75"/>
      <c r="AL75"/>
      <c r="AM75"/>
      <c r="AN75"/>
      <c r="AO75"/>
    </row>
    <row r="76" spans="1:41" ht="15.6">
      <c r="A76" s="28"/>
      <c r="B76" s="2">
        <f>+'Ark1'!C131</f>
        <v>2023</v>
      </c>
      <c r="C76" s="2">
        <f>+'Ark1'!E131</f>
        <v>13</v>
      </c>
      <c r="D76" s="2">
        <f>+'Ark1'!Q131</f>
        <v>64</v>
      </c>
      <c r="E76" s="18">
        <f>+'Ark1'!R131</f>
        <v>310</v>
      </c>
      <c r="F76" s="18"/>
      <c r="G76" s="18">
        <f>+'Ark1'!S131</f>
        <v>308</v>
      </c>
      <c r="H76" s="51">
        <f>+'Ark1'!T131</f>
        <v>1.716215468083929</v>
      </c>
      <c r="I76" s="51">
        <f>+'Ark1'!U131</f>
        <v>1.7748919770468876</v>
      </c>
      <c r="J76" s="5">
        <f>+'Ark1'!W131</f>
        <v>60.214285714285694</v>
      </c>
      <c r="K76" s="18"/>
      <c r="L76" s="18">
        <f>+'Ark1'!Z131</f>
        <v>143.14707792207784</v>
      </c>
      <c r="M76" s="18"/>
      <c r="N76" s="18">
        <f>+'Ark1'!AA131</f>
        <v>27.46178261600118</v>
      </c>
      <c r="O76" s="5">
        <f>+'Ark1'!AB131</f>
        <v>3.6081874532218801</v>
      </c>
      <c r="P76" s="18">
        <f>+'Ark1'!AC131</f>
        <v>-58.34162172273944</v>
      </c>
      <c r="Q76" s="18">
        <f t="shared" si="54"/>
        <v>4.84375</v>
      </c>
      <c r="R76" s="5">
        <f>+'Ark1'!V131</f>
        <v>4.4967741935483874</v>
      </c>
      <c r="S76" s="5"/>
      <c r="T76" s="28"/>
      <c r="AG76"/>
      <c r="AH76"/>
      <c r="AI76"/>
      <c r="AK76"/>
      <c r="AL76"/>
      <c r="AM76"/>
      <c r="AN76"/>
      <c r="AO76"/>
    </row>
    <row r="77" spans="1:41" ht="15.6">
      <c r="A77" s="28"/>
      <c r="B77" s="2">
        <f>+'Ark1'!C132</f>
        <v>2023</v>
      </c>
      <c r="C77" s="2">
        <f>+'Ark1'!E132</f>
        <v>14</v>
      </c>
      <c r="D77" s="2">
        <f>+'Ark1'!Q132</f>
        <v>25</v>
      </c>
      <c r="E77" s="18">
        <f>+'Ark1'!R132</f>
        <v>111</v>
      </c>
      <c r="F77" s="18"/>
      <c r="G77" s="18">
        <f>+'Ark1'!S132</f>
        <v>111</v>
      </c>
      <c r="H77" s="51">
        <f>+'Ark1'!T132</f>
        <v>0.61451586115263257</v>
      </c>
      <c r="I77" s="51">
        <f>+'Ark1'!U132</f>
        <v>0.62304971137117182</v>
      </c>
      <c r="J77" s="5">
        <f>+'Ark1'!W132</f>
        <v>59.441441441441427</v>
      </c>
      <c r="K77" s="18"/>
      <c r="L77" s="18">
        <f>+'Ark1'!Z132</f>
        <v>139.43153153153156</v>
      </c>
      <c r="M77" s="18"/>
      <c r="N77" s="18">
        <f>+'Ark1'!AA132</f>
        <v>29.858024354855321</v>
      </c>
      <c r="O77" s="5">
        <f>+'Ark1'!AB132</f>
        <v>3.2429679562847413</v>
      </c>
      <c r="P77" s="18">
        <f>+'Ark1'!AC132</f>
        <v>-62.019535553985556</v>
      </c>
      <c r="Q77" s="18">
        <f t="shared" si="54"/>
        <v>4.4400000000000004</v>
      </c>
      <c r="R77" s="5">
        <f>+'Ark1'!V132</f>
        <v>6.5405405405405403</v>
      </c>
      <c r="S77" s="5"/>
      <c r="T77" s="28"/>
      <c r="AG77"/>
      <c r="AH77"/>
      <c r="AI77"/>
      <c r="AK77"/>
      <c r="AL77"/>
      <c r="AM77"/>
      <c r="AN77"/>
      <c r="AO77"/>
    </row>
    <row r="78" spans="1:41" ht="15.6">
      <c r="A78" s="28"/>
      <c r="B78" s="2">
        <f>+'Ark1'!C133</f>
        <v>2023</v>
      </c>
      <c r="C78" s="2">
        <f>+'Ark1'!E133</f>
        <v>15</v>
      </c>
      <c r="D78" s="2">
        <f>+'Ark1'!Q133</f>
        <v>65</v>
      </c>
      <c r="E78" s="18">
        <f>+'Ark1'!R133</f>
        <v>426</v>
      </c>
      <c r="F78" s="18"/>
      <c r="G78" s="18">
        <f>+'Ark1'!S133</f>
        <v>426</v>
      </c>
      <c r="H78" s="51">
        <f>+'Ark1'!T133</f>
        <v>2.3584122238830756</v>
      </c>
      <c r="I78" s="51">
        <f>+'Ark1'!U133</f>
        <v>2.3452617039056345</v>
      </c>
      <c r="J78" s="5">
        <f>+'Ark1'!W133</f>
        <v>59.962441314553999</v>
      </c>
      <c r="K78" s="18"/>
      <c r="L78" s="18">
        <f>+'Ark1'!Z133</f>
        <v>136.75492957746459</v>
      </c>
      <c r="M78" s="18"/>
      <c r="N78" s="18">
        <f>+'Ark1'!AA133</f>
        <v>29.261273043264055</v>
      </c>
      <c r="O78" s="5">
        <f>+'Ark1'!AB133</f>
        <v>3.9715535036647025</v>
      </c>
      <c r="P78" s="18">
        <f>+'Ark1'!AC133</f>
        <v>-56.548041259529839</v>
      </c>
      <c r="Q78" s="18">
        <f t="shared" si="54"/>
        <v>6.5538461538461537</v>
      </c>
      <c r="R78" s="5">
        <f>+'Ark1'!V133</f>
        <v>5.063380281690141</v>
      </c>
      <c r="S78" s="5"/>
      <c r="T78" s="28"/>
      <c r="AG78"/>
      <c r="AH78"/>
      <c r="AI78"/>
      <c r="AK78"/>
      <c r="AL78"/>
      <c r="AM78"/>
      <c r="AN78"/>
      <c r="AO78"/>
    </row>
    <row r="79" spans="1:41" ht="15.6">
      <c r="A79" s="28"/>
      <c r="B79" s="2">
        <f>+'Ark1'!C134</f>
        <v>2023</v>
      </c>
      <c r="C79" s="2">
        <f>+'Ark1'!E134</f>
        <v>16</v>
      </c>
      <c r="D79" s="2">
        <f>+'Ark1'!Q134</f>
        <v>70</v>
      </c>
      <c r="E79" s="18">
        <f>+'Ark1'!R134</f>
        <v>330</v>
      </c>
      <c r="F79" s="18"/>
      <c r="G79" s="18">
        <f>+'Ark1'!S134</f>
        <v>328</v>
      </c>
      <c r="H79" s="51">
        <f>+'Ark1'!T134</f>
        <v>1.8269390466699889</v>
      </c>
      <c r="I79" s="51">
        <f>+'Ark1'!U134</f>
        <v>1.8221050947575477</v>
      </c>
      <c r="J79" s="5">
        <f>+'Ark1'!W134</f>
        <v>60.009146341463421</v>
      </c>
      <c r="K79" s="18"/>
      <c r="L79" s="18">
        <f>+'Ark1'!Z134</f>
        <v>137.99420731707309</v>
      </c>
      <c r="M79" s="18"/>
      <c r="N79" s="18">
        <f>+'Ark1'!AA134</f>
        <v>31.152830343261524</v>
      </c>
      <c r="O79" s="5">
        <f>+'Ark1'!AB134</f>
        <v>4.2573367666227808</v>
      </c>
      <c r="P79" s="18">
        <f>+'Ark1'!AC134</f>
        <v>-57.576835172336722</v>
      </c>
      <c r="Q79" s="18">
        <f t="shared" si="54"/>
        <v>4.7142857142857144</v>
      </c>
      <c r="R79" s="5">
        <f>+'Ark1'!V134</f>
        <v>5.6090909090909102</v>
      </c>
      <c r="S79" s="5"/>
      <c r="T79" s="28"/>
      <c r="AG79"/>
      <c r="AH79"/>
      <c r="AI79"/>
      <c r="AK79"/>
      <c r="AL79"/>
      <c r="AM79"/>
      <c r="AN79"/>
      <c r="AO79"/>
    </row>
    <row r="80" spans="1:41" ht="15.6">
      <c r="A80" s="28"/>
      <c r="B80" s="2">
        <f>+'Ark1'!C135</f>
        <v>2023</v>
      </c>
      <c r="C80" s="2">
        <f>+'Ark1'!E135</f>
        <v>17</v>
      </c>
      <c r="D80" s="2">
        <f>+'Ark1'!Q135</f>
        <v>63</v>
      </c>
      <c r="E80" s="18">
        <f>+'Ark1'!R135</f>
        <v>393</v>
      </c>
      <c r="F80" s="18"/>
      <c r="G80" s="18">
        <f>+'Ark1'!S135</f>
        <v>392</v>
      </c>
      <c r="H80" s="51">
        <f>+'Ark1'!T135</f>
        <v>2.1757183192160765</v>
      </c>
      <c r="I80" s="51">
        <f>+'Ark1'!U135</f>
        <v>2.1067686332599496</v>
      </c>
      <c r="J80" s="5">
        <f>+'Ark1'!W135</f>
        <v>60.783163265306136</v>
      </c>
      <c r="K80" s="18"/>
      <c r="L80" s="18">
        <f>+'Ark1'!Z135</f>
        <v>133.50331632653055</v>
      </c>
      <c r="M80" s="18"/>
      <c r="N80" s="18">
        <f>+'Ark1'!AA135</f>
        <v>29.933664998233606</v>
      </c>
      <c r="O80" s="5">
        <f>+'Ark1'!AB135</f>
        <v>3.6598235423445633</v>
      </c>
      <c r="P80" s="18">
        <f>+'Ark1'!AC135</f>
        <v>-56.445408990555393</v>
      </c>
      <c r="Q80" s="18">
        <f t="shared" si="54"/>
        <v>6.2380952380952381</v>
      </c>
      <c r="R80" s="5">
        <f>+'Ark1'!V135</f>
        <v>4.5165394402035615</v>
      </c>
      <c r="S80" s="5"/>
      <c r="T80" s="28"/>
      <c r="AG80"/>
      <c r="AH80"/>
      <c r="AI80"/>
      <c r="AK80"/>
      <c r="AL80"/>
      <c r="AM80"/>
      <c r="AN80"/>
      <c r="AO80"/>
    </row>
    <row r="81" spans="1:41" ht="15.6">
      <c r="A81" s="28"/>
      <c r="B81" s="2">
        <f>+'Ark1'!C136</f>
        <v>2023</v>
      </c>
      <c r="C81" s="2">
        <f>+'Ark1'!E136</f>
        <v>18</v>
      </c>
      <c r="D81" s="2">
        <f>+'Ark1'!Q136</f>
        <v>58</v>
      </c>
      <c r="E81" s="18">
        <f>+'Ark1'!R136</f>
        <v>378</v>
      </c>
      <c r="F81" s="18"/>
      <c r="G81" s="18">
        <f>+'Ark1'!S136</f>
        <v>377</v>
      </c>
      <c r="H81" s="51">
        <f>+'Ark1'!T136</f>
        <v>2.0926756352765321</v>
      </c>
      <c r="I81" s="51">
        <f>+'Ark1'!U136</f>
        <v>2.0097941454928905</v>
      </c>
      <c r="J81" s="5">
        <f>+'Ark1'!W136</f>
        <v>60.53580901856764</v>
      </c>
      <c r="K81" s="18"/>
      <c r="L81" s="18">
        <f>+'Ark1'!Z136</f>
        <v>132.42546419098144</v>
      </c>
      <c r="M81" s="18"/>
      <c r="N81" s="18">
        <f>+'Ark1'!AA136</f>
        <v>28.959526112075391</v>
      </c>
      <c r="O81" s="5">
        <f>+'Ark1'!AB136</f>
        <v>3.9793120775758601</v>
      </c>
      <c r="P81" s="18">
        <f>+'Ark1'!AC136</f>
        <v>-58.256612993877553</v>
      </c>
      <c r="Q81" s="18">
        <f t="shared" si="54"/>
        <v>6.5172413793103452</v>
      </c>
      <c r="R81" s="5">
        <f>+'Ark1'!V136</f>
        <v>4.2513227513227525</v>
      </c>
      <c r="S81" s="5"/>
      <c r="T81" s="28"/>
      <c r="AG81"/>
      <c r="AH81"/>
      <c r="AI81"/>
      <c r="AK81"/>
      <c r="AL81"/>
      <c r="AM81"/>
      <c r="AN81"/>
      <c r="AO81"/>
    </row>
    <row r="82" spans="1:41" ht="15.6">
      <c r="A82" s="28"/>
      <c r="B82" s="2">
        <f>+'Ark1'!C137</f>
        <v>2023</v>
      </c>
      <c r="C82" s="2">
        <f>+'Ark1'!E137</f>
        <v>19</v>
      </c>
      <c r="D82" s="2">
        <f>+'Ark1'!Q137</f>
        <v>67</v>
      </c>
      <c r="E82" s="18">
        <f>+'Ark1'!R137</f>
        <v>325</v>
      </c>
      <c r="F82" s="18"/>
      <c r="G82" s="18">
        <f>+'Ark1'!S137</f>
        <v>316</v>
      </c>
      <c r="H82" s="51">
        <f>+'Ark1'!T137</f>
        <v>1.7992581520234736</v>
      </c>
      <c r="I82" s="51">
        <f>+'Ark1'!U137</f>
        <v>1.790628341058738</v>
      </c>
      <c r="J82" s="5">
        <f>+'Ark1'!W137</f>
        <v>59.860759493670891</v>
      </c>
      <c r="K82" s="18"/>
      <c r="L82" s="18">
        <f>+'Ark1'!Z137</f>
        <v>140.76012658227845</v>
      </c>
      <c r="M82" s="18"/>
      <c r="N82" s="18">
        <f>+'Ark1'!AA137</f>
        <v>29.408695734325033</v>
      </c>
      <c r="O82" s="5">
        <f>+'Ark1'!AB137</f>
        <v>4.0845004256294395</v>
      </c>
      <c r="P82" s="18">
        <f>+'Ark1'!AC137</f>
        <v>-49.502398932526035</v>
      </c>
      <c r="Q82" s="18">
        <f t="shared" si="54"/>
        <v>4.8507462686567164</v>
      </c>
      <c r="R82" s="5">
        <f>+'Ark1'!V137</f>
        <v>5.6153846153846141</v>
      </c>
      <c r="S82" s="5"/>
      <c r="T82" s="28"/>
      <c r="AG82"/>
      <c r="AH82"/>
      <c r="AI82"/>
      <c r="AK82"/>
      <c r="AL82"/>
      <c r="AM82"/>
      <c r="AN82"/>
      <c r="AO82"/>
    </row>
    <row r="83" spans="1:41" ht="15.6">
      <c r="A83" s="28"/>
      <c r="B83" s="2">
        <f>+'Ark1'!C138</f>
        <v>2023</v>
      </c>
      <c r="C83" s="2">
        <f>+'Ark1'!E138</f>
        <v>20</v>
      </c>
      <c r="D83" s="2">
        <f>+'Ark1'!Q138</f>
        <v>45</v>
      </c>
      <c r="E83" s="18">
        <f>+'Ark1'!R138</f>
        <v>218</v>
      </c>
      <c r="F83" s="18"/>
      <c r="G83" s="18">
        <f>+'Ark1'!S138</f>
        <v>216</v>
      </c>
      <c r="H83" s="51">
        <f>+'Ark1'!T138</f>
        <v>1.206887006588053</v>
      </c>
      <c r="I83" s="51">
        <f>+'Ark1'!U138</f>
        <v>1.2209590816694349</v>
      </c>
      <c r="J83" s="5">
        <f>+'Ark1'!W138</f>
        <v>59.638888888888879</v>
      </c>
      <c r="K83" s="18"/>
      <c r="L83" s="18">
        <f>+'Ark1'!Z138</f>
        <v>140.41342592592596</v>
      </c>
      <c r="M83" s="18"/>
      <c r="N83" s="18">
        <f>+'Ark1'!AA138</f>
        <v>30.266779174473719</v>
      </c>
      <c r="O83" s="5">
        <f>+'Ark1'!AB138</f>
        <v>3.8621101824946118</v>
      </c>
      <c r="P83" s="18">
        <f>+'Ark1'!AC138</f>
        <v>-56.154059658376255</v>
      </c>
      <c r="Q83" s="18">
        <f t="shared" si="54"/>
        <v>4.8444444444444441</v>
      </c>
      <c r="R83" s="5">
        <f>+'Ark1'!V138</f>
        <v>5.7431192660550483</v>
      </c>
      <c r="S83" s="5"/>
      <c r="T83" s="28"/>
      <c r="AG83"/>
      <c r="AH83"/>
      <c r="AI83"/>
      <c r="AK83"/>
      <c r="AL83"/>
      <c r="AM83"/>
      <c r="AN83"/>
      <c r="AO83"/>
    </row>
    <row r="84" spans="1:41" ht="15.6">
      <c r="A84" s="28"/>
      <c r="B84" s="2">
        <f>+'Ark1'!C139</f>
        <v>2023</v>
      </c>
      <c r="C84" s="2">
        <f>+'Ark1'!E139</f>
        <v>21</v>
      </c>
      <c r="D84" s="2">
        <f>+'Ark1'!Q139</f>
        <v>60</v>
      </c>
      <c r="E84" s="18">
        <f>+'Ark1'!R139</f>
        <v>335</v>
      </c>
      <c r="F84" s="18"/>
      <c r="G84" s="18">
        <f>+'Ark1'!S139</f>
        <v>334</v>
      </c>
      <c r="H84" s="51">
        <f>+'Ark1'!T139</f>
        <v>1.8546199413165037</v>
      </c>
      <c r="I84" s="51">
        <f>+'Ark1'!U139</f>
        <v>1.8897042312341337</v>
      </c>
      <c r="J84" s="5">
        <f>+'Ark1'!W139</f>
        <v>59.784431137724518</v>
      </c>
      <c r="K84" s="18"/>
      <c r="L84" s="18">
        <f>+'Ark1'!Z139</f>
        <v>140.54281437125752</v>
      </c>
      <c r="M84" s="18"/>
      <c r="N84" s="18">
        <f>+'Ark1'!AA139</f>
        <v>31.696829105019798</v>
      </c>
      <c r="O84" s="5">
        <f>+'Ark1'!AB139</f>
        <v>4.1413928642470248</v>
      </c>
      <c r="P84" s="18">
        <f>+'Ark1'!AC139</f>
        <v>-61.250814744159641</v>
      </c>
      <c r="Q84" s="18">
        <f t="shared" si="54"/>
        <v>5.583333333333333</v>
      </c>
      <c r="R84" s="5">
        <f>+'Ark1'!V139</f>
        <v>5.3432835820895512</v>
      </c>
      <c r="S84" s="5"/>
      <c r="T84" s="28"/>
      <c r="AG84"/>
      <c r="AH84"/>
      <c r="AI84"/>
      <c r="AK84"/>
      <c r="AL84"/>
      <c r="AM84"/>
      <c r="AN84"/>
      <c r="AO84"/>
    </row>
    <row r="85" spans="1:41" ht="15.6">
      <c r="A85" s="28"/>
      <c r="B85" s="2">
        <f>+'Ark1'!C140</f>
        <v>2023</v>
      </c>
      <c r="C85" s="2">
        <f>+'Ark1'!E140</f>
        <v>22</v>
      </c>
      <c r="D85" s="2">
        <f>+'Ark1'!Q140</f>
        <v>77</v>
      </c>
      <c r="E85" s="18">
        <f>+'Ark1'!R140</f>
        <v>419</v>
      </c>
      <c r="F85" s="18"/>
      <c r="G85" s="18">
        <f>+'Ark1'!S140</f>
        <v>419</v>
      </c>
      <c r="H85" s="51">
        <f>+'Ark1'!T140</f>
        <v>2.3196589713779545</v>
      </c>
      <c r="I85" s="51">
        <f>+'Ark1'!U140</f>
        <v>2.3594320802990154</v>
      </c>
      <c r="J85" s="5">
        <f>+'Ark1'!W140</f>
        <v>59.837708830548941</v>
      </c>
      <c r="K85" s="18"/>
      <c r="L85" s="18">
        <f>+'Ark1'!Z140</f>
        <v>139.87971360381871</v>
      </c>
      <c r="M85" s="18"/>
      <c r="N85" s="18">
        <f>+'Ark1'!AA140</f>
        <v>29.01345657531666</v>
      </c>
      <c r="O85" s="5">
        <f>+'Ark1'!AB140</f>
        <v>4.3037875866076476</v>
      </c>
      <c r="P85" s="18">
        <f>+'Ark1'!AC140</f>
        <v>-62.7405147520276</v>
      </c>
      <c r="Q85" s="18">
        <f t="shared" si="54"/>
        <v>5.4415584415584419</v>
      </c>
      <c r="R85" s="5">
        <f>+'Ark1'!V140</f>
        <v>4.591885441527447</v>
      </c>
      <c r="S85" s="5"/>
      <c r="T85" s="28"/>
      <c r="AG85"/>
      <c r="AH85"/>
      <c r="AI85"/>
      <c r="AK85"/>
      <c r="AL85"/>
      <c r="AM85"/>
      <c r="AN85"/>
      <c r="AO85"/>
    </row>
    <row r="86" spans="1:41" ht="15.6">
      <c r="A86" s="28"/>
      <c r="B86" s="2">
        <f>+'Ark1'!C141</f>
        <v>2023</v>
      </c>
      <c r="C86" s="2">
        <f>+'Ark1'!E141</f>
        <v>23</v>
      </c>
      <c r="D86" s="2">
        <f>+'Ark1'!Q141</f>
        <v>55</v>
      </c>
      <c r="E86" s="18">
        <f>+'Ark1'!R141</f>
        <v>364</v>
      </c>
      <c r="F86" s="18"/>
      <c r="G86" s="18">
        <f>+'Ark1'!S141</f>
        <v>359</v>
      </c>
      <c r="H86" s="51">
        <f>+'Ark1'!T141</f>
        <v>2.0151691302662904</v>
      </c>
      <c r="I86" s="51">
        <f>+'Ark1'!U141</f>
        <v>1.9637363965393064</v>
      </c>
      <c r="J86" s="5">
        <f>+'Ark1'!W141</f>
        <v>60.247910863509759</v>
      </c>
      <c r="K86" s="18"/>
      <c r="L86" s="18">
        <f>+'Ark1'!Z141</f>
        <v>135.87827298050149</v>
      </c>
      <c r="M86" s="18"/>
      <c r="N86" s="18">
        <f>+'Ark1'!AA141</f>
        <v>31.205201450631392</v>
      </c>
      <c r="O86" s="5">
        <f>+'Ark1'!AB141</f>
        <v>3.6902853469501777</v>
      </c>
      <c r="P86" s="18">
        <f>+'Ark1'!AC141</f>
        <v>-45.902489938481629</v>
      </c>
      <c r="Q86" s="18">
        <f t="shared" si="54"/>
        <v>6.6181818181818182</v>
      </c>
      <c r="R86" s="5">
        <f>+'Ark1'!V141</f>
        <v>4.9752747252747263</v>
      </c>
      <c r="S86" s="5"/>
      <c r="T86" s="28"/>
      <c r="AG86"/>
      <c r="AH86"/>
      <c r="AI86"/>
      <c r="AK86"/>
      <c r="AL86"/>
      <c r="AM86"/>
      <c r="AN86"/>
      <c r="AO86"/>
    </row>
    <row r="87" spans="1:41" ht="15.6">
      <c r="A87" s="28"/>
      <c r="B87" s="2">
        <f>+'Ark1'!C142</f>
        <v>2023</v>
      </c>
      <c r="C87" s="2">
        <f>+'Ark1'!E142</f>
        <v>24</v>
      </c>
      <c r="D87" s="2">
        <f>+'Ark1'!Q142</f>
        <v>47</v>
      </c>
      <c r="E87" s="18">
        <f>+'Ark1'!R142</f>
        <v>285</v>
      </c>
      <c r="F87" s="18"/>
      <c r="G87" s="18">
        <f>+'Ark1'!S142</f>
        <v>283</v>
      </c>
      <c r="H87" s="51">
        <f>+'Ark1'!T142</f>
        <v>1.5778109948513539</v>
      </c>
      <c r="I87" s="51">
        <f>+'Ark1'!U142</f>
        <v>1.5094309088275557</v>
      </c>
      <c r="J87" s="5">
        <f>+'Ark1'!W142</f>
        <v>60.049469964664304</v>
      </c>
      <c r="K87" s="18"/>
      <c r="L87" s="18">
        <f>+'Ark1'!Z142</f>
        <v>132.49151943462891</v>
      </c>
      <c r="M87" s="18"/>
      <c r="N87" s="18">
        <f>+'Ark1'!AA142</f>
        <v>27.393806504277968</v>
      </c>
      <c r="O87" s="5">
        <f>+'Ark1'!AB142</f>
        <v>3.7507631357748639</v>
      </c>
      <c r="P87" s="18">
        <f>+'Ark1'!AC142</f>
        <v>-50.121690300990245</v>
      </c>
      <c r="Q87" s="18">
        <f t="shared" si="54"/>
        <v>6.0638297872340425</v>
      </c>
      <c r="R87" s="5">
        <f>+'Ark1'!V142</f>
        <v>5.3649122807017564</v>
      </c>
      <c r="S87" s="5"/>
      <c r="T87" s="28"/>
      <c r="AG87"/>
      <c r="AH87"/>
      <c r="AI87"/>
      <c r="AK87"/>
      <c r="AL87"/>
      <c r="AM87"/>
      <c r="AN87"/>
      <c r="AO87"/>
    </row>
    <row r="88" spans="1:41" ht="15.6">
      <c r="A88" s="28"/>
      <c r="B88" s="2">
        <f>+'Ark1'!C143</f>
        <v>2023</v>
      </c>
      <c r="C88" s="2">
        <f>+'Ark1'!E143</f>
        <v>25</v>
      </c>
      <c r="D88" s="2">
        <f>+'Ark1'!Q143</f>
        <v>61</v>
      </c>
      <c r="E88" s="18">
        <f>+'Ark1'!R143</f>
        <v>420</v>
      </c>
      <c r="F88" s="18"/>
      <c r="G88" s="18">
        <f>+'Ark1'!S143</f>
        <v>419</v>
      </c>
      <c r="H88" s="51">
        <f>+'Ark1'!T143</f>
        <v>2.325195150307259</v>
      </c>
      <c r="I88" s="51">
        <f>+'Ark1'!U143</f>
        <v>2.1952851776172153</v>
      </c>
      <c r="J88" s="5">
        <f>+'Ark1'!W143</f>
        <v>60.035799522673024</v>
      </c>
      <c r="K88" s="18"/>
      <c r="L88" s="18">
        <f>+'Ark1'!Z143</f>
        <v>130.1482100238664</v>
      </c>
      <c r="M88" s="18"/>
      <c r="N88" s="18">
        <f>+'Ark1'!AA143</f>
        <v>29.452337863513076</v>
      </c>
      <c r="O88" s="5">
        <f>+'Ark1'!AB143</f>
        <v>3.7405291724088992</v>
      </c>
      <c r="P88" s="18">
        <f>+'Ark1'!AC143</f>
        <v>-58.301469949998825</v>
      </c>
      <c r="Q88" s="18">
        <f t="shared" si="54"/>
        <v>6.8852459016393439</v>
      </c>
      <c r="R88" s="5">
        <f>+'Ark1'!V143</f>
        <v>5.4142857142857155</v>
      </c>
      <c r="S88" s="5"/>
      <c r="T88" s="28"/>
      <c r="AG88"/>
      <c r="AH88"/>
      <c r="AI88"/>
      <c r="AK88"/>
      <c r="AL88"/>
      <c r="AM88"/>
      <c r="AN88"/>
      <c r="AO88"/>
    </row>
    <row r="89" spans="1:41" ht="15.6">
      <c r="A89" s="28"/>
      <c r="B89" s="2">
        <f>+'Ark1'!C144</f>
        <v>2023</v>
      </c>
      <c r="C89" s="2">
        <f>+'Ark1'!E144</f>
        <v>26</v>
      </c>
      <c r="D89" s="2">
        <f>+'Ark1'!Q144</f>
        <v>52</v>
      </c>
      <c r="E89" s="18">
        <f>+'Ark1'!R144</f>
        <v>282</v>
      </c>
      <c r="F89" s="18"/>
      <c r="G89" s="18">
        <f>+'Ark1'!S144</f>
        <v>282</v>
      </c>
      <c r="H89" s="51">
        <f>+'Ark1'!T144</f>
        <v>1.5612024580634445</v>
      </c>
      <c r="I89" s="51">
        <f>+'Ark1'!U144</f>
        <v>1.5476385913132205</v>
      </c>
      <c r="J89" s="5">
        <f>+'Ark1'!W144</f>
        <v>60.528368794326248</v>
      </c>
      <c r="K89" s="18"/>
      <c r="L89" s="18">
        <f>+'Ark1'!Z144</f>
        <v>136.32695035460983</v>
      </c>
      <c r="M89" s="18"/>
      <c r="N89" s="18">
        <f>+'Ark1'!AA144</f>
        <v>29.853006024751757</v>
      </c>
      <c r="O89" s="5">
        <f>+'Ark1'!AB144</f>
        <v>3.4988716771163255</v>
      </c>
      <c r="P89" s="18">
        <f>+'Ark1'!AC144</f>
        <v>-50.516735322105824</v>
      </c>
      <c r="Q89" s="18">
        <f t="shared" si="54"/>
        <v>5.4230769230769234</v>
      </c>
      <c r="R89" s="5">
        <f>+'Ark1'!V144</f>
        <v>4.1134751773049629</v>
      </c>
      <c r="S89" s="5"/>
      <c r="T89" s="28"/>
      <c r="AG89"/>
      <c r="AH89"/>
      <c r="AI89"/>
      <c r="AK89"/>
      <c r="AL89"/>
      <c r="AM89"/>
      <c r="AN89"/>
      <c r="AO89"/>
    </row>
    <row r="90" spans="1:41" ht="15.6">
      <c r="A90" s="28"/>
      <c r="B90" s="2">
        <f>+'Ark1'!C145</f>
        <v>2023</v>
      </c>
      <c r="C90" s="2">
        <f>+'Ark1'!E145</f>
        <v>27</v>
      </c>
      <c r="D90" s="2">
        <f>+'Ark1'!Q145</f>
        <v>72</v>
      </c>
      <c r="E90" s="18">
        <f>+'Ark1'!R145</f>
        <v>336</v>
      </c>
      <c r="F90" s="18"/>
      <c r="G90" s="18">
        <f>+'Ark1'!S145</f>
        <v>333</v>
      </c>
      <c r="H90" s="51">
        <f>+'Ark1'!T145</f>
        <v>1.8601561202458072</v>
      </c>
      <c r="I90" s="51">
        <f>+'Ark1'!U145</f>
        <v>1.939481703990984</v>
      </c>
      <c r="J90" s="5">
        <f>+'Ark1'!W145</f>
        <v>59.144144144144143</v>
      </c>
      <c r="K90" s="18"/>
      <c r="L90" s="18">
        <f>+'Ark1'!Z145</f>
        <v>144.67807807807824</v>
      </c>
      <c r="M90" s="18"/>
      <c r="N90" s="18">
        <f>+'Ark1'!AA145</f>
        <v>30.301085222736631</v>
      </c>
      <c r="O90" s="5">
        <f>+'Ark1'!AB145</f>
        <v>3.9958992046468391</v>
      </c>
      <c r="P90" s="18">
        <f>+'Ark1'!AC145</f>
        <v>-55.043479195220158</v>
      </c>
      <c r="Q90" s="18">
        <f t="shared" si="54"/>
        <v>4.666666666666667</v>
      </c>
      <c r="R90" s="5">
        <f>+'Ark1'!V145</f>
        <v>5.6071428571428559</v>
      </c>
      <c r="S90" s="5"/>
      <c r="T90" s="28"/>
      <c r="AG90"/>
      <c r="AH90"/>
      <c r="AI90"/>
      <c r="AK90"/>
      <c r="AL90"/>
      <c r="AM90"/>
      <c r="AN90"/>
      <c r="AO90"/>
    </row>
    <row r="91" spans="1:41" ht="15.6">
      <c r="A91" s="28"/>
      <c r="B91" s="2">
        <f>+'Ark1'!C146</f>
        <v>2023</v>
      </c>
      <c r="C91" s="2">
        <f>+'Ark1'!E146</f>
        <v>28</v>
      </c>
      <c r="D91" s="2">
        <f>+'Ark1'!Q146</f>
        <v>67</v>
      </c>
      <c r="E91" s="18">
        <f>+'Ark1'!R146</f>
        <v>288</v>
      </c>
      <c r="F91" s="18"/>
      <c r="G91" s="18">
        <f>+'Ark1'!S146</f>
        <v>288</v>
      </c>
      <c r="H91" s="51">
        <f>+'Ark1'!T146</f>
        <v>1.5944195316392629</v>
      </c>
      <c r="I91" s="51">
        <f>+'Ark1'!U146</f>
        <v>1.6174880801772773</v>
      </c>
      <c r="J91" s="5">
        <f>+'Ark1'!W146</f>
        <v>60.704861111111121</v>
      </c>
      <c r="K91" s="18"/>
      <c r="L91" s="18">
        <f>+'Ark1'!Z146</f>
        <v>139.51145833333331</v>
      </c>
      <c r="M91" s="18"/>
      <c r="N91" s="18">
        <f>+'Ark1'!AA146</f>
        <v>30.1338283621938</v>
      </c>
      <c r="O91" s="5">
        <f>+'Ark1'!AB146</f>
        <v>3.7748772949357137</v>
      </c>
      <c r="P91" s="18">
        <f>+'Ark1'!AC146</f>
        <v>-55.978887327121562</v>
      </c>
      <c r="Q91" s="18">
        <f t="shared" si="54"/>
        <v>4.2985074626865671</v>
      </c>
      <c r="R91" s="5">
        <f>+'Ark1'!V146</f>
        <v>4.6215277777777777</v>
      </c>
      <c r="S91" s="5"/>
      <c r="T91" s="28"/>
      <c r="AG91"/>
      <c r="AH91"/>
      <c r="AI91"/>
      <c r="AK91"/>
      <c r="AL91"/>
      <c r="AM91"/>
      <c r="AN91"/>
      <c r="AO91"/>
    </row>
    <row r="92" spans="1:41" ht="15.6">
      <c r="A92" s="28"/>
      <c r="B92" s="2">
        <f>+'Ark1'!C147</f>
        <v>2023</v>
      </c>
      <c r="C92" s="2">
        <f>+'Ark1'!E147</f>
        <v>29</v>
      </c>
      <c r="D92" s="2">
        <f>+'Ark1'!Q147</f>
        <v>58</v>
      </c>
      <c r="E92" s="18">
        <f>+'Ark1'!R147</f>
        <v>343</v>
      </c>
      <c r="F92" s="18"/>
      <c r="G92" s="18">
        <f>+'Ark1'!S147</f>
        <v>343</v>
      </c>
      <c r="H92" s="51">
        <f>+'Ark1'!T147</f>
        <v>1.8989093727509276</v>
      </c>
      <c r="I92" s="51">
        <f>+'Ark1'!U147</f>
        <v>1.8776875910255455</v>
      </c>
      <c r="J92" s="5">
        <f>+'Ark1'!W147</f>
        <v>60.279883381924208</v>
      </c>
      <c r="K92" s="18"/>
      <c r="L92" s="18">
        <f>+'Ark1'!Z147</f>
        <v>135.98483965014572</v>
      </c>
      <c r="M92" s="18"/>
      <c r="N92" s="18">
        <f>+'Ark1'!AA147</f>
        <v>30.350197100535681</v>
      </c>
      <c r="O92" s="5">
        <f>+'Ark1'!AB147</f>
        <v>3.8745379468097552</v>
      </c>
      <c r="P92" s="18">
        <f>+'Ark1'!AC147</f>
        <v>-56.571182521177981</v>
      </c>
      <c r="Q92" s="18">
        <f t="shared" si="54"/>
        <v>5.9137931034482758</v>
      </c>
      <c r="R92" s="5">
        <f>+'Ark1'!V147</f>
        <v>4.9358600583090384</v>
      </c>
      <c r="S92" s="5"/>
      <c r="T92" s="28"/>
      <c r="AG92"/>
      <c r="AH92"/>
      <c r="AI92"/>
      <c r="AK92"/>
      <c r="AL92"/>
      <c r="AM92"/>
      <c r="AN92"/>
      <c r="AO92"/>
    </row>
    <row r="93" spans="1:41" ht="15.6">
      <c r="A93" s="28"/>
      <c r="B93" s="2">
        <f>+'Ark1'!C148</f>
        <v>2023</v>
      </c>
      <c r="C93" s="2">
        <f>+'Ark1'!E148</f>
        <v>30</v>
      </c>
      <c r="D93" s="2">
        <f>+'Ark1'!Q148</f>
        <v>45</v>
      </c>
      <c r="E93" s="18">
        <f>+'Ark1'!R148</f>
        <v>284</v>
      </c>
      <c r="F93" s="18"/>
      <c r="G93" s="18">
        <f>+'Ark1'!S148</f>
        <v>283</v>
      </c>
      <c r="H93" s="51">
        <f>+'Ark1'!T148</f>
        <v>1.5722748159220501</v>
      </c>
      <c r="I93" s="51">
        <f>+'Ark1'!U148</f>
        <v>1.488944248183838</v>
      </c>
      <c r="J93" s="5">
        <f>+'Ark1'!W148</f>
        <v>61.014134275618382</v>
      </c>
      <c r="K93" s="18"/>
      <c r="L93" s="18">
        <f>+'Ark1'!Z148</f>
        <v>130.69328621908136</v>
      </c>
      <c r="M93" s="18"/>
      <c r="N93" s="18">
        <f>+'Ark1'!AA148</f>
        <v>29.282283820389523</v>
      </c>
      <c r="O93" s="5">
        <f>+'Ark1'!AB148</f>
        <v>3.8907080858799992</v>
      </c>
      <c r="P93" s="18">
        <f>+'Ark1'!AC148</f>
        <v>-51.916593585538763</v>
      </c>
      <c r="Q93" s="18">
        <f t="shared" si="54"/>
        <v>6.3111111111111109</v>
      </c>
      <c r="R93" s="5">
        <f>+'Ark1'!V148</f>
        <v>3.105633802816901</v>
      </c>
      <c r="S93" s="5"/>
      <c r="T93" s="28"/>
      <c r="AG93"/>
      <c r="AH93"/>
      <c r="AI93"/>
      <c r="AK93"/>
      <c r="AL93"/>
      <c r="AM93"/>
      <c r="AN93"/>
      <c r="AO93"/>
    </row>
    <row r="94" spans="1:41" ht="15.6">
      <c r="A94" s="28"/>
      <c r="B94" s="2">
        <f>+'Ark1'!C149</f>
        <v>2023</v>
      </c>
      <c r="C94" s="2">
        <f>+'Ark1'!E149</f>
        <v>31</v>
      </c>
      <c r="D94" s="2">
        <f>+'Ark1'!Q149</f>
        <v>59</v>
      </c>
      <c r="E94" s="18">
        <f>+'Ark1'!R149</f>
        <v>348</v>
      </c>
      <c r="F94" s="18"/>
      <c r="G94" s="18">
        <f>+'Ark1'!S149</f>
        <v>348</v>
      </c>
      <c r="H94" s="51">
        <f>+'Ark1'!T149</f>
        <v>1.9265902673974424</v>
      </c>
      <c r="I94" s="51">
        <f>+'Ark1'!U149</f>
        <v>1.8826472227632276</v>
      </c>
      <c r="J94" s="5">
        <f>+'Ark1'!W149</f>
        <v>60.247126436781592</v>
      </c>
      <c r="K94" s="18"/>
      <c r="L94" s="18">
        <f>+'Ark1'!Z149</f>
        <v>134.3850574712643</v>
      </c>
      <c r="M94" s="18"/>
      <c r="N94" s="18">
        <f>+'Ark1'!AA149</f>
        <v>29.215525036487641</v>
      </c>
      <c r="O94" s="5">
        <f>+'Ark1'!AB149</f>
        <v>3.8179653689794528</v>
      </c>
      <c r="P94" s="18">
        <f>+'Ark1'!AC149</f>
        <v>-52.580250900813368</v>
      </c>
      <c r="Q94" s="18">
        <f t="shared" si="54"/>
        <v>5.898305084745763</v>
      </c>
      <c r="R94" s="5">
        <f>+'Ark1'!V149</f>
        <v>4.70977011494253</v>
      </c>
      <c r="S94" s="5"/>
      <c r="T94" s="28"/>
      <c r="AG94"/>
      <c r="AH94"/>
      <c r="AI94"/>
      <c r="AK94"/>
      <c r="AL94"/>
      <c r="AM94"/>
      <c r="AN94"/>
      <c r="AO94"/>
    </row>
    <row r="95" spans="1:41" ht="15.6">
      <c r="A95" s="28"/>
      <c r="B95" s="2">
        <f>+'Ark1'!C150</f>
        <v>2023</v>
      </c>
      <c r="C95" s="2">
        <f>+'Ark1'!E150</f>
        <v>32</v>
      </c>
      <c r="D95" s="2">
        <f>+'Ark1'!Q150</f>
        <v>52</v>
      </c>
      <c r="E95" s="18">
        <f>+'Ark1'!R150</f>
        <v>362</v>
      </c>
      <c r="F95" s="18"/>
      <c r="G95" s="18">
        <f>+'Ark1'!S150</f>
        <v>362</v>
      </c>
      <c r="H95" s="51">
        <f>+'Ark1'!T150</f>
        <v>2.0040967724076841</v>
      </c>
      <c r="I95" s="51">
        <f>+'Ark1'!U150</f>
        <v>1.8788671138332924</v>
      </c>
      <c r="J95" s="5">
        <f>+'Ark1'!W150</f>
        <v>60.624309392265189</v>
      </c>
      <c r="K95" s="18"/>
      <c r="L95" s="18">
        <f>+'Ark1'!Z150</f>
        <v>128.92845303867415</v>
      </c>
      <c r="M95" s="18"/>
      <c r="N95" s="18">
        <f>+'Ark1'!AA150</f>
        <v>29.988997841367578</v>
      </c>
      <c r="O95" s="5">
        <f>+'Ark1'!AB150</f>
        <v>3.5573075039637363</v>
      </c>
      <c r="P95" s="18">
        <f>+'Ark1'!AC150</f>
        <v>-61.282078363704485</v>
      </c>
      <c r="Q95" s="18">
        <f t="shared" si="54"/>
        <v>6.9615384615384617</v>
      </c>
      <c r="R95" s="5">
        <f>+'Ark1'!V150</f>
        <v>3.1436464088397802</v>
      </c>
      <c r="S95" s="5"/>
      <c r="T95" s="28"/>
      <c r="AG95"/>
      <c r="AH95"/>
      <c r="AI95"/>
      <c r="AK95"/>
      <c r="AL95"/>
      <c r="AM95"/>
      <c r="AN95"/>
      <c r="AO95"/>
    </row>
    <row r="96" spans="1:41" ht="15.6">
      <c r="A96" s="28"/>
      <c r="B96" s="2">
        <f>+'Ark1'!C151</f>
        <v>2023</v>
      </c>
      <c r="C96" s="2">
        <f>+'Ark1'!E151</f>
        <v>33</v>
      </c>
      <c r="D96" s="2">
        <f>+'Ark1'!Q151</f>
        <v>60</v>
      </c>
      <c r="E96" s="18">
        <f>+'Ark1'!R151</f>
        <v>398</v>
      </c>
      <c r="F96" s="18"/>
      <c r="G96" s="18">
        <f>+'Ark1'!S151</f>
        <v>398</v>
      </c>
      <c r="H96" s="51">
        <f>+'Ark1'!T151</f>
        <v>2.2033992138625922</v>
      </c>
      <c r="I96" s="51">
        <f>+'Ark1'!U151</f>
        <v>2.2548289381951796</v>
      </c>
      <c r="J96" s="5">
        <f>+'Ark1'!W151</f>
        <v>59.580402010050243</v>
      </c>
      <c r="K96" s="18"/>
      <c r="L96" s="18">
        <f>+'Ark1'!Z151</f>
        <v>140.73165829145739</v>
      </c>
      <c r="M96" s="18"/>
      <c r="N96" s="18">
        <f>+'Ark1'!AA151</f>
        <v>31.336078276846902</v>
      </c>
      <c r="O96" s="5">
        <f>+'Ark1'!AB151</f>
        <v>4.0958758322687236</v>
      </c>
      <c r="P96" s="18">
        <f>+'Ark1'!AC151</f>
        <v>-56.15398144542732</v>
      </c>
      <c r="Q96" s="18">
        <f t="shared" si="54"/>
        <v>6.6333333333333337</v>
      </c>
      <c r="R96" s="5">
        <f>+'Ark1'!V151</f>
        <v>5.3366834170854283</v>
      </c>
      <c r="S96" s="5"/>
      <c r="T96" s="28"/>
      <c r="AG96"/>
      <c r="AH96"/>
      <c r="AI96"/>
      <c r="AK96"/>
      <c r="AL96"/>
      <c r="AM96"/>
      <c r="AN96"/>
      <c r="AO96"/>
    </row>
    <row r="97" spans="1:41" ht="15.6">
      <c r="A97" s="28"/>
      <c r="B97" s="2">
        <f>+'Ark1'!C152</f>
        <v>2023</v>
      </c>
      <c r="C97" s="2">
        <f>+'Ark1'!E152</f>
        <v>34</v>
      </c>
      <c r="D97" s="2">
        <f>+'Ark1'!Q152</f>
        <v>67</v>
      </c>
      <c r="E97" s="18">
        <f>+'Ark1'!R152</f>
        <v>395</v>
      </c>
      <c r="F97" s="18"/>
      <c r="G97" s="18">
        <f>+'Ark1'!S152</f>
        <v>393</v>
      </c>
      <c r="H97" s="51">
        <f>+'Ark1'!T152</f>
        <v>2.1867906770746832</v>
      </c>
      <c r="I97" s="51">
        <f>+'Ark1'!U152</f>
        <v>2.1508940581598965</v>
      </c>
      <c r="J97" s="5">
        <f>+'Ark1'!W152</f>
        <v>60.292620865139952</v>
      </c>
      <c r="K97" s="18"/>
      <c r="L97" s="18">
        <f>+'Ark1'!Z152</f>
        <v>135.95267175572531</v>
      </c>
      <c r="M97" s="18"/>
      <c r="N97" s="18">
        <f>+'Ark1'!AA152</f>
        <v>29.016817081190343</v>
      </c>
      <c r="O97" s="5">
        <f>+'Ark1'!AB152</f>
        <v>3.9401852814538354</v>
      </c>
      <c r="P97" s="18">
        <f>+'Ark1'!AC152</f>
        <v>-57.861133936607921</v>
      </c>
      <c r="Q97" s="18">
        <f t="shared" si="54"/>
        <v>5.8955223880597014</v>
      </c>
      <c r="R97" s="5">
        <f>+'Ark1'!V152</f>
        <v>4.6531645569620244</v>
      </c>
      <c r="S97" s="5"/>
      <c r="T97" s="28"/>
      <c r="AG97"/>
      <c r="AH97"/>
      <c r="AI97"/>
      <c r="AK97"/>
      <c r="AL97"/>
      <c r="AM97"/>
      <c r="AN97"/>
      <c r="AO97"/>
    </row>
    <row r="98" spans="1:41" ht="15.6">
      <c r="A98" s="28"/>
      <c r="B98" s="2">
        <f>+'Ark1'!C153</f>
        <v>2023</v>
      </c>
      <c r="C98" s="2">
        <f>+'Ark1'!E153</f>
        <v>35</v>
      </c>
      <c r="D98" s="2">
        <f>+'Ark1'!Q153</f>
        <v>60</v>
      </c>
      <c r="E98" s="18">
        <f>+'Ark1'!R153</f>
        <v>332</v>
      </c>
      <c r="F98" s="18"/>
      <c r="G98" s="18">
        <f>+'Ark1'!S153</f>
        <v>332</v>
      </c>
      <c r="H98" s="51">
        <f>+'Ark1'!T153</f>
        <v>1.8380114045285945</v>
      </c>
      <c r="I98" s="51">
        <f>+'Ark1'!U153</f>
        <v>1.9161649937436975</v>
      </c>
      <c r="J98" s="5">
        <f>+'Ark1'!W153</f>
        <v>59.256024096385552</v>
      </c>
      <c r="K98" s="18"/>
      <c r="L98" s="18">
        <f>+'Ark1'!Z153</f>
        <v>143.36927710843372</v>
      </c>
      <c r="M98" s="18"/>
      <c r="N98" s="18">
        <f>+'Ark1'!AA153</f>
        <v>31.128698388028855</v>
      </c>
      <c r="O98" s="5">
        <f>+'Ark1'!AB153</f>
        <v>4.5207813163503827</v>
      </c>
      <c r="P98" s="18">
        <f>+'Ark1'!AC153</f>
        <v>-54.251759028613051</v>
      </c>
      <c r="Q98" s="18">
        <f t="shared" si="54"/>
        <v>5.5333333333333332</v>
      </c>
      <c r="R98" s="5">
        <f>+'Ark1'!V153</f>
        <v>6.4006024096385552</v>
      </c>
      <c r="S98" s="5"/>
      <c r="T98" s="28"/>
      <c r="AG98"/>
      <c r="AH98"/>
      <c r="AI98"/>
      <c r="AK98"/>
      <c r="AL98"/>
      <c r="AM98"/>
      <c r="AN98"/>
      <c r="AO98"/>
    </row>
    <row r="99" spans="1:41" ht="15.6">
      <c r="A99" s="28"/>
      <c r="B99" s="2">
        <f>+'Ark1'!C154</f>
        <v>2023</v>
      </c>
      <c r="C99" s="2">
        <f>+'Ark1'!E154</f>
        <v>36</v>
      </c>
      <c r="D99" s="2">
        <f>+'Ark1'!Q154</f>
        <v>59</v>
      </c>
      <c r="E99" s="18">
        <f>+'Ark1'!R154</f>
        <v>352</v>
      </c>
      <c r="F99" s="18"/>
      <c r="G99" s="18">
        <f>+'Ark1'!S154</f>
        <v>335</v>
      </c>
      <c r="H99" s="51">
        <f>+'Ark1'!T154</f>
        <v>1.9487349831146543</v>
      </c>
      <c r="I99" s="51">
        <f>+'Ark1'!U154</f>
        <v>1.827990631770934</v>
      </c>
      <c r="J99" s="5">
        <f>+'Ark1'!W154</f>
        <v>60.552238805970163</v>
      </c>
      <c r="K99" s="18"/>
      <c r="L99" s="18">
        <f>+'Ark1'!Z154</f>
        <v>135.54716417910447</v>
      </c>
      <c r="M99" s="18"/>
      <c r="N99" s="18">
        <f>+'Ark1'!AA154</f>
        <v>30.593377236978625</v>
      </c>
      <c r="O99" s="5">
        <f>+'Ark1'!AB154</f>
        <v>4.0939838718504991</v>
      </c>
      <c r="P99" s="18">
        <f>+'Ark1'!AC154</f>
        <v>-62.180538739500783</v>
      </c>
      <c r="Q99" s="18">
        <f t="shared" si="54"/>
        <v>5.9661016949152543</v>
      </c>
      <c r="R99" s="5">
        <f>+'Ark1'!V154</f>
        <v>4.6761363636363633</v>
      </c>
      <c r="S99" s="5"/>
      <c r="T99" s="28"/>
      <c r="AG99"/>
      <c r="AH99"/>
      <c r="AI99"/>
      <c r="AK99"/>
      <c r="AL99"/>
      <c r="AM99"/>
      <c r="AN99"/>
      <c r="AO99"/>
    </row>
    <row r="100" spans="1:41" ht="15.6">
      <c r="A100" s="28"/>
      <c r="B100" s="2">
        <f>+'Ark1'!C155</f>
        <v>2023</v>
      </c>
      <c r="C100" s="2">
        <f>+'Ark1'!E155</f>
        <v>37</v>
      </c>
      <c r="D100" s="2">
        <f>+'Ark1'!Q155</f>
        <v>52</v>
      </c>
      <c r="E100" s="18">
        <f>+'Ark1'!R155</f>
        <v>373</v>
      </c>
      <c r="F100" s="18"/>
      <c r="G100" s="18">
        <f>+'Ark1'!S155</f>
        <v>373</v>
      </c>
      <c r="H100" s="51">
        <f>+'Ark1'!T155</f>
        <v>2.0649947406300169</v>
      </c>
      <c r="I100" s="51">
        <f>+'Ark1'!U155</f>
        <v>2.1123079622137246</v>
      </c>
      <c r="J100" s="5">
        <f>+'Ark1'!W155</f>
        <v>59.407506702412846</v>
      </c>
      <c r="K100" s="18"/>
      <c r="L100" s="18">
        <f>+'Ark1'!Z155</f>
        <v>140.67265415549596</v>
      </c>
      <c r="M100" s="18"/>
      <c r="N100" s="18">
        <f>+'Ark1'!AA155</f>
        <v>29.946420477075019</v>
      </c>
      <c r="O100" s="5">
        <f>+'Ark1'!AB155</f>
        <v>4.2134913472161175</v>
      </c>
      <c r="P100" s="18">
        <f>+'Ark1'!AC155</f>
        <v>-46.160743263054471</v>
      </c>
      <c r="Q100" s="18">
        <f t="shared" si="54"/>
        <v>7.1730769230769234</v>
      </c>
      <c r="R100" s="5">
        <f>+'Ark1'!V155</f>
        <v>6.3994638069705108</v>
      </c>
      <c r="S100" s="5"/>
      <c r="T100" s="28"/>
      <c r="AG100"/>
      <c r="AH100"/>
      <c r="AI100"/>
      <c r="AK100"/>
      <c r="AL100"/>
      <c r="AM100"/>
      <c r="AN100"/>
      <c r="AO100"/>
    </row>
    <row r="101" spans="1:41" ht="15.6">
      <c r="A101" s="28"/>
      <c r="B101" s="2">
        <f>+'Ark1'!C156</f>
        <v>2023</v>
      </c>
      <c r="C101" s="2">
        <f>+'Ark1'!E156</f>
        <v>38</v>
      </c>
      <c r="D101" s="2">
        <f>+'Ark1'!Q156</f>
        <v>65</v>
      </c>
      <c r="E101" s="18">
        <f>+'Ark1'!R156</f>
        <v>396</v>
      </c>
      <c r="F101" s="18"/>
      <c r="G101" s="18">
        <f>+'Ark1'!S156</f>
        <v>396</v>
      </c>
      <c r="H101" s="51">
        <f>+'Ark1'!T156</f>
        <v>2.1923268560039864</v>
      </c>
      <c r="I101" s="51">
        <f>+'Ark1'!U156</f>
        <v>2.2150311140403716</v>
      </c>
      <c r="J101" s="5">
        <f>+'Ark1'!W156</f>
        <v>60.237373737373744</v>
      </c>
      <c r="K101" s="18"/>
      <c r="L101" s="18">
        <f>+'Ark1'!Z156</f>
        <v>138.94595959595961</v>
      </c>
      <c r="M101" s="18"/>
      <c r="N101" s="18">
        <f>+'Ark1'!AA156</f>
        <v>29.718101629868844</v>
      </c>
      <c r="O101" s="5">
        <f>+'Ark1'!AB156</f>
        <v>4.0213090450844611</v>
      </c>
      <c r="P101" s="18">
        <f>+'Ark1'!AC156</f>
        <v>-51.551630366191795</v>
      </c>
      <c r="Q101" s="18">
        <f t="shared" si="54"/>
        <v>6.092307692307692</v>
      </c>
      <c r="R101" s="5">
        <f>+'Ark1'!V156</f>
        <v>4.5176767676767664</v>
      </c>
      <c r="S101" s="5"/>
      <c r="T101" s="28"/>
      <c r="AG101"/>
      <c r="AH101"/>
      <c r="AI101"/>
      <c r="AK101"/>
      <c r="AL101"/>
      <c r="AM101"/>
      <c r="AN101"/>
      <c r="AO101"/>
    </row>
    <row r="102" spans="1:41" ht="15.6">
      <c r="A102" s="28"/>
      <c r="B102" s="2">
        <f>+'Ark1'!C157</f>
        <v>2023</v>
      </c>
      <c r="C102" s="2">
        <f>+'Ark1'!E157</f>
        <v>39</v>
      </c>
      <c r="D102" s="2">
        <f>+'Ark1'!Q157</f>
        <v>58</v>
      </c>
      <c r="E102" s="18">
        <f>+'Ark1'!R157</f>
        <v>396</v>
      </c>
      <c r="F102" s="18"/>
      <c r="G102" s="18">
        <f>+'Ark1'!S157</f>
        <v>396</v>
      </c>
      <c r="H102" s="51">
        <f>+'Ark1'!T157</f>
        <v>2.1923268560039864</v>
      </c>
      <c r="I102" s="51">
        <f>+'Ark1'!U157</f>
        <v>2.1537643645145748</v>
      </c>
      <c r="J102" s="5">
        <f>+'Ark1'!W157</f>
        <v>60.393939393939391</v>
      </c>
      <c r="K102" s="18"/>
      <c r="L102" s="18">
        <f>+'Ark1'!Z157</f>
        <v>135.10277777777779</v>
      </c>
      <c r="M102" s="18"/>
      <c r="N102" s="18">
        <f>+'Ark1'!AA157</f>
        <v>33.02669286772305</v>
      </c>
      <c r="O102" s="5">
        <f>+'Ark1'!AB157</f>
        <v>3.6120398607882698</v>
      </c>
      <c r="P102" s="18">
        <f>+'Ark1'!AC157</f>
        <v>-57.58753277319191</v>
      </c>
      <c r="Q102" s="18">
        <f t="shared" si="54"/>
        <v>6.8275862068965516</v>
      </c>
      <c r="R102" s="5">
        <f>+'Ark1'!V157</f>
        <v>4.1565656565656566</v>
      </c>
      <c r="S102" s="5"/>
      <c r="T102" s="28"/>
      <c r="AG102"/>
      <c r="AH102"/>
      <c r="AI102"/>
      <c r="AK102"/>
      <c r="AL102"/>
      <c r="AM102"/>
      <c r="AN102"/>
      <c r="AO102"/>
    </row>
    <row r="103" spans="1:41" ht="15.6">
      <c r="A103" s="28"/>
      <c r="B103" s="2">
        <f>+'Ark1'!C158</f>
        <v>2023</v>
      </c>
      <c r="C103" s="2">
        <f>+'Ark1'!E158</f>
        <v>40</v>
      </c>
      <c r="D103" s="2">
        <f>+'Ark1'!Q158</f>
        <v>72</v>
      </c>
      <c r="E103" s="18">
        <f>+'Ark1'!R158</f>
        <v>353</v>
      </c>
      <c r="F103" s="18"/>
      <c r="G103" s="18">
        <f>+'Ark1'!S158</f>
        <v>353</v>
      </c>
      <c r="H103" s="51">
        <f>+'Ark1'!T158</f>
        <v>1.9542711620439577</v>
      </c>
      <c r="I103" s="51">
        <f>+'Ark1'!U158</f>
        <v>2.0277003483899758</v>
      </c>
      <c r="J103" s="5">
        <f>+'Ark1'!W158</f>
        <v>58.793201133144471</v>
      </c>
      <c r="K103" s="18"/>
      <c r="L103" s="18">
        <f>+'Ark1'!Z158</f>
        <v>142.68895184135977</v>
      </c>
      <c r="M103" s="18"/>
      <c r="N103" s="18">
        <f>+'Ark1'!AA158</f>
        <v>32.067814427098199</v>
      </c>
      <c r="O103" s="5">
        <f>+'Ark1'!AB158</f>
        <v>4.4192162414852421</v>
      </c>
      <c r="P103" s="18">
        <f>+'Ark1'!AC158</f>
        <v>-64.055257388508295</v>
      </c>
      <c r="Q103" s="18">
        <f t="shared" si="54"/>
        <v>4.9027777777777777</v>
      </c>
      <c r="R103" s="5">
        <f>+'Ark1'!V158</f>
        <v>7.0056657223796011</v>
      </c>
      <c r="S103" s="5"/>
      <c r="T103" s="28"/>
      <c r="AG103"/>
      <c r="AH103"/>
      <c r="AI103"/>
      <c r="AK103"/>
      <c r="AL103"/>
      <c r="AM103"/>
      <c r="AN103"/>
      <c r="AO103"/>
    </row>
    <row r="104" spans="1:41" ht="15.6">
      <c r="A104" s="28"/>
      <c r="B104" s="2">
        <f>+'Ark1'!C159</f>
        <v>2023</v>
      </c>
      <c r="C104" s="2">
        <f>+'Ark1'!E159</f>
        <v>41</v>
      </c>
      <c r="D104" s="2">
        <f>+'Ark1'!Q159</f>
        <v>64</v>
      </c>
      <c r="E104" s="18">
        <f>+'Ark1'!R159</f>
        <v>383</v>
      </c>
      <c r="F104" s="18"/>
      <c r="G104" s="18">
        <f>+'Ark1'!S159</f>
        <v>382</v>
      </c>
      <c r="H104" s="51">
        <f>+'Ark1'!T159</f>
        <v>2.1203565299230474</v>
      </c>
      <c r="I104" s="51">
        <f>+'Ark1'!U159</f>
        <v>2.1084191600557705</v>
      </c>
      <c r="J104" s="5">
        <f>+'Ark1'!W159</f>
        <v>60.170157068062821</v>
      </c>
      <c r="K104" s="18"/>
      <c r="L104" s="18">
        <f>+'Ark1'!Z159</f>
        <v>137.10549738219899</v>
      </c>
      <c r="M104" s="18"/>
      <c r="N104" s="18">
        <f>+'Ark1'!AA159</f>
        <v>28.40190975325784</v>
      </c>
      <c r="O104" s="5">
        <f>+'Ark1'!AB159</f>
        <v>4.0745474134613398</v>
      </c>
      <c r="P104" s="18">
        <f>+'Ark1'!AC159</f>
        <v>-52.024787175196757</v>
      </c>
      <c r="Q104" s="18">
        <f t="shared" si="54"/>
        <v>5.984375</v>
      </c>
      <c r="R104" s="5">
        <f>+'Ark1'!V159</f>
        <v>5.3890339425587452</v>
      </c>
      <c r="S104" s="5"/>
      <c r="T104" s="28"/>
      <c r="AG104"/>
      <c r="AH104"/>
      <c r="AI104"/>
      <c r="AK104"/>
      <c r="AL104"/>
      <c r="AM104"/>
      <c r="AN104"/>
      <c r="AO104"/>
    </row>
    <row r="105" spans="1:41" ht="15.6">
      <c r="A105" s="28"/>
      <c r="B105" s="2">
        <f>+'Ark1'!C160</f>
        <v>2023</v>
      </c>
      <c r="C105" s="2">
        <f>+'Ark1'!E160</f>
        <v>42</v>
      </c>
      <c r="D105" s="2">
        <f>+'Ark1'!Q160</f>
        <v>58</v>
      </c>
      <c r="E105" s="18">
        <f>+'Ark1'!R160</f>
        <v>365</v>
      </c>
      <c r="F105" s="18"/>
      <c r="G105" s="18">
        <f>+'Ark1'!S160</f>
        <v>365</v>
      </c>
      <c r="H105" s="51">
        <f>+'Ark1'!T160</f>
        <v>2.0207053091955927</v>
      </c>
      <c r="I105" s="51">
        <f>+'Ark1'!U160</f>
        <v>2.1070544561928859</v>
      </c>
      <c r="J105" s="5">
        <f>+'Ark1'!W160</f>
        <v>59.821917808219183</v>
      </c>
      <c r="K105" s="18"/>
      <c r="L105" s="18">
        <f>+'Ark1'!Z160</f>
        <v>143.39835616438356</v>
      </c>
      <c r="M105" s="18"/>
      <c r="N105" s="18">
        <f>+'Ark1'!AA160</f>
        <v>32.430511551462935</v>
      </c>
      <c r="O105" s="5">
        <f>+'Ark1'!AB160</f>
        <v>4.647999910857032</v>
      </c>
      <c r="P105" s="18">
        <f>+'Ark1'!AC160</f>
        <v>-70.178846488027204</v>
      </c>
      <c r="Q105" s="18">
        <f t="shared" si="54"/>
        <v>6.2931034482758621</v>
      </c>
      <c r="R105" s="5">
        <f>+'Ark1'!V160</f>
        <v>4.7698630136986324</v>
      </c>
      <c r="S105" s="5"/>
      <c r="T105" s="28"/>
      <c r="AG105"/>
      <c r="AH105"/>
      <c r="AI105"/>
      <c r="AK105"/>
      <c r="AL105"/>
      <c r="AM105"/>
      <c r="AN105"/>
      <c r="AO105"/>
    </row>
    <row r="106" spans="1:41" ht="15.6">
      <c r="A106" s="28"/>
      <c r="B106" s="2">
        <f>+'Ark1'!C161</f>
        <v>2023</v>
      </c>
      <c r="C106" s="2">
        <f>+'Ark1'!E161</f>
        <v>43</v>
      </c>
      <c r="D106" s="2">
        <f>+'Ark1'!Q161</f>
        <v>63</v>
      </c>
      <c r="E106" s="18">
        <f>+'Ark1'!R161</f>
        <v>399</v>
      </c>
      <c r="F106" s="18"/>
      <c r="G106" s="18">
        <f>+'Ark1'!S161</f>
        <v>398</v>
      </c>
      <c r="H106" s="51">
        <f>+'Ark1'!T161</f>
        <v>2.2089353927918953</v>
      </c>
      <c r="I106" s="51">
        <f>+'Ark1'!U161</f>
        <v>2.2155464004546763</v>
      </c>
      <c r="J106" s="5">
        <f>+'Ark1'!W161</f>
        <v>59.959798994974889</v>
      </c>
      <c r="K106" s="18"/>
      <c r="L106" s="18">
        <f>+'Ark1'!Z161</f>
        <v>138.27989949748749</v>
      </c>
      <c r="M106" s="18"/>
      <c r="N106" s="18">
        <f>+'Ark1'!AA161</f>
        <v>28.529997401834574</v>
      </c>
      <c r="O106" s="5">
        <f>+'Ark1'!AB161</f>
        <v>3.9037917348835975</v>
      </c>
      <c r="P106" s="18">
        <f>+'Ark1'!AC161</f>
        <v>-53.748395531561208</v>
      </c>
      <c r="Q106" s="18">
        <f t="shared" si="54"/>
        <v>6.333333333333333</v>
      </c>
      <c r="R106" s="5">
        <f>+'Ark1'!V161</f>
        <v>5.1704260651629053</v>
      </c>
      <c r="S106" s="5"/>
      <c r="T106" s="28"/>
      <c r="AG106"/>
      <c r="AH106"/>
      <c r="AI106"/>
      <c r="AK106"/>
      <c r="AL106"/>
      <c r="AM106"/>
      <c r="AN106"/>
      <c r="AO106"/>
    </row>
    <row r="107" spans="1:41" ht="15.6">
      <c r="A107" s="28"/>
      <c r="B107" s="2">
        <f>+'Ark1'!C162</f>
        <v>2023</v>
      </c>
      <c r="C107" s="2">
        <f>+'Ark1'!E162</f>
        <v>44</v>
      </c>
      <c r="D107" s="2">
        <f>+'Ark1'!Q162</f>
        <v>58</v>
      </c>
      <c r="E107" s="18">
        <f>+'Ark1'!R162</f>
        <v>309</v>
      </c>
      <c r="F107" s="18"/>
      <c r="G107" s="18">
        <f>+'Ark1'!S162</f>
        <v>309</v>
      </c>
      <c r="H107" s="51">
        <f>+'Ark1'!T162</f>
        <v>1.7106792891546252</v>
      </c>
      <c r="I107" s="51">
        <f>+'Ark1'!U162</f>
        <v>1.7154166529458252</v>
      </c>
      <c r="J107" s="5">
        <f>+'Ark1'!W162</f>
        <v>60.527508090614887</v>
      </c>
      <c r="K107" s="18"/>
      <c r="L107" s="18">
        <f>+'Ark1'!Z162</f>
        <v>137.90258899676382</v>
      </c>
      <c r="M107" s="18"/>
      <c r="N107" s="18">
        <f>+'Ark1'!AA162</f>
        <v>30.33363764181783</v>
      </c>
      <c r="O107" s="5">
        <f>+'Ark1'!AB162</f>
        <v>3.9866347023441686</v>
      </c>
      <c r="P107" s="18">
        <f>+'Ark1'!AC162</f>
        <v>-54.830909934839958</v>
      </c>
      <c r="Q107" s="18">
        <f t="shared" si="54"/>
        <v>5.3275862068965516</v>
      </c>
      <c r="R107" s="5">
        <f>+'Ark1'!V162</f>
        <v>4.0194174757281553</v>
      </c>
      <c r="S107" s="5"/>
      <c r="T107" s="28"/>
      <c r="AG107"/>
      <c r="AH107"/>
      <c r="AI107"/>
      <c r="AK107"/>
      <c r="AL107"/>
      <c r="AM107"/>
      <c r="AN107"/>
      <c r="AO107"/>
    </row>
    <row r="108" spans="1:41" ht="15.6">
      <c r="A108" s="28"/>
      <c r="B108" s="2">
        <f>+'Ark1'!C163</f>
        <v>2023</v>
      </c>
      <c r="C108" s="2">
        <f>+'Ark1'!E163</f>
        <v>45</v>
      </c>
      <c r="D108" s="2">
        <f>+'Ark1'!Q163</f>
        <v>64</v>
      </c>
      <c r="E108" s="18">
        <f>+'Ark1'!R163</f>
        <v>379</v>
      </c>
      <c r="F108" s="18"/>
      <c r="G108" s="18">
        <f>+'Ark1'!S163</f>
        <v>379</v>
      </c>
      <c r="H108" s="51">
        <f>+'Ark1'!T163</f>
        <v>2.0982118142058352</v>
      </c>
      <c r="I108" s="51">
        <f>+'Ark1'!U163</f>
        <v>2.1301014462076817</v>
      </c>
      <c r="J108" s="5">
        <f>+'Ark1'!W163</f>
        <v>59.53034300791554</v>
      </c>
      <c r="K108" s="18"/>
      <c r="L108" s="18">
        <f>+'Ark1'!Z163</f>
        <v>139.61187335092347</v>
      </c>
      <c r="M108" s="18"/>
      <c r="N108" s="18">
        <f>+'Ark1'!AA163</f>
        <v>30.367751980395361</v>
      </c>
      <c r="O108" s="5">
        <f>+'Ark1'!AB163</f>
        <v>3.9690095849609057</v>
      </c>
      <c r="P108" s="18">
        <f>+'Ark1'!AC163</f>
        <v>-52.833290677006808</v>
      </c>
      <c r="Q108" s="18">
        <f t="shared" si="54"/>
        <v>5.921875</v>
      </c>
      <c r="R108" s="5">
        <f>+'Ark1'!V163</f>
        <v>5.5725593667546178</v>
      </c>
      <c r="S108" s="5"/>
      <c r="T108" s="28"/>
      <c r="AG108"/>
      <c r="AH108"/>
      <c r="AI108"/>
      <c r="AK108"/>
      <c r="AL108"/>
      <c r="AM108"/>
      <c r="AN108"/>
      <c r="AO108"/>
    </row>
    <row r="109" spans="1:41" ht="15.6">
      <c r="A109" s="28"/>
      <c r="B109" s="2">
        <f>+'Ark1'!C164</f>
        <v>2023</v>
      </c>
      <c r="C109" s="2">
        <f>+'Ark1'!E164</f>
        <v>46</v>
      </c>
      <c r="D109" s="2">
        <f>+'Ark1'!Q164</f>
        <v>68</v>
      </c>
      <c r="E109" s="18">
        <f>+'Ark1'!R164</f>
        <v>425</v>
      </c>
      <c r="F109" s="18"/>
      <c r="G109" s="18">
        <f>+'Ark1'!S164</f>
        <v>424</v>
      </c>
      <c r="H109" s="51">
        <f>+'Ark1'!T164</f>
        <v>2.3528760449537724</v>
      </c>
      <c r="I109" s="51">
        <f>+'Ark1'!U164</f>
        <v>2.432586648429822</v>
      </c>
      <c r="J109" s="5">
        <f>+'Ark1'!W164</f>
        <v>59.011792452830193</v>
      </c>
      <c r="K109" s="18"/>
      <c r="L109" s="18">
        <f>+'Ark1'!Z164</f>
        <v>142.51603773584901</v>
      </c>
      <c r="M109" s="18"/>
      <c r="N109" s="18">
        <f>+'Ark1'!AA164</f>
        <v>33.344242627115356</v>
      </c>
      <c r="O109" s="5">
        <f>+'Ark1'!AB164</f>
        <v>4.2328848045092826</v>
      </c>
      <c r="P109" s="18">
        <f>+'Ark1'!AC164</f>
        <v>-57.937933062521637</v>
      </c>
      <c r="Q109" s="18">
        <f t="shared" si="54"/>
        <v>6.25</v>
      </c>
      <c r="R109" s="5">
        <f>+'Ark1'!V164</f>
        <v>7.08</v>
      </c>
      <c r="S109" s="5"/>
      <c r="T109" s="28"/>
      <c r="AG109"/>
      <c r="AH109"/>
      <c r="AI109"/>
      <c r="AK109"/>
      <c r="AL109"/>
      <c r="AM109"/>
      <c r="AN109"/>
      <c r="AO109"/>
    </row>
    <row r="110" spans="1:41" ht="15.6">
      <c r="A110" s="28"/>
      <c r="B110" s="2">
        <f>+'Ark1'!C165</f>
        <v>2023</v>
      </c>
      <c r="C110" s="2">
        <f>+'Ark1'!E165</f>
        <v>47</v>
      </c>
      <c r="D110" s="2">
        <f>+'Ark1'!Q165</f>
        <v>43</v>
      </c>
      <c r="E110" s="18">
        <f>+'Ark1'!R165</f>
        <v>308</v>
      </c>
      <c r="F110" s="18"/>
      <c r="G110" s="18">
        <f>+'Ark1'!S165</f>
        <v>308</v>
      </c>
      <c r="H110" s="51">
        <f>+'Ark1'!T165</f>
        <v>1.7051431102253223</v>
      </c>
      <c r="I110" s="51">
        <f>+'Ark1'!U165</f>
        <v>1.6180154436169178</v>
      </c>
      <c r="J110" s="5">
        <f>+'Ark1'!W165</f>
        <v>60.185064935064943</v>
      </c>
      <c r="K110" s="18"/>
      <c r="L110" s="18">
        <f>+'Ark1'!Z165</f>
        <v>130.49480519480517</v>
      </c>
      <c r="M110" s="18"/>
      <c r="N110" s="18">
        <f>+'Ark1'!AA165</f>
        <v>30.41112512643296</v>
      </c>
      <c r="O110" s="5">
        <f>+'Ark1'!AB165</f>
        <v>3.6947010575788801</v>
      </c>
      <c r="P110" s="18">
        <f>+'Ark1'!AC165</f>
        <v>-58.208370698804686</v>
      </c>
      <c r="Q110" s="18">
        <f t="shared" si="54"/>
        <v>7.1627906976744189</v>
      </c>
      <c r="R110" s="5">
        <f>+'Ark1'!V165</f>
        <v>5.2727272727272716</v>
      </c>
      <c r="S110" s="5"/>
      <c r="T110" s="28"/>
      <c r="AG110"/>
      <c r="AH110"/>
      <c r="AI110"/>
      <c r="AK110"/>
      <c r="AL110"/>
      <c r="AM110"/>
      <c r="AN110"/>
      <c r="AO110"/>
    </row>
    <row r="111" spans="1:41" ht="15.6">
      <c r="A111" s="28"/>
      <c r="B111" s="2">
        <f>+'Ark1'!C166</f>
        <v>2023</v>
      </c>
      <c r="C111" s="2">
        <f>+'Ark1'!E166</f>
        <v>48</v>
      </c>
      <c r="D111" s="2">
        <f>+'Ark1'!Q166</f>
        <v>74</v>
      </c>
      <c r="E111" s="18">
        <f>+'Ark1'!R166</f>
        <v>350</v>
      </c>
      <c r="F111" s="18"/>
      <c r="G111" s="18">
        <f>+'Ark1'!S166</f>
        <v>349</v>
      </c>
      <c r="H111" s="51">
        <f>+'Ark1'!T166</f>
        <v>1.9376626252560485</v>
      </c>
      <c r="I111" s="51">
        <f>+'Ark1'!U166</f>
        <v>2.019053198249928</v>
      </c>
      <c r="J111" s="5">
        <f>+'Ark1'!W166</f>
        <v>59.355300859598863</v>
      </c>
      <c r="K111" s="18"/>
      <c r="L111" s="18">
        <f>+'Ark1'!Z166</f>
        <v>143.70888252149012</v>
      </c>
      <c r="M111" s="18"/>
      <c r="N111" s="18">
        <f>+'Ark1'!AA166</f>
        <v>28.270624363517161</v>
      </c>
      <c r="O111" s="5">
        <f>+'Ark1'!AB166</f>
        <v>4.0448568968950722</v>
      </c>
      <c r="P111" s="18">
        <f>+'Ark1'!AC166</f>
        <v>-53.869405126473808</v>
      </c>
      <c r="Q111" s="18">
        <f t="shared" si="54"/>
        <v>4.7297297297297298</v>
      </c>
      <c r="R111" s="5">
        <f>+'Ark1'!V166</f>
        <v>6.38</v>
      </c>
      <c r="S111" s="5"/>
      <c r="T111" s="28"/>
      <c r="AG111"/>
      <c r="AH111"/>
      <c r="AI111"/>
      <c r="AK111"/>
      <c r="AL111"/>
      <c r="AM111"/>
      <c r="AN111"/>
      <c r="AO111"/>
    </row>
    <row r="112" spans="1:41" ht="15.6">
      <c r="A112" s="28"/>
      <c r="B112" s="2">
        <f>+'Ark1'!C167</f>
        <v>2023</v>
      </c>
      <c r="C112" s="2">
        <f>+'Ark1'!E167</f>
        <v>49</v>
      </c>
      <c r="D112" s="2">
        <f>+'Ark1'!Q167</f>
        <v>76</v>
      </c>
      <c r="E112" s="18">
        <f>+'Ark1'!R167</f>
        <v>342</v>
      </c>
      <c r="F112" s="18"/>
      <c r="G112" s="18">
        <f>+'Ark1'!S167</f>
        <v>342</v>
      </c>
      <c r="H112" s="51">
        <f>+'Ark1'!T167</f>
        <v>1.8933731938216247</v>
      </c>
      <c r="I112" s="51">
        <f>+'Ark1'!U167</f>
        <v>1.993071491078662</v>
      </c>
      <c r="J112" s="5">
        <f>+'Ark1'!W167</f>
        <v>59.526315789473678</v>
      </c>
      <c r="K112" s="18"/>
      <c r="L112" s="18">
        <f>+'Ark1'!Z167</f>
        <v>144.76315789473691</v>
      </c>
      <c r="M112" s="18"/>
      <c r="N112" s="18">
        <f>+'Ark1'!AA167</f>
        <v>29.013412697293749</v>
      </c>
      <c r="O112" s="5">
        <f>+'Ark1'!AB167</f>
        <v>4.1616682854139722</v>
      </c>
      <c r="P112" s="18">
        <f>+'Ark1'!AC167</f>
        <v>-53.383525075239184</v>
      </c>
      <c r="Q112" s="18">
        <f t="shared" si="54"/>
        <v>4.5</v>
      </c>
      <c r="R112" s="5">
        <f>+'Ark1'!V167</f>
        <v>5.4619883040935662</v>
      </c>
      <c r="S112" s="5"/>
      <c r="T112" s="28"/>
      <c r="AG112"/>
      <c r="AH112"/>
      <c r="AI112"/>
      <c r="AK112"/>
      <c r="AL112"/>
      <c r="AM112"/>
      <c r="AN112"/>
      <c r="AO112"/>
    </row>
    <row r="113" spans="1:41" ht="15.6">
      <c r="A113" s="28"/>
      <c r="B113" s="2">
        <f>+'Ark1'!C168</f>
        <v>2023</v>
      </c>
      <c r="C113" s="2">
        <f>+'Ark1'!E168</f>
        <v>50</v>
      </c>
      <c r="D113" s="2">
        <f>+'Ark1'!Q168</f>
        <v>75</v>
      </c>
      <c r="E113" s="18">
        <f>+'Ark1'!R168</f>
        <v>546</v>
      </c>
      <c r="F113" s="18"/>
      <c r="G113" s="18">
        <f>+'Ark1'!S168</f>
        <v>545</v>
      </c>
      <c r="H113" s="51">
        <f>+'Ark1'!T168</f>
        <v>3.0227536953994343</v>
      </c>
      <c r="I113" s="51">
        <f>+'Ark1'!U168</f>
        <v>2.9825260740964161</v>
      </c>
      <c r="J113" s="5">
        <f>+'Ark1'!W168</f>
        <v>60.563302752293581</v>
      </c>
      <c r="K113" s="18"/>
      <c r="L113" s="18">
        <f>+'Ark1'!Z168</f>
        <v>135.94055045871562</v>
      </c>
      <c r="M113" s="18"/>
      <c r="N113" s="18">
        <f>+'Ark1'!AA168</f>
        <v>29.283572557243161</v>
      </c>
      <c r="O113" s="5">
        <f>+'Ark1'!AB168</f>
        <v>4.0682403957380684</v>
      </c>
      <c r="P113" s="18">
        <f>+'Ark1'!AC168</f>
        <v>-59.189068991501358</v>
      </c>
      <c r="Q113" s="18">
        <f t="shared" si="54"/>
        <v>7.28</v>
      </c>
      <c r="R113" s="5">
        <f>+'Ark1'!V168</f>
        <v>3.9267399267399266</v>
      </c>
      <c r="S113" s="5"/>
      <c r="T113" s="28"/>
      <c r="AG113"/>
      <c r="AH113"/>
      <c r="AI113"/>
      <c r="AK113"/>
      <c r="AL113"/>
      <c r="AM113"/>
      <c r="AN113"/>
      <c r="AO113"/>
    </row>
    <row r="114" spans="1:41" ht="15.6">
      <c r="A114" s="28"/>
      <c r="B114" s="2">
        <f>+'Ark1'!C169</f>
        <v>2023</v>
      </c>
      <c r="C114" s="2">
        <f>+'Ark1'!E169</f>
        <v>51</v>
      </c>
      <c r="D114" s="2">
        <f>+'Ark1'!Q169</f>
        <v>60</v>
      </c>
      <c r="E114" s="18">
        <f>+'Ark1'!R169</f>
        <v>312</v>
      </c>
      <c r="F114" s="18"/>
      <c r="G114" s="18">
        <f>+'Ark1'!S169</f>
        <v>311</v>
      </c>
      <c r="H114" s="51">
        <f>+'Ark1'!T169</f>
        <v>1.7272878259425339</v>
      </c>
      <c r="I114" s="51">
        <f>+'Ark1'!U169</f>
        <v>1.7912603720512843</v>
      </c>
      <c r="J114" s="5">
        <f>+'Ark1'!W169</f>
        <v>60.81028938906752</v>
      </c>
      <c r="K114" s="18"/>
      <c r="L114" s="18">
        <f>+'Ark1'!Z169</f>
        <v>143.07363344051456</v>
      </c>
      <c r="M114" s="18"/>
      <c r="N114" s="18">
        <f>+'Ark1'!AA169</f>
        <v>28.870373547837112</v>
      </c>
      <c r="O114" s="5">
        <f>+'Ark1'!AB169</f>
        <v>3.7295237637904353</v>
      </c>
      <c r="P114" s="18">
        <f>+'Ark1'!AC169</f>
        <v>-57.258339851130394</v>
      </c>
      <c r="Q114" s="18">
        <f t="shared" si="54"/>
        <v>5.2</v>
      </c>
      <c r="R114" s="5">
        <f>+'Ark1'!V169</f>
        <v>3.932692307692307</v>
      </c>
      <c r="S114" s="5"/>
      <c r="T114" s="28"/>
      <c r="AG114"/>
      <c r="AH114"/>
      <c r="AI114"/>
      <c r="AK114"/>
      <c r="AL114"/>
      <c r="AM114"/>
      <c r="AN114"/>
      <c r="AO114"/>
    </row>
    <row r="115" spans="1:41" ht="15.6">
      <c r="A115" s="28"/>
      <c r="B115" s="2">
        <f>+'Ark1'!C170</f>
        <v>2023</v>
      </c>
      <c r="C115" s="2">
        <f>+'Ark1'!E170</f>
        <v>52</v>
      </c>
      <c r="D115" s="2">
        <f>+'Ark1'!Q170</f>
        <v>10</v>
      </c>
      <c r="E115" s="18">
        <f>+'Ark1'!R170</f>
        <v>58</v>
      </c>
      <c r="F115" s="18"/>
      <c r="G115" s="18">
        <f>+'Ark1'!S170</f>
        <v>58</v>
      </c>
      <c r="H115" s="51">
        <f>+'Ark1'!T170</f>
        <v>0.32109837789957374</v>
      </c>
      <c r="I115" s="51">
        <f>+'Ark1'!U170</f>
        <v>0.291889625328002</v>
      </c>
      <c r="J115" s="5">
        <f>+'Ark1'!W170</f>
        <v>62.931034482758641</v>
      </c>
      <c r="K115" s="18"/>
      <c r="L115" s="18">
        <f>+'Ark1'!Z170</f>
        <v>125.01206896551729</v>
      </c>
      <c r="M115" s="18"/>
      <c r="N115" s="18">
        <f>+'Ark1'!AA170</f>
        <v>25.818044195178913</v>
      </c>
      <c r="O115" s="5">
        <f>+'Ark1'!AB170</f>
        <v>2.0666653881064785</v>
      </c>
      <c r="P115" s="18">
        <f>+'Ark1'!AC170</f>
        <v>-52.878813086933214</v>
      </c>
      <c r="Q115" s="18">
        <f t="shared" si="54"/>
        <v>5.8</v>
      </c>
      <c r="R115" s="5">
        <f>+'Ark1'!V170</f>
        <v>0.91379310344827613</v>
      </c>
      <c r="S115" s="5"/>
      <c r="T115" s="28"/>
      <c r="AG115"/>
      <c r="AH115"/>
      <c r="AI115"/>
      <c r="AK115"/>
      <c r="AL115"/>
      <c r="AM115"/>
      <c r="AN115"/>
      <c r="AO115"/>
    </row>
    <row r="116" spans="1:41">
      <c r="A116" s="28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AG116"/>
      <c r="AH116"/>
      <c r="AI116"/>
      <c r="AK116"/>
      <c r="AL116"/>
      <c r="AM116"/>
      <c r="AN116"/>
      <c r="AO116"/>
    </row>
    <row r="117" spans="1:41">
      <c r="A117" s="28"/>
      <c r="B117">
        <f>+'Ark1'!C171</f>
        <v>2022</v>
      </c>
      <c r="C117">
        <f>+'Ark1'!E171</f>
        <v>1</v>
      </c>
      <c r="D117">
        <f>+'Ark1'!Q171</f>
        <v>71</v>
      </c>
      <c r="E117" s="9">
        <f>+'Ark1'!R171</f>
        <v>449</v>
      </c>
      <c r="F117" s="9"/>
      <c r="G117" s="9">
        <f>+'Ark1'!S171</f>
        <v>448</v>
      </c>
      <c r="H117" s="94">
        <f>+'Ark1'!T171</f>
        <v>2.4799779066556202</v>
      </c>
      <c r="I117" s="94">
        <f>+'Ark1'!U171</f>
        <v>2.423176226418295</v>
      </c>
      <c r="J117" s="1">
        <f>+'Ark1'!W171</f>
        <v>60.325892857142847</v>
      </c>
      <c r="K117" s="9"/>
      <c r="L117" s="9">
        <f>+'Ark1'!Z171</f>
        <v>135.03968750000001</v>
      </c>
      <c r="N117" s="9">
        <f>+'Ark1'!AA171</f>
        <v>28.260799846042111</v>
      </c>
      <c r="O117" s="1">
        <f>+'Ark1'!AB171</f>
        <v>4.0472708074109276</v>
      </c>
      <c r="P117" s="9">
        <f>+'Ark1'!AC171</f>
        <v>-58.41785457359989</v>
      </c>
      <c r="Q117" s="9">
        <f t="shared" ref="Q117" si="55">+E117/D117</f>
        <v>6.323943661971831</v>
      </c>
      <c r="R117" s="1">
        <f>+'Ark1'!V171</f>
        <v>4.2182628062360807</v>
      </c>
      <c r="S117" s="1"/>
      <c r="T117" s="28"/>
      <c r="AG117"/>
      <c r="AH117"/>
      <c r="AI117"/>
      <c r="AK117"/>
      <c r="AL117"/>
      <c r="AM117"/>
      <c r="AN117"/>
      <c r="AO117"/>
    </row>
    <row r="118" spans="1:41">
      <c r="A118" s="28"/>
      <c r="B118">
        <f>+'Ark1'!C172</f>
        <v>2022</v>
      </c>
      <c r="C118">
        <f>+'Ark1'!E172</f>
        <v>2</v>
      </c>
      <c r="D118">
        <f>+'Ark1'!Q172</f>
        <v>70</v>
      </c>
      <c r="E118" s="9">
        <f>+'Ark1'!R172</f>
        <v>455</v>
      </c>
      <c r="F118" s="9"/>
      <c r="G118" s="9">
        <f>+'Ark1'!S172</f>
        <v>455</v>
      </c>
      <c r="H118" s="94">
        <f>+'Ark1'!T172</f>
        <v>2.5131179232256282</v>
      </c>
      <c r="I118" s="94">
        <f>+'Ark1'!U172</f>
        <v>2.5113350129778471</v>
      </c>
      <c r="J118" s="1">
        <f>+'Ark1'!W172</f>
        <v>59.213186813186802</v>
      </c>
      <c r="K118" s="9"/>
      <c r="L118" s="9">
        <f>+'Ark1'!Z172</f>
        <v>137.79951648351656</v>
      </c>
      <c r="N118" s="9">
        <f>+'Ark1'!AA172</f>
        <v>31.394444013727028</v>
      </c>
      <c r="O118" s="1">
        <f>+'Ark1'!AB172</f>
        <v>4.3324284181123289</v>
      </c>
      <c r="P118" s="9">
        <f>+'Ark1'!AC172</f>
        <v>-59.715465307188353</v>
      </c>
      <c r="Q118" s="9">
        <f t="shared" ref="Q118:Q168" si="56">+E118/D118</f>
        <v>6.5</v>
      </c>
      <c r="R118" s="1">
        <f>+'Ark1'!V172</f>
        <v>5.9054945054945076</v>
      </c>
      <c r="S118" s="1"/>
      <c r="T118" s="28"/>
      <c r="AG118"/>
      <c r="AH118"/>
      <c r="AI118"/>
      <c r="AK118"/>
      <c r="AL118"/>
      <c r="AM118"/>
      <c r="AN118"/>
      <c r="AO118"/>
    </row>
    <row r="119" spans="1:41">
      <c r="A119" s="28"/>
      <c r="B119">
        <f>+'Ark1'!C173</f>
        <v>2022</v>
      </c>
      <c r="C119">
        <f>+'Ark1'!E173</f>
        <v>3</v>
      </c>
      <c r="D119">
        <f>+'Ark1'!Q173</f>
        <v>71</v>
      </c>
      <c r="E119" s="9">
        <f>+'Ark1'!R173</f>
        <v>427</v>
      </c>
      <c r="F119" s="9"/>
      <c r="G119" s="9">
        <f>+'Ark1'!S173</f>
        <v>425</v>
      </c>
      <c r="H119" s="94">
        <f>+'Ark1'!T173</f>
        <v>2.3584645125655901</v>
      </c>
      <c r="I119" s="94">
        <f>+'Ark1'!U173</f>
        <v>2.3226655967877625</v>
      </c>
      <c r="J119" s="1">
        <f>+'Ark1'!W173</f>
        <v>59.463529411764711</v>
      </c>
      <c r="K119" s="9"/>
      <c r="L119" s="9">
        <f>+'Ark1'!Z173</f>
        <v>136.44329411764718</v>
      </c>
      <c r="N119" s="9">
        <f>+'Ark1'!AA173</f>
        <v>30.476422647417849</v>
      </c>
      <c r="O119" s="1">
        <f>+'Ark1'!AB173</f>
        <v>4.5399364353887988</v>
      </c>
      <c r="P119" s="9">
        <f>+'Ark1'!AC173</f>
        <v>-55.554627714111021</v>
      </c>
      <c r="Q119" s="9">
        <f t="shared" si="56"/>
        <v>6.0140845070422539</v>
      </c>
      <c r="R119" s="1">
        <f>+'Ark1'!V173</f>
        <v>5.7915690866510552</v>
      </c>
      <c r="S119" s="1"/>
      <c r="T119" s="28"/>
      <c r="AG119"/>
      <c r="AH119"/>
      <c r="AI119"/>
      <c r="AK119"/>
      <c r="AL119"/>
      <c r="AM119"/>
      <c r="AN119"/>
      <c r="AO119"/>
    </row>
    <row r="120" spans="1:41">
      <c r="A120" s="28"/>
      <c r="B120">
        <f>+'Ark1'!C174</f>
        <v>2022</v>
      </c>
      <c r="C120">
        <f>+'Ark1'!E174</f>
        <v>4</v>
      </c>
      <c r="D120">
        <f>+'Ark1'!Q174</f>
        <v>68</v>
      </c>
      <c r="E120" s="9">
        <f>+'Ark1'!R174</f>
        <v>413</v>
      </c>
      <c r="F120" s="9"/>
      <c r="G120" s="9">
        <f>+'Ark1'!S174</f>
        <v>413</v>
      </c>
      <c r="H120" s="94">
        <f>+'Ark1'!T174</f>
        <v>2.2811378072355697</v>
      </c>
      <c r="I120" s="94">
        <f>+'Ark1'!U174</f>
        <v>2.2751816161124556</v>
      </c>
      <c r="J120" s="1">
        <f>+'Ark1'!W174</f>
        <v>60.760290556900735</v>
      </c>
      <c r="K120" s="9"/>
      <c r="L120" s="9">
        <f>+'Ark1'!Z174</f>
        <v>137.5372881355932</v>
      </c>
      <c r="N120" s="9">
        <f>+'Ark1'!AA174</f>
        <v>26.477533340977264</v>
      </c>
      <c r="O120" s="1">
        <f>+'Ark1'!AB174</f>
        <v>3.8334796226498247</v>
      </c>
      <c r="P120" s="9">
        <f>+'Ark1'!AC174</f>
        <v>-57.573087943948245</v>
      </c>
      <c r="Q120" s="9">
        <f t="shared" si="56"/>
        <v>6.0735294117647056</v>
      </c>
      <c r="R120" s="1">
        <f>+'Ark1'!V174</f>
        <v>4.2058111380145267</v>
      </c>
      <c r="S120" s="1"/>
      <c r="T120" s="28"/>
      <c r="AG120"/>
      <c r="AH120"/>
      <c r="AI120"/>
      <c r="AK120"/>
      <c r="AL120"/>
      <c r="AM120"/>
      <c r="AN120"/>
      <c r="AO120"/>
    </row>
    <row r="121" spans="1:41">
      <c r="A121" s="28"/>
      <c r="B121">
        <f>+'Ark1'!C175</f>
        <v>2022</v>
      </c>
      <c r="C121">
        <f>+'Ark1'!E175</f>
        <v>5</v>
      </c>
      <c r="D121">
        <f>+'Ark1'!Q175</f>
        <v>70</v>
      </c>
      <c r="E121" s="9">
        <f>+'Ark1'!R175</f>
        <v>406</v>
      </c>
      <c r="F121" s="9"/>
      <c r="G121" s="9">
        <f>+'Ark1'!S175</f>
        <v>406</v>
      </c>
      <c r="H121" s="94">
        <f>+'Ark1'!T175</f>
        <v>2.2424744545705608</v>
      </c>
      <c r="I121" s="94">
        <f>+'Ark1'!U175</f>
        <v>2.240687137700331</v>
      </c>
      <c r="J121" s="1">
        <f>+'Ark1'!W175</f>
        <v>59.546798029556648</v>
      </c>
      <c r="K121" s="9"/>
      <c r="L121" s="9">
        <f>+'Ark1'!Z175</f>
        <v>137.78743842364528</v>
      </c>
      <c r="N121" s="9">
        <f>+'Ark1'!AA175</f>
        <v>27.333787259555539</v>
      </c>
      <c r="O121" s="1">
        <f>+'Ark1'!AB175</f>
        <v>3.9437581903105223</v>
      </c>
      <c r="P121" s="9">
        <f>+'Ark1'!AC175</f>
        <v>-51.222065567798445</v>
      </c>
      <c r="Q121" s="9">
        <f t="shared" si="56"/>
        <v>5.8</v>
      </c>
      <c r="R121" s="1">
        <f>+'Ark1'!V175</f>
        <v>5.6699507389162562</v>
      </c>
      <c r="S121" s="1"/>
      <c r="T121" s="28"/>
      <c r="AG121"/>
      <c r="AH121"/>
      <c r="AI121"/>
      <c r="AK121"/>
      <c r="AL121"/>
      <c r="AM121"/>
      <c r="AN121"/>
      <c r="AO121"/>
    </row>
    <row r="122" spans="1:41">
      <c r="A122" s="28"/>
      <c r="B122">
        <f>+'Ark1'!C176</f>
        <v>2022</v>
      </c>
      <c r="C122">
        <f>+'Ark1'!E176</f>
        <v>6</v>
      </c>
      <c r="D122">
        <f>+'Ark1'!Q176</f>
        <v>76</v>
      </c>
      <c r="E122" s="9">
        <f>+'Ark1'!R176</f>
        <v>422</v>
      </c>
      <c r="F122" s="9"/>
      <c r="G122" s="9">
        <f>+'Ark1'!S176</f>
        <v>422</v>
      </c>
      <c r="H122" s="94">
        <f>+'Ark1'!T176</f>
        <v>2.330847832090583</v>
      </c>
      <c r="I122" s="94">
        <f>+'Ark1'!U176</f>
        <v>2.3334361091484448</v>
      </c>
      <c r="J122" s="1">
        <f>+'Ark1'!W176</f>
        <v>60.151658767772517</v>
      </c>
      <c r="K122" s="9"/>
      <c r="L122" s="9">
        <f>+'Ark1'!Z176</f>
        <v>138.0504739336493</v>
      </c>
      <c r="N122" s="9">
        <f>+'Ark1'!AA176</f>
        <v>29.248842278915625</v>
      </c>
      <c r="O122" s="1">
        <f>+'Ark1'!AB176</f>
        <v>4.2090778219283056</v>
      </c>
      <c r="P122" s="9">
        <f>+'Ark1'!AC176</f>
        <v>-61.976630641729983</v>
      </c>
      <c r="Q122" s="9">
        <f t="shared" si="56"/>
        <v>5.5526315789473681</v>
      </c>
      <c r="R122" s="1">
        <f>+'Ark1'!V176</f>
        <v>3.917061611374407</v>
      </c>
      <c r="S122" s="1"/>
      <c r="T122" s="28"/>
      <c r="AG122"/>
      <c r="AH122"/>
      <c r="AI122"/>
      <c r="AK122"/>
      <c r="AL122"/>
      <c r="AM122"/>
      <c r="AN122"/>
      <c r="AO122"/>
    </row>
    <row r="123" spans="1:41">
      <c r="A123" s="28"/>
      <c r="B123">
        <f>+'Ark1'!C177</f>
        <v>2022</v>
      </c>
      <c r="C123">
        <f>+'Ark1'!E177</f>
        <v>7</v>
      </c>
      <c r="D123">
        <f>+'Ark1'!Q177</f>
        <v>59</v>
      </c>
      <c r="E123" s="9">
        <f>+'Ark1'!R177</f>
        <v>341</v>
      </c>
      <c r="F123" s="9"/>
      <c r="G123" s="9">
        <f>+'Ark1'!S177</f>
        <v>340</v>
      </c>
      <c r="H123" s="94">
        <f>+'Ark1'!T177</f>
        <v>1.8834576083954715</v>
      </c>
      <c r="I123" s="94">
        <f>+'Ark1'!U177</f>
        <v>1.7978544578621949</v>
      </c>
      <c r="J123" s="1">
        <f>+'Ark1'!W177</f>
        <v>59.505882352941185</v>
      </c>
      <c r="K123" s="9"/>
      <c r="L123" s="9">
        <f>+'Ark1'!Z177</f>
        <v>132.01705882352937</v>
      </c>
      <c r="N123" s="9">
        <f>+'Ark1'!AA177</f>
        <v>26.42153094034968</v>
      </c>
      <c r="O123" s="1">
        <f>+'Ark1'!AB177</f>
        <v>4.4328281489274852</v>
      </c>
      <c r="P123" s="9">
        <f>+'Ark1'!AC177</f>
        <v>-51.930303409235869</v>
      </c>
      <c r="Q123" s="9">
        <f t="shared" si="56"/>
        <v>5.7796610169491522</v>
      </c>
      <c r="R123" s="1">
        <f>+'Ark1'!V177</f>
        <v>5.1700879765395884</v>
      </c>
      <c r="S123" s="1"/>
      <c r="T123" s="28"/>
      <c r="AG123"/>
      <c r="AH123"/>
      <c r="AI123"/>
      <c r="AK123"/>
      <c r="AL123"/>
      <c r="AM123"/>
      <c r="AN123"/>
      <c r="AO123"/>
    </row>
    <row r="124" spans="1:41">
      <c r="A124" s="28"/>
      <c r="B124">
        <f>+'Ark1'!C178</f>
        <v>2022</v>
      </c>
      <c r="C124">
        <f>+'Ark1'!E178</f>
        <v>8</v>
      </c>
      <c r="D124">
        <f>+'Ark1'!Q178</f>
        <v>69</v>
      </c>
      <c r="E124" s="9">
        <f>+'Ark1'!R178</f>
        <v>385</v>
      </c>
      <c r="F124" s="9"/>
      <c r="G124" s="9">
        <f>+'Ark1'!S178</f>
        <v>385</v>
      </c>
      <c r="H124" s="94">
        <f>+'Ark1'!T178</f>
        <v>2.1264843965755311</v>
      </c>
      <c r="I124" s="94">
        <f>+'Ark1'!U178</f>
        <v>2.0822015917399344</v>
      </c>
      <c r="J124" s="1">
        <f>+'Ark1'!W178</f>
        <v>59.431168831168847</v>
      </c>
      <c r="K124" s="9"/>
      <c r="L124" s="9">
        <f>+'Ark1'!Z178</f>
        <v>135.0257142857142</v>
      </c>
      <c r="N124" s="9">
        <f>+'Ark1'!AA178</f>
        <v>30.21140300024252</v>
      </c>
      <c r="O124" s="1">
        <f>+'Ark1'!AB178</f>
        <v>4.3967006443367627</v>
      </c>
      <c r="P124" s="9">
        <f>+'Ark1'!AC178</f>
        <v>-62.396617979760038</v>
      </c>
      <c r="Q124" s="9">
        <f t="shared" si="56"/>
        <v>5.5797101449275361</v>
      </c>
      <c r="R124" s="1">
        <f>+'Ark1'!V178</f>
        <v>5.1012987012987026</v>
      </c>
      <c r="S124" s="1"/>
      <c r="T124" s="28"/>
      <c r="AG124"/>
      <c r="AH124"/>
      <c r="AI124"/>
      <c r="AK124"/>
      <c r="AL124"/>
      <c r="AM124"/>
      <c r="AN124"/>
      <c r="AO124"/>
    </row>
    <row r="125" spans="1:41">
      <c r="A125" s="28"/>
      <c r="B125">
        <f>+'Ark1'!C179</f>
        <v>2022</v>
      </c>
      <c r="C125">
        <f>+'Ark1'!E179</f>
        <v>9</v>
      </c>
      <c r="D125">
        <f>+'Ark1'!Q179</f>
        <v>66</v>
      </c>
      <c r="E125" s="9">
        <f>+'Ark1'!R179</f>
        <v>403</v>
      </c>
      <c r="F125" s="9"/>
      <c r="G125" s="9">
        <f>+'Ark1'!S179</f>
        <v>402</v>
      </c>
      <c r="H125" s="94">
        <f>+'Ark1'!T179</f>
        <v>2.2259044462855564</v>
      </c>
      <c r="I125" s="94">
        <f>+'Ark1'!U179</f>
        <v>2.1657822096017334</v>
      </c>
      <c r="J125" s="1">
        <f>+'Ark1'!W179</f>
        <v>59.786069651741315</v>
      </c>
      <c r="K125" s="9"/>
      <c r="L125" s="9">
        <f>+'Ark1'!Z179</f>
        <v>134.50646766169157</v>
      </c>
      <c r="N125" s="9">
        <f>+'Ark1'!AA179</f>
        <v>28.907235541072755</v>
      </c>
      <c r="O125" s="1">
        <f>+'Ark1'!AB179</f>
        <v>3.5943577917964151</v>
      </c>
      <c r="P125" s="9">
        <f>+'Ark1'!AC179</f>
        <v>-47.042665430131422</v>
      </c>
      <c r="Q125" s="9">
        <f t="shared" si="56"/>
        <v>6.1060606060606064</v>
      </c>
      <c r="R125" s="1">
        <f>+'Ark1'!V179</f>
        <v>5.2233250620347409</v>
      </c>
      <c r="S125" s="1"/>
      <c r="T125" s="28"/>
      <c r="AG125"/>
      <c r="AH125"/>
      <c r="AI125"/>
      <c r="AK125"/>
      <c r="AL125"/>
      <c r="AM125"/>
      <c r="AN125"/>
      <c r="AO125"/>
    </row>
    <row r="126" spans="1:41">
      <c r="A126" s="28"/>
      <c r="B126">
        <f>+'Ark1'!C180</f>
        <v>2022</v>
      </c>
      <c r="C126">
        <f>+'Ark1'!E180</f>
        <v>10</v>
      </c>
      <c r="D126">
        <f>+'Ark1'!Q180</f>
        <v>61</v>
      </c>
      <c r="E126" s="9">
        <f>+'Ark1'!R180</f>
        <v>388</v>
      </c>
      <c r="F126" s="9"/>
      <c r="G126" s="9">
        <f>+'Ark1'!S180</f>
        <v>386</v>
      </c>
      <c r="H126" s="94">
        <f>+'Ark1'!T180</f>
        <v>2.1430544048605351</v>
      </c>
      <c r="I126" s="94">
        <f>+'Ark1'!U180</f>
        <v>2.1180739266980164</v>
      </c>
      <c r="J126" s="1">
        <f>+'Ark1'!W180</f>
        <v>59.99222797927461</v>
      </c>
      <c r="K126" s="9"/>
      <c r="L126" s="9">
        <f>+'Ark1'!Z180</f>
        <v>136.99611398963737</v>
      </c>
      <c r="N126" s="9">
        <f>+'Ark1'!AA180</f>
        <v>28.644949286286444</v>
      </c>
      <c r="O126" s="1">
        <f>+'Ark1'!AB180</f>
        <v>4.3443062266042896</v>
      </c>
      <c r="P126" s="9">
        <f>+'Ark1'!AC180</f>
        <v>-56.133102841572807</v>
      </c>
      <c r="Q126" s="9">
        <f t="shared" si="56"/>
        <v>6.360655737704918</v>
      </c>
      <c r="R126" s="1">
        <f>+'Ark1'!V180</f>
        <v>4.2835051546391751</v>
      </c>
      <c r="S126" s="1"/>
      <c r="T126" s="28"/>
      <c r="AG126"/>
      <c r="AH126"/>
      <c r="AI126"/>
      <c r="AK126"/>
      <c r="AL126"/>
      <c r="AM126"/>
      <c r="AN126"/>
      <c r="AO126"/>
    </row>
    <row r="127" spans="1:41">
      <c r="A127" s="28"/>
      <c r="B127">
        <f>+'Ark1'!C181</f>
        <v>2022</v>
      </c>
      <c r="C127">
        <f>+'Ark1'!E181</f>
        <v>11</v>
      </c>
      <c r="D127">
        <f>+'Ark1'!Q181</f>
        <v>73</v>
      </c>
      <c r="E127" s="9">
        <f>+'Ark1'!R181</f>
        <v>438</v>
      </c>
      <c r="F127" s="9"/>
      <c r="G127" s="9">
        <f>+'Ark1'!S181</f>
        <v>438</v>
      </c>
      <c r="H127" s="94">
        <f>+'Ark1'!T181</f>
        <v>2.4192212096106047</v>
      </c>
      <c r="I127" s="94">
        <f>+'Ark1'!U181</f>
        <v>2.377038860192846</v>
      </c>
      <c r="J127" s="1">
        <f>+'Ark1'!W181</f>
        <v>59.748858447488601</v>
      </c>
      <c r="K127" s="9"/>
      <c r="L127" s="9">
        <f>+'Ark1'!Z181</f>
        <v>135.4929223744293</v>
      </c>
      <c r="N127" s="9">
        <f>+'Ark1'!AA181</f>
        <v>28.844833193520152</v>
      </c>
      <c r="O127" s="1">
        <f>+'Ark1'!AB181</f>
        <v>4.0137817457277096</v>
      </c>
      <c r="P127" s="9">
        <f>+'Ark1'!AC181</f>
        <v>-56.300785458474721</v>
      </c>
      <c r="Q127" s="9">
        <f t="shared" si="56"/>
        <v>6</v>
      </c>
      <c r="R127" s="1">
        <f>+'Ark1'!V181</f>
        <v>5.7899543378995428</v>
      </c>
      <c r="S127" s="1"/>
      <c r="T127" s="28"/>
      <c r="AG127"/>
      <c r="AH127"/>
      <c r="AI127"/>
      <c r="AK127"/>
      <c r="AL127"/>
      <c r="AM127"/>
      <c r="AN127"/>
      <c r="AO127"/>
    </row>
    <row r="128" spans="1:41">
      <c r="A128" s="28"/>
      <c r="B128">
        <f>+'Ark1'!C182</f>
        <v>2022</v>
      </c>
      <c r="C128">
        <f>+'Ark1'!E182</f>
        <v>12</v>
      </c>
      <c r="D128">
        <f>+'Ark1'!Q182</f>
        <v>64</v>
      </c>
      <c r="E128" s="9">
        <f>+'Ark1'!R182</f>
        <v>409</v>
      </c>
      <c r="F128" s="9"/>
      <c r="G128" s="9">
        <f>+'Ark1'!S182</f>
        <v>408</v>
      </c>
      <c r="H128" s="94">
        <f>+'Ark1'!T182</f>
        <v>2.2590444628555648</v>
      </c>
      <c r="I128" s="94">
        <f>+'Ark1'!U182</f>
        <v>2.2530317710568313</v>
      </c>
      <c r="J128" s="1">
        <f>+'Ark1'!W182</f>
        <v>58.889705882352942</v>
      </c>
      <c r="K128" s="9"/>
      <c r="L128" s="9">
        <f>+'Ark1'!Z182</f>
        <v>137.86740196078438</v>
      </c>
      <c r="N128" s="9">
        <f>+'Ark1'!AA182</f>
        <v>28.232146729153353</v>
      </c>
      <c r="O128" s="1">
        <f>+'Ark1'!AB182</f>
        <v>3.7074503568879646</v>
      </c>
      <c r="P128" s="9">
        <f>+'Ark1'!AC182</f>
        <v>-53.388902961343241</v>
      </c>
      <c r="Q128" s="9">
        <f t="shared" si="56"/>
        <v>6.390625</v>
      </c>
      <c r="R128" s="1">
        <f>+'Ark1'!V182</f>
        <v>7.3325183374083132</v>
      </c>
      <c r="S128" s="1"/>
      <c r="T128" s="28"/>
      <c r="AG128"/>
      <c r="AH128"/>
      <c r="AI128"/>
      <c r="AK128"/>
      <c r="AL128"/>
      <c r="AM128"/>
      <c r="AN128"/>
      <c r="AO128"/>
    </row>
    <row r="129" spans="1:41">
      <c r="A129" s="28"/>
      <c r="B129">
        <f>+'Ark1'!C183</f>
        <v>2022</v>
      </c>
      <c r="C129">
        <f>+'Ark1'!E183</f>
        <v>13</v>
      </c>
      <c r="D129">
        <f>+'Ark1'!Q183</f>
        <v>67</v>
      </c>
      <c r="E129" s="9">
        <f>+'Ark1'!R183</f>
        <v>345</v>
      </c>
      <c r="F129" s="9"/>
      <c r="G129" s="9">
        <f>+'Ark1'!S183</f>
        <v>344</v>
      </c>
      <c r="H129" s="94">
        <f>+'Ark1'!T183</f>
        <v>1.9055509527754764</v>
      </c>
      <c r="I129" s="94">
        <f>+'Ark1'!U183</f>
        <v>1.9015021143729405</v>
      </c>
      <c r="J129" s="1">
        <f>+'Ark1'!W183</f>
        <v>60.843023255813989</v>
      </c>
      <c r="K129" s="9"/>
      <c r="L129" s="9">
        <f>+'Ark1'!Z183</f>
        <v>138.00436046511629</v>
      </c>
      <c r="N129" s="9">
        <f>+'Ark1'!AA183</f>
        <v>28.199506400270057</v>
      </c>
      <c r="O129" s="1">
        <f>+'Ark1'!AB183</f>
        <v>3.8974959372467528</v>
      </c>
      <c r="P129" s="9">
        <f>+'Ark1'!AC183</f>
        <v>-60.583642301821556</v>
      </c>
      <c r="Q129" s="9">
        <f t="shared" si="56"/>
        <v>5.1492537313432836</v>
      </c>
      <c r="R129" s="1">
        <f>+'Ark1'!V183</f>
        <v>3.6434782608695646</v>
      </c>
      <c r="S129" s="1"/>
      <c r="T129" s="28"/>
      <c r="AG129"/>
      <c r="AH129"/>
      <c r="AI129"/>
      <c r="AK129"/>
      <c r="AL129"/>
      <c r="AM129"/>
      <c r="AN129"/>
      <c r="AO129"/>
    </row>
    <row r="130" spans="1:41">
      <c r="A130" s="28"/>
      <c r="B130">
        <f>+'Ark1'!C184</f>
        <v>2022</v>
      </c>
      <c r="C130">
        <f>+'Ark1'!E184</f>
        <v>14</v>
      </c>
      <c r="D130">
        <f>+'Ark1'!Q184</f>
        <v>77</v>
      </c>
      <c r="E130" s="9">
        <f>+'Ark1'!R184</f>
        <v>395</v>
      </c>
      <c r="F130" s="9"/>
      <c r="G130" s="9">
        <f>+'Ark1'!S184</f>
        <v>395</v>
      </c>
      <c r="H130" s="94">
        <f>+'Ark1'!T184</f>
        <v>2.1817177575255449</v>
      </c>
      <c r="I130" s="94">
        <f>+'Ark1'!U184</f>
        <v>2.2002766880138567</v>
      </c>
      <c r="J130" s="1">
        <f>+'Ark1'!W184</f>
        <v>59.951898734177213</v>
      </c>
      <c r="K130" s="9"/>
      <c r="L130" s="9">
        <f>+'Ark1'!Z184</f>
        <v>139.07037974683547</v>
      </c>
      <c r="N130" s="9">
        <f>+'Ark1'!AA184</f>
        <v>31.518158055278999</v>
      </c>
      <c r="O130" s="1">
        <f>+'Ark1'!AB184</f>
        <v>4.6731351999851718</v>
      </c>
      <c r="P130" s="9">
        <f>+'Ark1'!AC184</f>
        <v>-62.80042839161672</v>
      </c>
      <c r="Q130" s="9">
        <f t="shared" si="56"/>
        <v>5.1298701298701301</v>
      </c>
      <c r="R130" s="1">
        <f>+'Ark1'!V184</f>
        <v>4.5265822784810119</v>
      </c>
      <c r="S130" s="1"/>
      <c r="T130" s="28"/>
      <c r="AG130"/>
      <c r="AH130"/>
      <c r="AI130"/>
      <c r="AK130"/>
      <c r="AL130"/>
      <c r="AM130"/>
      <c r="AN130"/>
      <c r="AO130"/>
    </row>
    <row r="131" spans="1:41">
      <c r="A131" s="28"/>
      <c r="B131">
        <f>+'Ark1'!C185</f>
        <v>2022</v>
      </c>
      <c r="C131">
        <f>+'Ark1'!E185</f>
        <v>15</v>
      </c>
      <c r="D131">
        <f>+'Ark1'!Q185</f>
        <v>30</v>
      </c>
      <c r="E131" s="9">
        <f>+'Ark1'!R185</f>
        <v>186</v>
      </c>
      <c r="F131" s="9"/>
      <c r="G131" s="9">
        <f>+'Ark1'!S185</f>
        <v>186</v>
      </c>
      <c r="H131" s="94">
        <f>+'Ark1'!T185</f>
        <v>1.0273405136702567</v>
      </c>
      <c r="I131" s="94">
        <f>+'Ark1'!U185</f>
        <v>0.96185201479436555</v>
      </c>
      <c r="J131" s="1">
        <f>+'Ark1'!W185</f>
        <v>60.220430107526866</v>
      </c>
      <c r="K131" s="9"/>
      <c r="L131" s="9">
        <f>+'Ark1'!Z185</f>
        <v>129.10698924731179</v>
      </c>
      <c r="N131" s="9">
        <f>+'Ark1'!AA185</f>
        <v>25.617372813387924</v>
      </c>
      <c r="O131" s="1">
        <f>+'Ark1'!AB185</f>
        <v>3.5845864517488577</v>
      </c>
      <c r="P131" s="9">
        <f>+'Ark1'!AC185</f>
        <v>-46.952049721503712</v>
      </c>
      <c r="Q131" s="9">
        <f t="shared" si="56"/>
        <v>6.2</v>
      </c>
      <c r="R131" s="1">
        <f>+'Ark1'!V185</f>
        <v>5.9032258064516112</v>
      </c>
      <c r="S131" s="1"/>
      <c r="T131" s="28"/>
      <c r="AG131"/>
      <c r="AH131"/>
      <c r="AI131"/>
      <c r="AK131"/>
      <c r="AL131"/>
      <c r="AM131"/>
      <c r="AN131"/>
      <c r="AO131"/>
    </row>
    <row r="132" spans="1:41">
      <c r="A132" s="28"/>
      <c r="B132">
        <f>+'Ark1'!C186</f>
        <v>2022</v>
      </c>
      <c r="C132">
        <f>+'Ark1'!E186</f>
        <v>16</v>
      </c>
      <c r="D132">
        <f>+'Ark1'!Q186</f>
        <v>55</v>
      </c>
      <c r="E132" s="9">
        <f>+'Ark1'!R186</f>
        <v>341</v>
      </c>
      <c r="F132" s="9"/>
      <c r="G132" s="9">
        <f>+'Ark1'!S186</f>
        <v>341</v>
      </c>
      <c r="H132" s="94">
        <f>+'Ark1'!T186</f>
        <v>1.8834576083954715</v>
      </c>
      <c r="I132" s="94">
        <f>+'Ark1'!U186</f>
        <v>1.8298936279526037</v>
      </c>
      <c r="J132" s="1">
        <f>+'Ark1'!W186</f>
        <v>59.026392961876837</v>
      </c>
      <c r="K132" s="9"/>
      <c r="L132" s="9">
        <f>+'Ark1'!Z186</f>
        <v>133.97565982404711</v>
      </c>
      <c r="N132" s="9">
        <f>+'Ark1'!AA186</f>
        <v>29.052013622678952</v>
      </c>
      <c r="O132" s="1">
        <f>+'Ark1'!AB186</f>
        <v>4.2339094969747304</v>
      </c>
      <c r="P132" s="9">
        <f>+'Ark1'!AC186</f>
        <v>-64.171361042881202</v>
      </c>
      <c r="Q132" s="9">
        <f t="shared" si="56"/>
        <v>6.2</v>
      </c>
      <c r="R132" s="1">
        <f>+'Ark1'!V186</f>
        <v>6.2551319648093848</v>
      </c>
      <c r="S132" s="1"/>
      <c r="T132" s="28"/>
      <c r="AG132"/>
      <c r="AH132"/>
      <c r="AI132"/>
      <c r="AK132"/>
      <c r="AL132"/>
      <c r="AM132"/>
      <c r="AN132"/>
      <c r="AO132"/>
    </row>
    <row r="133" spans="1:41">
      <c r="A133" s="28"/>
      <c r="B133">
        <f>+'Ark1'!C187</f>
        <v>2022</v>
      </c>
      <c r="C133">
        <f>+'Ark1'!E187</f>
        <v>17</v>
      </c>
      <c r="D133">
        <f>+'Ark1'!Q187</f>
        <v>85</v>
      </c>
      <c r="E133" s="9">
        <f>+'Ark1'!R187</f>
        <v>480</v>
      </c>
      <c r="F133" s="9"/>
      <c r="G133" s="9">
        <f>+'Ark1'!S187</f>
        <v>472</v>
      </c>
      <c r="H133" s="94">
        <f>+'Ark1'!T187</f>
        <v>2.6512013256006632</v>
      </c>
      <c r="I133" s="94">
        <f>+'Ark1'!U187</f>
        <v>2.6880579322668634</v>
      </c>
      <c r="J133" s="1">
        <f>+'Ark1'!W187</f>
        <v>59.648305084745779</v>
      </c>
      <c r="K133" s="9"/>
      <c r="L133" s="9">
        <f>+'Ark1'!Z187</f>
        <v>142.18411016949156</v>
      </c>
      <c r="N133" s="9">
        <f>+'Ark1'!AA187</f>
        <v>32.557767136324379</v>
      </c>
      <c r="O133" s="1">
        <f>+'Ark1'!AB187</f>
        <v>4.657693345074768</v>
      </c>
      <c r="P133" s="9">
        <f>+'Ark1'!AC187</f>
        <v>-66.244731621719339</v>
      </c>
      <c r="Q133" s="9">
        <f t="shared" si="56"/>
        <v>5.6470588235294121</v>
      </c>
      <c r="R133" s="1">
        <f>+'Ark1'!V187</f>
        <v>4.78125</v>
      </c>
      <c r="S133" s="1"/>
      <c r="T133" s="28"/>
      <c r="AG133"/>
      <c r="AH133"/>
      <c r="AI133"/>
      <c r="AK133"/>
      <c r="AL133"/>
      <c r="AM133"/>
      <c r="AN133"/>
      <c r="AO133"/>
    </row>
    <row r="134" spans="1:41">
      <c r="A134" s="28"/>
      <c r="B134">
        <f>+'Ark1'!C188</f>
        <v>2022</v>
      </c>
      <c r="C134">
        <f>+'Ark1'!E188</f>
        <v>18</v>
      </c>
      <c r="D134">
        <f>+'Ark1'!Q188</f>
        <v>72</v>
      </c>
      <c r="E134" s="9">
        <f>+'Ark1'!R188</f>
        <v>467</v>
      </c>
      <c r="F134" s="9"/>
      <c r="G134" s="9">
        <f>+'Ark1'!S188</f>
        <v>465</v>
      </c>
      <c r="H134" s="94">
        <f>+'Ark1'!T188</f>
        <v>2.5793979563656446</v>
      </c>
      <c r="I134" s="94">
        <f>+'Ark1'!U188</f>
        <v>2.4417260207079199</v>
      </c>
      <c r="J134" s="1">
        <f>+'Ark1'!W188</f>
        <v>60.946236559139777</v>
      </c>
      <c r="K134" s="9"/>
      <c r="L134" s="9">
        <f>+'Ark1'!Z188</f>
        <v>131.09870967741944</v>
      </c>
      <c r="N134" s="9">
        <f>+'Ark1'!AA188</f>
        <v>25.926942818744354</v>
      </c>
      <c r="O134" s="1">
        <f>+'Ark1'!AB188</f>
        <v>3.361277251469188</v>
      </c>
      <c r="P134" s="9">
        <f>+'Ark1'!AC188</f>
        <v>-54.784379108927688</v>
      </c>
      <c r="Q134" s="9">
        <f t="shared" si="56"/>
        <v>6.4861111111111107</v>
      </c>
      <c r="R134" s="1">
        <f>+'Ark1'!V188</f>
        <v>2.9657387580299801</v>
      </c>
      <c r="S134" s="1"/>
      <c r="T134" s="28"/>
      <c r="AG134"/>
      <c r="AH134"/>
      <c r="AI134"/>
      <c r="AK134"/>
      <c r="AL134"/>
      <c r="AM134"/>
      <c r="AN134"/>
      <c r="AO134"/>
    </row>
    <row r="135" spans="1:41">
      <c r="A135" s="28"/>
      <c r="B135">
        <f>+'Ark1'!C189</f>
        <v>2022</v>
      </c>
      <c r="C135">
        <f>+'Ark1'!E189</f>
        <v>19</v>
      </c>
      <c r="D135">
        <f>+'Ark1'!Q189</f>
        <v>76</v>
      </c>
      <c r="E135" s="9">
        <f>+'Ark1'!R189</f>
        <v>426</v>
      </c>
      <c r="F135" s="9"/>
      <c r="G135" s="9">
        <f>+'Ark1'!S189</f>
        <v>422</v>
      </c>
      <c r="H135" s="94">
        <f>+'Ark1'!T189</f>
        <v>2.3529411764705879</v>
      </c>
      <c r="I135" s="94">
        <f>+'Ark1'!U189</f>
        <v>2.313725550826792</v>
      </c>
      <c r="J135" s="1">
        <f>+'Ark1'!W189</f>
        <v>59.386255924170605</v>
      </c>
      <c r="K135" s="9"/>
      <c r="L135" s="9">
        <f>+'Ark1'!Z189</f>
        <v>136.88436018957347</v>
      </c>
      <c r="N135" s="9">
        <f>+'Ark1'!AA189</f>
        <v>29.773440595184756</v>
      </c>
      <c r="O135" s="1">
        <f>+'Ark1'!AB189</f>
        <v>4.2185665801756098</v>
      </c>
      <c r="P135" s="9">
        <f>+'Ark1'!AC189</f>
        <v>-55.481480444278517</v>
      </c>
      <c r="Q135" s="9">
        <f t="shared" si="56"/>
        <v>5.6052631578947372</v>
      </c>
      <c r="R135" s="1">
        <f>+'Ark1'!V189</f>
        <v>5.697183098591549</v>
      </c>
      <c r="S135" s="1"/>
      <c r="T135" s="28"/>
      <c r="AG135"/>
      <c r="AH135"/>
      <c r="AI135"/>
      <c r="AK135"/>
      <c r="AL135"/>
      <c r="AM135"/>
      <c r="AN135"/>
      <c r="AO135"/>
    </row>
    <row r="136" spans="1:41">
      <c r="A136" s="28"/>
      <c r="B136">
        <f>+'Ark1'!C190</f>
        <v>2022</v>
      </c>
      <c r="C136">
        <f>+'Ark1'!E190</f>
        <v>20</v>
      </c>
      <c r="D136">
        <f>+'Ark1'!Q190</f>
        <v>62</v>
      </c>
      <c r="E136" s="9">
        <f>+'Ark1'!R190</f>
        <v>327</v>
      </c>
      <c r="F136" s="9"/>
      <c r="G136" s="9">
        <f>+'Ark1'!S190</f>
        <v>324</v>
      </c>
      <c r="H136" s="94">
        <f>+'Ark1'!T190</f>
        <v>1.8061309030654515</v>
      </c>
      <c r="I136" s="94">
        <f>+'Ark1'!U190</f>
        <v>1.8496442402436124</v>
      </c>
      <c r="J136" s="1">
        <f>+'Ark1'!W190</f>
        <v>59.54012345679012</v>
      </c>
      <c r="K136" s="9"/>
      <c r="L136" s="9">
        <f>+'Ark1'!Z190</f>
        <v>142.52716049382721</v>
      </c>
      <c r="N136" s="9">
        <f>+'Ark1'!AA190</f>
        <v>26.995478644503049</v>
      </c>
      <c r="O136" s="1">
        <f>+'Ark1'!AB190</f>
        <v>3.9567407693229191</v>
      </c>
      <c r="P136" s="9">
        <f>+'Ark1'!AC190</f>
        <v>-54.927699815107509</v>
      </c>
      <c r="Q136" s="9">
        <f t="shared" si="56"/>
        <v>5.274193548387097</v>
      </c>
      <c r="R136" s="1">
        <f>+'Ark1'!V190</f>
        <v>5.7981651376146788</v>
      </c>
      <c r="S136" s="1"/>
      <c r="T136" s="28"/>
      <c r="AG136"/>
      <c r="AH136"/>
      <c r="AI136"/>
      <c r="AK136"/>
      <c r="AL136"/>
      <c r="AM136"/>
      <c r="AN136"/>
      <c r="AO136"/>
    </row>
    <row r="137" spans="1:41">
      <c r="A137" s="28"/>
      <c r="B137">
        <f>+'Ark1'!C191</f>
        <v>2022</v>
      </c>
      <c r="C137">
        <f>+'Ark1'!E191</f>
        <v>21</v>
      </c>
      <c r="D137">
        <f>+'Ark1'!Q191</f>
        <v>66</v>
      </c>
      <c r="E137" s="9">
        <f>+'Ark1'!R191</f>
        <v>334</v>
      </c>
      <c r="F137" s="9"/>
      <c r="G137" s="9">
        <f>+'Ark1'!S191</f>
        <v>333</v>
      </c>
      <c r="H137" s="94">
        <f>+'Ark1'!T191</f>
        <v>1.8447942557304613</v>
      </c>
      <c r="I137" s="94">
        <f>+'Ark1'!U191</f>
        <v>1.920912267924398</v>
      </c>
      <c r="J137" s="1">
        <f>+'Ark1'!W191</f>
        <v>58.591591591591602</v>
      </c>
      <c r="K137" s="9"/>
      <c r="L137" s="9">
        <f>+'Ark1'!Z191</f>
        <v>144.01831831831836</v>
      </c>
      <c r="N137" s="9">
        <f>+'Ark1'!AA191</f>
        <v>33.528006233248497</v>
      </c>
      <c r="O137" s="1">
        <f>+'Ark1'!AB191</f>
        <v>4.3095175264383929</v>
      </c>
      <c r="P137" s="9">
        <f>+'Ark1'!AC191</f>
        <v>-57.302298421228038</v>
      </c>
      <c r="Q137" s="9">
        <f t="shared" si="56"/>
        <v>5.0606060606060606</v>
      </c>
      <c r="R137" s="1">
        <f>+'Ark1'!V191</f>
        <v>7.2125748502994016</v>
      </c>
      <c r="S137" s="1"/>
      <c r="T137" s="28"/>
      <c r="AG137"/>
      <c r="AH137"/>
      <c r="AI137"/>
      <c r="AK137"/>
      <c r="AL137"/>
      <c r="AM137"/>
      <c r="AN137"/>
      <c r="AO137"/>
    </row>
    <row r="138" spans="1:41">
      <c r="A138" s="28"/>
      <c r="B138">
        <f>+'Ark1'!C192</f>
        <v>2022</v>
      </c>
      <c r="C138">
        <f>+'Ark1'!E192</f>
        <v>22</v>
      </c>
      <c r="D138">
        <f>+'Ark1'!Q192</f>
        <v>59</v>
      </c>
      <c r="E138" s="9">
        <f>+'Ark1'!R192</f>
        <v>325</v>
      </c>
      <c r="F138" s="9"/>
      <c r="G138" s="9">
        <f>+'Ark1'!S192</f>
        <v>322</v>
      </c>
      <c r="H138" s="94">
        <f>+'Ark1'!T192</f>
        <v>1.7950842308754491</v>
      </c>
      <c r="I138" s="94">
        <f>+'Ark1'!U192</f>
        <v>1.7758448016993253</v>
      </c>
      <c r="J138" s="1">
        <f>+'Ark1'!W192</f>
        <v>59.236024844720497</v>
      </c>
      <c r="K138" s="9"/>
      <c r="L138" s="9">
        <f>+'Ark1'!Z192</f>
        <v>137.69037267080742</v>
      </c>
      <c r="N138" s="9">
        <f>+'Ark1'!AA192</f>
        <v>30.983780577381491</v>
      </c>
      <c r="O138" s="1">
        <f>+'Ark1'!AB192</f>
        <v>4.175520985755945</v>
      </c>
      <c r="P138" s="9">
        <f>+'Ark1'!AC192</f>
        <v>-64.48728096414402</v>
      </c>
      <c r="Q138" s="9">
        <f t="shared" si="56"/>
        <v>5.5084745762711869</v>
      </c>
      <c r="R138" s="1">
        <f>+'Ark1'!V192</f>
        <v>6.4676923076923059</v>
      </c>
      <c r="S138" s="1"/>
      <c r="T138" s="28"/>
      <c r="AG138"/>
      <c r="AH138"/>
      <c r="AI138"/>
      <c r="AK138"/>
      <c r="AL138"/>
      <c r="AM138"/>
      <c r="AN138"/>
      <c r="AO138"/>
    </row>
    <row r="139" spans="1:41">
      <c r="A139" s="28"/>
      <c r="B139">
        <f>+'Ark1'!C193</f>
        <v>2022</v>
      </c>
      <c r="C139">
        <f>+'Ark1'!E193</f>
        <v>23</v>
      </c>
      <c r="D139">
        <f>+'Ark1'!Q193</f>
        <v>54</v>
      </c>
      <c r="E139" s="9">
        <f>+'Ark1'!R193</f>
        <v>254</v>
      </c>
      <c r="F139" s="9"/>
      <c r="G139" s="9">
        <f>+'Ark1'!S193</f>
        <v>253</v>
      </c>
      <c r="H139" s="94">
        <f>+'Ark1'!T193</f>
        <v>1.4029273681303502</v>
      </c>
      <c r="I139" s="94">
        <f>+'Ark1'!U193</f>
        <v>1.4332471801825337</v>
      </c>
      <c r="J139" s="1">
        <f>+'Ark1'!W193</f>
        <v>58.909090909090899</v>
      </c>
      <c r="K139" s="9"/>
      <c r="L139" s="9">
        <f>+'Ark1'!Z193</f>
        <v>141.43438735177875</v>
      </c>
      <c r="N139" s="9">
        <f>+'Ark1'!AA193</f>
        <v>29.998308966176179</v>
      </c>
      <c r="O139" s="1">
        <f>+'Ark1'!AB193</f>
        <v>4.0181943376121572</v>
      </c>
      <c r="P139" s="9">
        <f>+'Ark1'!AC193</f>
        <v>-60.72560603353751</v>
      </c>
      <c r="Q139" s="9">
        <f t="shared" si="56"/>
        <v>4.7037037037037033</v>
      </c>
      <c r="R139" s="1">
        <f>+'Ark1'!V193</f>
        <v>7.8818897637795278</v>
      </c>
      <c r="S139" s="1"/>
      <c r="T139" s="28"/>
      <c r="AG139"/>
      <c r="AH139"/>
      <c r="AI139"/>
      <c r="AK139"/>
      <c r="AL139"/>
      <c r="AM139"/>
      <c r="AN139"/>
      <c r="AO139"/>
    </row>
    <row r="140" spans="1:41">
      <c r="A140" s="28"/>
      <c r="B140">
        <f>+'Ark1'!C194</f>
        <v>2022</v>
      </c>
      <c r="C140">
        <f>+'Ark1'!E194</f>
        <v>24</v>
      </c>
      <c r="D140">
        <f>+'Ark1'!Q194</f>
        <v>46</v>
      </c>
      <c r="E140" s="9">
        <f>+'Ark1'!R194</f>
        <v>203</v>
      </c>
      <c r="F140" s="9"/>
      <c r="G140" s="9">
        <f>+'Ark1'!S194</f>
        <v>202</v>
      </c>
      <c r="H140" s="94">
        <f>+'Ark1'!T194</f>
        <v>1.1212372272852804</v>
      </c>
      <c r="I140" s="94">
        <f>+'Ark1'!U194</f>
        <v>1.1479747996125951</v>
      </c>
      <c r="J140" s="1">
        <f>+'Ark1'!W194</f>
        <v>58.79702970297032</v>
      </c>
      <c r="K140" s="9"/>
      <c r="L140" s="9">
        <f>+'Ark1'!Z194</f>
        <v>141.88465346534656</v>
      </c>
      <c r="N140" s="9">
        <f>+'Ark1'!AA194</f>
        <v>29.898218631803871</v>
      </c>
      <c r="O140" s="1">
        <f>+'Ark1'!AB194</f>
        <v>3.7460726747176318</v>
      </c>
      <c r="P140" s="9">
        <f>+'Ark1'!AC194</f>
        <v>-37.940948742882227</v>
      </c>
      <c r="Q140" s="9">
        <f t="shared" si="56"/>
        <v>4.4130434782608692</v>
      </c>
      <c r="R140" s="1">
        <f>+'Ark1'!V194</f>
        <v>8.3399014778325142</v>
      </c>
      <c r="S140" s="1"/>
      <c r="T140" s="28"/>
      <c r="AG140"/>
      <c r="AH140"/>
      <c r="AI140"/>
      <c r="AK140"/>
      <c r="AL140"/>
      <c r="AM140"/>
      <c r="AN140"/>
      <c r="AO140"/>
    </row>
    <row r="141" spans="1:41">
      <c r="A141" s="28"/>
      <c r="B141">
        <f>+'Ark1'!C195</f>
        <v>2022</v>
      </c>
      <c r="C141">
        <f>+'Ark1'!E195</f>
        <v>25</v>
      </c>
      <c r="D141">
        <f>+'Ark1'!Q195</f>
        <v>68</v>
      </c>
      <c r="E141" s="9">
        <f>+'Ark1'!R195</f>
        <v>340</v>
      </c>
      <c r="F141" s="9"/>
      <c r="G141" s="9">
        <f>+'Ark1'!S195</f>
        <v>340</v>
      </c>
      <c r="H141" s="94">
        <f>+'Ark1'!T195</f>
        <v>1.8779342723004699</v>
      </c>
      <c r="I141" s="94">
        <f>+'Ark1'!U195</f>
        <v>1.8858169799718836</v>
      </c>
      <c r="J141" s="1">
        <f>+'Ark1'!W195</f>
        <v>59.597058823529409</v>
      </c>
      <c r="K141" s="9"/>
      <c r="L141" s="9">
        <f>+'Ark1'!Z195</f>
        <v>138.47617647058811</v>
      </c>
      <c r="N141" s="9">
        <f>+'Ark1'!AA195</f>
        <v>26.078004988959016</v>
      </c>
      <c r="O141" s="1">
        <f>+'Ark1'!AB195</f>
        <v>3.8531106832943327</v>
      </c>
      <c r="P141" s="9">
        <f>+'Ark1'!AC195</f>
        <v>-44.582608199411659</v>
      </c>
      <c r="Q141" s="9">
        <f t="shared" si="56"/>
        <v>5</v>
      </c>
      <c r="R141" s="1">
        <f>+'Ark1'!V195</f>
        <v>4.7970588235294116</v>
      </c>
      <c r="S141" s="1"/>
      <c r="T141" s="28"/>
      <c r="AG141"/>
      <c r="AH141"/>
      <c r="AI141"/>
      <c r="AK141"/>
      <c r="AL141"/>
      <c r="AM141"/>
      <c r="AN141"/>
      <c r="AO141"/>
    </row>
    <row r="142" spans="1:41">
      <c r="A142" s="28"/>
      <c r="B142">
        <f>+'Ark1'!C196</f>
        <v>2022</v>
      </c>
      <c r="C142">
        <f>+'Ark1'!E196</f>
        <v>26</v>
      </c>
      <c r="D142">
        <f>+'Ark1'!Q196</f>
        <v>51</v>
      </c>
      <c r="E142" s="9">
        <f>+'Ark1'!R196</f>
        <v>306</v>
      </c>
      <c r="F142" s="9"/>
      <c r="G142" s="9">
        <f>+'Ark1'!S196</f>
        <v>304</v>
      </c>
      <c r="H142" s="94">
        <f>+'Ark1'!T196</f>
        <v>1.6901408450704221</v>
      </c>
      <c r="I142" s="94">
        <f>+'Ark1'!U196</f>
        <v>1.6584706498891904</v>
      </c>
      <c r="J142" s="1">
        <f>+'Ark1'!W196</f>
        <v>60.15460526315789</v>
      </c>
      <c r="K142" s="9"/>
      <c r="L142" s="9">
        <f>+'Ark1'!Z196</f>
        <v>136.20361842105265</v>
      </c>
      <c r="N142" s="9">
        <f>+'Ark1'!AA196</f>
        <v>31.599813978661004</v>
      </c>
      <c r="O142" s="1">
        <f>+'Ark1'!AB196</f>
        <v>3.9419027401248088</v>
      </c>
      <c r="P142" s="9">
        <f>+'Ark1'!AC196</f>
        <v>-67.550338347090147</v>
      </c>
      <c r="Q142" s="9">
        <f t="shared" si="56"/>
        <v>6</v>
      </c>
      <c r="R142" s="1">
        <f>+'Ark1'!V196</f>
        <v>3.8431372549019618</v>
      </c>
      <c r="S142" s="1"/>
      <c r="T142" s="28"/>
      <c r="AG142"/>
      <c r="AH142"/>
      <c r="AI142"/>
      <c r="AK142"/>
      <c r="AL142"/>
      <c r="AM142"/>
      <c r="AN142"/>
      <c r="AO142"/>
    </row>
    <row r="143" spans="1:41">
      <c r="A143" s="28"/>
      <c r="B143">
        <f>+'Ark1'!C197</f>
        <v>2022</v>
      </c>
      <c r="C143">
        <f>+'Ark1'!E197</f>
        <v>27</v>
      </c>
      <c r="D143">
        <f>+'Ark1'!Q197</f>
        <v>65</v>
      </c>
      <c r="E143" s="9">
        <f>+'Ark1'!R197</f>
        <v>309</v>
      </c>
      <c r="F143" s="9"/>
      <c r="G143" s="9">
        <f>+'Ark1'!S197</f>
        <v>307</v>
      </c>
      <c r="H143" s="94">
        <f>+'Ark1'!T197</f>
        <v>1.7067108533554267</v>
      </c>
      <c r="I143" s="94">
        <f>+'Ark1'!U197</f>
        <v>1.7543918957105498</v>
      </c>
      <c r="J143" s="1">
        <f>+'Ark1'!W197</f>
        <v>60.527687296416943</v>
      </c>
      <c r="K143" s="9"/>
      <c r="L143" s="9">
        <f>+'Ark1'!Z197</f>
        <v>142.67328990228003</v>
      </c>
      <c r="N143" s="9">
        <f>+'Ark1'!AA197</f>
        <v>28.822325594831845</v>
      </c>
      <c r="O143" s="1">
        <f>+'Ark1'!AB197</f>
        <v>3.5799453428672661</v>
      </c>
      <c r="P143" s="9">
        <f>+'Ark1'!AC197</f>
        <v>-61.260170706039077</v>
      </c>
      <c r="Q143" s="9">
        <f t="shared" si="56"/>
        <v>4.7538461538461538</v>
      </c>
      <c r="R143" s="1">
        <f>+'Ark1'!V197</f>
        <v>4.1974110032362448</v>
      </c>
      <c r="S143" s="1"/>
      <c r="T143" s="28"/>
      <c r="AG143"/>
      <c r="AH143"/>
      <c r="AI143"/>
      <c r="AK143"/>
      <c r="AL143"/>
      <c r="AM143"/>
      <c r="AN143"/>
      <c r="AO143"/>
    </row>
    <row r="144" spans="1:41">
      <c r="A144" s="28"/>
      <c r="B144">
        <f>+'Ark1'!C198</f>
        <v>2022</v>
      </c>
      <c r="C144">
        <f>+'Ark1'!E198</f>
        <v>28</v>
      </c>
      <c r="D144">
        <f>+'Ark1'!Q198</f>
        <v>63</v>
      </c>
      <c r="E144" s="9">
        <f>+'Ark1'!R198</f>
        <v>296</v>
      </c>
      <c r="F144" s="9"/>
      <c r="G144" s="9">
        <f>+'Ark1'!S198</f>
        <v>294</v>
      </c>
      <c r="H144" s="94">
        <f>+'Ark1'!T198</f>
        <v>1.6349074841204081</v>
      </c>
      <c r="I144" s="94">
        <f>+'Ark1'!U198</f>
        <v>1.6859757106481379</v>
      </c>
      <c r="J144" s="1">
        <f>+'Ark1'!W198</f>
        <v>60.098639455782319</v>
      </c>
      <c r="K144" s="9"/>
      <c r="L144" s="9">
        <f>+'Ark1'!Z198</f>
        <v>143.1721088435373</v>
      </c>
      <c r="N144" s="9">
        <f>+'Ark1'!AA198</f>
        <v>30.572110099908873</v>
      </c>
      <c r="O144" s="1">
        <f>+'Ark1'!AB198</f>
        <v>4.6291517330897278</v>
      </c>
      <c r="P144" s="9">
        <f>+'Ark1'!AC198</f>
        <v>-63.646545198449154</v>
      </c>
      <c r="Q144" s="9">
        <f t="shared" si="56"/>
        <v>4.6984126984126986</v>
      </c>
      <c r="R144" s="1">
        <f>+'Ark1'!V198</f>
        <v>4.1824324324324325</v>
      </c>
      <c r="S144" s="1"/>
      <c r="T144" s="28"/>
      <c r="AG144"/>
      <c r="AH144"/>
      <c r="AI144"/>
      <c r="AK144"/>
      <c r="AL144"/>
      <c r="AM144"/>
      <c r="AN144"/>
      <c r="AO144"/>
    </row>
    <row r="145" spans="1:41">
      <c r="A145" s="28"/>
      <c r="B145">
        <f>+'Ark1'!C199</f>
        <v>2022</v>
      </c>
      <c r="C145">
        <f>+'Ark1'!E199</f>
        <v>29</v>
      </c>
      <c r="D145">
        <f>+'Ark1'!Q199</f>
        <v>54</v>
      </c>
      <c r="E145" s="9">
        <f>+'Ark1'!R199</f>
        <v>310</v>
      </c>
      <c r="F145" s="9"/>
      <c r="G145" s="9">
        <f>+'Ark1'!S199</f>
        <v>308</v>
      </c>
      <c r="H145" s="94">
        <f>+'Ark1'!T199</f>
        <v>1.7122341894504278</v>
      </c>
      <c r="I145" s="94">
        <f>+'Ark1'!U199</f>
        <v>1.7344450189696801</v>
      </c>
      <c r="J145" s="1">
        <f>+'Ark1'!W199</f>
        <v>60.548701298701289</v>
      </c>
      <c r="K145" s="9"/>
      <c r="L145" s="9">
        <f>+'Ark1'!Z199</f>
        <v>140.59318181818185</v>
      </c>
      <c r="N145" s="9">
        <f>+'Ark1'!AA199</f>
        <v>28.689943240145841</v>
      </c>
      <c r="O145" s="1">
        <f>+'Ark1'!AB199</f>
        <v>3.8377268876281745</v>
      </c>
      <c r="P145" s="9">
        <f>+'Ark1'!AC199</f>
        <v>-62.187709133381261</v>
      </c>
      <c r="Q145" s="9">
        <f t="shared" si="56"/>
        <v>5.7407407407407405</v>
      </c>
      <c r="R145" s="1">
        <f>+'Ark1'!V199</f>
        <v>3.970967741935485</v>
      </c>
      <c r="S145" s="1"/>
      <c r="T145" s="28"/>
      <c r="AG145"/>
      <c r="AH145"/>
      <c r="AI145"/>
      <c r="AK145"/>
      <c r="AL145"/>
      <c r="AM145"/>
      <c r="AN145"/>
      <c r="AO145"/>
    </row>
    <row r="146" spans="1:41">
      <c r="A146" s="28"/>
      <c r="B146">
        <f>+'Ark1'!C200</f>
        <v>2022</v>
      </c>
      <c r="C146">
        <f>+'Ark1'!E200</f>
        <v>30</v>
      </c>
      <c r="D146">
        <f>+'Ark1'!Q200</f>
        <v>59</v>
      </c>
      <c r="E146" s="9">
        <f>+'Ark1'!R200</f>
        <v>297</v>
      </c>
      <c r="F146" s="9"/>
      <c r="G146" s="9">
        <f>+'Ark1'!S200</f>
        <v>297</v>
      </c>
      <c r="H146" s="94">
        <f>+'Ark1'!T200</f>
        <v>1.6404308202154101</v>
      </c>
      <c r="I146" s="94">
        <f>+'Ark1'!U200</f>
        <v>1.6541848751677597</v>
      </c>
      <c r="J146" s="1">
        <f>+'Ark1'!W200</f>
        <v>60.077441077441101</v>
      </c>
      <c r="K146" s="9"/>
      <c r="L146" s="9">
        <f>+'Ark1'!Z200</f>
        <v>139.05353535353541</v>
      </c>
      <c r="N146" s="9">
        <f>+'Ark1'!AA200</f>
        <v>27.529332919686794</v>
      </c>
      <c r="O146" s="1">
        <f>+'Ark1'!AB200</f>
        <v>4.1952429590650562</v>
      </c>
      <c r="P146" s="9">
        <f>+'Ark1'!AC200</f>
        <v>-57.661638711750683</v>
      </c>
      <c r="Q146" s="9">
        <f t="shared" si="56"/>
        <v>5.0338983050847457</v>
      </c>
      <c r="R146" s="1">
        <f>+'Ark1'!V200</f>
        <v>4.3939393939393936</v>
      </c>
      <c r="S146" s="1"/>
      <c r="T146" s="28"/>
      <c r="AG146"/>
      <c r="AH146"/>
      <c r="AI146"/>
      <c r="AK146"/>
      <c r="AL146"/>
      <c r="AM146"/>
      <c r="AN146"/>
      <c r="AO146"/>
    </row>
    <row r="147" spans="1:41">
      <c r="A147" s="28"/>
      <c r="B147">
        <f>+'Ark1'!C201</f>
        <v>2022</v>
      </c>
      <c r="C147">
        <f>+'Ark1'!E201</f>
        <v>31</v>
      </c>
      <c r="D147">
        <f>+'Ark1'!Q201</f>
        <v>64</v>
      </c>
      <c r="E147" s="9">
        <f>+'Ark1'!R201</f>
        <v>338</v>
      </c>
      <c r="F147" s="9"/>
      <c r="G147" s="9">
        <f>+'Ark1'!S201</f>
        <v>337</v>
      </c>
      <c r="H147" s="94">
        <f>+'Ark1'!T201</f>
        <v>1.8668876001104673</v>
      </c>
      <c r="I147" s="94">
        <f>+'Ark1'!U201</f>
        <v>1.8381968158007596</v>
      </c>
      <c r="J147" s="1">
        <f>+'Ark1'!W201</f>
        <v>59.937685459940653</v>
      </c>
      <c r="K147" s="9"/>
      <c r="L147" s="9">
        <f>+'Ark1'!Z201</f>
        <v>136.18100890207717</v>
      </c>
      <c r="N147" s="9">
        <f>+'Ark1'!AA201</f>
        <v>30.174973342039475</v>
      </c>
      <c r="O147" s="1">
        <f>+'Ark1'!AB201</f>
        <v>4.1876217887099365</v>
      </c>
      <c r="P147" s="9">
        <f>+'Ark1'!AC201</f>
        <v>-46.564905956069524</v>
      </c>
      <c r="Q147" s="9">
        <f t="shared" si="56"/>
        <v>5.28125</v>
      </c>
      <c r="R147" s="1">
        <f>+'Ark1'!V201</f>
        <v>5.7573964497041397</v>
      </c>
      <c r="S147" s="1"/>
      <c r="T147" s="28"/>
      <c r="AG147"/>
      <c r="AH147"/>
      <c r="AI147"/>
      <c r="AK147"/>
      <c r="AL147"/>
      <c r="AM147"/>
      <c r="AN147"/>
      <c r="AO147"/>
    </row>
    <row r="148" spans="1:41">
      <c r="A148" s="28"/>
      <c r="B148">
        <f>+'Ark1'!C202</f>
        <v>2022</v>
      </c>
      <c r="C148">
        <f>+'Ark1'!E202</f>
        <v>32</v>
      </c>
      <c r="D148">
        <f>+'Ark1'!Q202</f>
        <v>54</v>
      </c>
      <c r="E148" s="9">
        <f>+'Ark1'!R202</f>
        <v>323</v>
      </c>
      <c r="F148" s="9"/>
      <c r="G148" s="9">
        <f>+'Ark1'!S202</f>
        <v>323</v>
      </c>
      <c r="H148" s="94">
        <f>+'Ark1'!T202</f>
        <v>1.784037558685446</v>
      </c>
      <c r="I148" s="94">
        <f>+'Ark1'!U202</f>
        <v>1.8527804660444351</v>
      </c>
      <c r="J148" s="1">
        <f>+'Ark1'!W202</f>
        <v>59.300309597523217</v>
      </c>
      <c r="K148" s="9"/>
      <c r="L148" s="9">
        <f>+'Ark1'!Z202</f>
        <v>143.21083591331265</v>
      </c>
      <c r="N148" s="9">
        <f>+'Ark1'!AA202</f>
        <v>33.025642166015921</v>
      </c>
      <c r="O148" s="1">
        <f>+'Ark1'!AB202</f>
        <v>4.3299911586008548</v>
      </c>
      <c r="P148" s="9">
        <f>+'Ark1'!AC202</f>
        <v>-61.987926136459123</v>
      </c>
      <c r="Q148" s="9">
        <f t="shared" si="56"/>
        <v>5.9814814814814818</v>
      </c>
      <c r="R148" s="1">
        <f>+'Ark1'!V202</f>
        <v>6.7492260061919511</v>
      </c>
      <c r="S148" s="1"/>
      <c r="T148" s="28"/>
      <c r="AG148"/>
      <c r="AH148"/>
      <c r="AI148"/>
      <c r="AK148"/>
      <c r="AL148"/>
      <c r="AM148"/>
      <c r="AN148"/>
      <c r="AO148"/>
    </row>
    <row r="149" spans="1:41">
      <c r="A149" s="28"/>
      <c r="B149">
        <f>+'Ark1'!C203</f>
        <v>2022</v>
      </c>
      <c r="C149">
        <f>+'Ark1'!E203</f>
        <v>33</v>
      </c>
      <c r="D149">
        <f>+'Ark1'!Q203</f>
        <v>67</v>
      </c>
      <c r="E149" s="9">
        <f>+'Ark1'!R203</f>
        <v>415</v>
      </c>
      <c r="F149" s="9"/>
      <c r="G149" s="9">
        <f>+'Ark1'!S203</f>
        <v>414</v>
      </c>
      <c r="H149" s="94">
        <f>+'Ark1'!T203</f>
        <v>2.2921844794255741</v>
      </c>
      <c r="I149" s="94">
        <f>+'Ark1'!U203</f>
        <v>2.2732790525678959</v>
      </c>
      <c r="J149" s="1">
        <f>+'Ark1'!W203</f>
        <v>59.842995169082108</v>
      </c>
      <c r="K149" s="9"/>
      <c r="L149" s="9">
        <f>+'Ark1'!Z203</f>
        <v>137.09033816425128</v>
      </c>
      <c r="N149" s="9">
        <f>+'Ark1'!AA203</f>
        <v>27.689622105572472</v>
      </c>
      <c r="O149" s="1">
        <f>+'Ark1'!AB203</f>
        <v>3.9729747327450142</v>
      </c>
      <c r="P149" s="9">
        <f>+'Ark1'!AC203</f>
        <v>-48.086964377516253</v>
      </c>
      <c r="Q149" s="9">
        <f t="shared" si="56"/>
        <v>6.1940298507462686</v>
      </c>
      <c r="R149" s="1">
        <f>+'Ark1'!V203</f>
        <v>5.3927710843373484</v>
      </c>
      <c r="S149" s="1"/>
      <c r="T149" s="28"/>
      <c r="AG149"/>
      <c r="AH149"/>
      <c r="AI149"/>
      <c r="AK149"/>
      <c r="AL149"/>
      <c r="AM149"/>
      <c r="AN149"/>
      <c r="AO149"/>
    </row>
    <row r="150" spans="1:41">
      <c r="A150" s="28"/>
      <c r="B150">
        <f>+'Ark1'!C204</f>
        <v>2022</v>
      </c>
      <c r="C150">
        <f>+'Ark1'!E204</f>
        <v>34</v>
      </c>
      <c r="D150">
        <f>+'Ark1'!Q204</f>
        <v>68</v>
      </c>
      <c r="E150" s="9">
        <f>+'Ark1'!R204</f>
        <v>440</v>
      </c>
      <c r="F150" s="9"/>
      <c r="G150" s="9">
        <f>+'Ark1'!S204</f>
        <v>436</v>
      </c>
      <c r="H150" s="94">
        <f>+'Ark1'!T204</f>
        <v>2.430267881800606</v>
      </c>
      <c r="I150" s="94">
        <f>+'Ark1'!U204</f>
        <v>2.3704980469964889</v>
      </c>
      <c r="J150" s="1">
        <f>+'Ark1'!W204</f>
        <v>58.791284403669721</v>
      </c>
      <c r="K150" s="9"/>
      <c r="L150" s="9">
        <f>+'Ark1'!Z204</f>
        <v>135.73990825688057</v>
      </c>
      <c r="N150" s="9">
        <f>+'Ark1'!AA204</f>
        <v>29.548740080731083</v>
      </c>
      <c r="O150" s="1">
        <f>+'Ark1'!AB204</f>
        <v>4.4132844913604492</v>
      </c>
      <c r="P150" s="9">
        <f>+'Ark1'!AC204</f>
        <v>-52.483127781896002</v>
      </c>
      <c r="Q150" s="9">
        <f t="shared" si="56"/>
        <v>6.4705882352941178</v>
      </c>
      <c r="R150" s="1">
        <f>+'Ark1'!V204</f>
        <v>6.9340909090909104</v>
      </c>
      <c r="S150" s="1"/>
      <c r="T150" s="28"/>
      <c r="AG150"/>
      <c r="AH150"/>
      <c r="AI150"/>
      <c r="AK150"/>
      <c r="AL150"/>
      <c r="AM150"/>
      <c r="AN150"/>
      <c r="AO150"/>
    </row>
    <row r="151" spans="1:41">
      <c r="A151" s="28"/>
      <c r="B151">
        <f>+'Ark1'!C205</f>
        <v>2022</v>
      </c>
      <c r="C151">
        <f>+'Ark1'!E205</f>
        <v>35</v>
      </c>
      <c r="D151">
        <f>+'Ark1'!Q205</f>
        <v>53</v>
      </c>
      <c r="E151" s="9">
        <f>+'Ark1'!R205</f>
        <v>245</v>
      </c>
      <c r="F151" s="9"/>
      <c r="G151" s="9">
        <f>+'Ark1'!S205</f>
        <v>245</v>
      </c>
      <c r="H151" s="94">
        <f>+'Ark1'!T205</f>
        <v>1.353217343275338</v>
      </c>
      <c r="I151" s="94">
        <f>+'Ark1'!U205</f>
        <v>1.4002627364152491</v>
      </c>
      <c r="J151" s="1">
        <f>+'Ark1'!W205</f>
        <v>58.955102040816321</v>
      </c>
      <c r="K151" s="9"/>
      <c r="L151" s="9">
        <f>+'Ark1'!Z205</f>
        <v>142.6914285714285</v>
      </c>
      <c r="N151" s="9">
        <f>+'Ark1'!AA205</f>
        <v>30.147230014564009</v>
      </c>
      <c r="O151" s="1">
        <f>+'Ark1'!AB205</f>
        <v>4.4209640293459964</v>
      </c>
      <c r="P151" s="9">
        <f>+'Ark1'!AC205</f>
        <v>-54.717760020693213</v>
      </c>
      <c r="Q151" s="9">
        <f t="shared" si="56"/>
        <v>4.6226415094339623</v>
      </c>
      <c r="R151" s="1">
        <f>+'Ark1'!V205</f>
        <v>7.3591836734693885</v>
      </c>
      <c r="S151" s="1"/>
      <c r="T151" s="28"/>
      <c r="AG151"/>
      <c r="AH151"/>
      <c r="AI151"/>
      <c r="AK151"/>
      <c r="AL151"/>
      <c r="AM151"/>
      <c r="AN151"/>
      <c r="AO151"/>
    </row>
    <row r="152" spans="1:41">
      <c r="A152" s="28"/>
      <c r="B152">
        <f>+'Ark1'!C206</f>
        <v>2022</v>
      </c>
      <c r="C152">
        <f>+'Ark1'!E206</f>
        <v>36</v>
      </c>
      <c r="D152">
        <f>+'Ark1'!Q206</f>
        <v>51</v>
      </c>
      <c r="E152" s="9">
        <f>+'Ark1'!R206</f>
        <v>278</v>
      </c>
      <c r="F152" s="9"/>
      <c r="G152" s="9">
        <f>+'Ark1'!S206</f>
        <v>278</v>
      </c>
      <c r="H152" s="94">
        <f>+'Ark1'!T206</f>
        <v>1.5354874344103835</v>
      </c>
      <c r="I152" s="94">
        <f>+'Ark1'!U206</f>
        <v>1.593298836344873</v>
      </c>
      <c r="J152" s="1">
        <f>+'Ark1'!W206</f>
        <v>59.579136690647474</v>
      </c>
      <c r="K152" s="9"/>
      <c r="L152" s="9">
        <f>+'Ark1'!Z206</f>
        <v>143.08920863309356</v>
      </c>
      <c r="N152" s="9">
        <f>+'Ark1'!AA206</f>
        <v>30.810743222695276</v>
      </c>
      <c r="O152" s="1">
        <f>+'Ark1'!AB206</f>
        <v>4.4816809349728057</v>
      </c>
      <c r="P152" s="9">
        <f>+'Ark1'!AC206</f>
        <v>-60.89369240458629</v>
      </c>
      <c r="Q152" s="9">
        <f t="shared" si="56"/>
        <v>5.4509803921568629</v>
      </c>
      <c r="R152" s="1">
        <f>+'Ark1'!V206</f>
        <v>5.787769784172661</v>
      </c>
      <c r="S152" s="1"/>
      <c r="T152" s="28"/>
      <c r="AG152"/>
      <c r="AH152"/>
      <c r="AI152"/>
      <c r="AK152"/>
      <c r="AL152"/>
      <c r="AM152"/>
      <c r="AN152"/>
      <c r="AO152"/>
    </row>
    <row r="153" spans="1:41">
      <c r="A153" s="28"/>
      <c r="B153">
        <f>+'Ark1'!C207</f>
        <v>2022</v>
      </c>
      <c r="C153">
        <f>+'Ark1'!E207</f>
        <v>37</v>
      </c>
      <c r="D153">
        <f>+'Ark1'!Q207</f>
        <v>70</v>
      </c>
      <c r="E153" s="9">
        <f>+'Ark1'!R207</f>
        <v>412</v>
      </c>
      <c r="F153" s="9"/>
      <c r="G153" s="9">
        <f>+'Ark1'!S207</f>
        <v>412</v>
      </c>
      <c r="H153" s="94">
        <f>+'Ark1'!T207</f>
        <v>2.2756144711405684</v>
      </c>
      <c r="I153" s="94">
        <f>+'Ark1'!U207</f>
        <v>2.2885235933059995</v>
      </c>
      <c r="J153" s="1">
        <f>+'Ark1'!W207</f>
        <v>60.184466019417485</v>
      </c>
      <c r="K153" s="9"/>
      <c r="L153" s="9">
        <f>+'Ark1'!Z207</f>
        <v>138.67961165048555</v>
      </c>
      <c r="N153" s="9">
        <f>+'Ark1'!AA207</f>
        <v>30.211682332563289</v>
      </c>
      <c r="O153" s="1">
        <f>+'Ark1'!AB207</f>
        <v>4.0560336760046392</v>
      </c>
      <c r="P153" s="9">
        <f>+'Ark1'!AC207</f>
        <v>-59.737277581552597</v>
      </c>
      <c r="Q153" s="9">
        <f t="shared" si="56"/>
        <v>5.8857142857142861</v>
      </c>
      <c r="R153" s="1">
        <f>+'Ark1'!V207</f>
        <v>4.609223300970875</v>
      </c>
      <c r="S153" s="1"/>
      <c r="T153" s="28"/>
      <c r="AG153"/>
      <c r="AH153"/>
      <c r="AI153"/>
      <c r="AK153"/>
      <c r="AL153"/>
      <c r="AM153"/>
      <c r="AN153"/>
      <c r="AO153"/>
    </row>
    <row r="154" spans="1:41">
      <c r="A154" s="28"/>
      <c r="B154">
        <f>+'Ark1'!C208</f>
        <v>2022</v>
      </c>
      <c r="C154">
        <f>+'Ark1'!E208</f>
        <v>38</v>
      </c>
      <c r="D154">
        <f>+'Ark1'!Q208</f>
        <v>50</v>
      </c>
      <c r="E154" s="9">
        <f>+'Ark1'!R208</f>
        <v>243</v>
      </c>
      <c r="F154" s="9"/>
      <c r="G154" s="9">
        <f>+'Ark1'!S208</f>
        <v>243</v>
      </c>
      <c r="H154" s="94">
        <f>+'Ark1'!T208</f>
        <v>1.3421706710853358</v>
      </c>
      <c r="I154" s="94">
        <f>+'Ark1'!U208</f>
        <v>1.3822504663944264</v>
      </c>
      <c r="J154" s="1">
        <f>+'Ark1'!W208</f>
        <v>59.341563786008216</v>
      </c>
      <c r="K154" s="9"/>
      <c r="L154" s="9">
        <f>+'Ark1'!Z208</f>
        <v>142.01522633744847</v>
      </c>
      <c r="N154" s="9">
        <f>+'Ark1'!AA208</f>
        <v>28.955026405908928</v>
      </c>
      <c r="O154" s="1">
        <f>+'Ark1'!AB208</f>
        <v>4.057533868456054</v>
      </c>
      <c r="P154" s="9">
        <f>+'Ark1'!AC208</f>
        <v>-60.717377975132251</v>
      </c>
      <c r="Q154" s="9">
        <f t="shared" si="56"/>
        <v>4.8600000000000003</v>
      </c>
      <c r="R154" s="1">
        <f>+'Ark1'!V208</f>
        <v>6.8189300411522638</v>
      </c>
      <c r="S154" s="1"/>
      <c r="T154" s="28"/>
      <c r="AG154"/>
      <c r="AH154"/>
      <c r="AI154"/>
      <c r="AK154"/>
      <c r="AL154"/>
      <c r="AM154"/>
      <c r="AN154"/>
      <c r="AO154"/>
    </row>
    <row r="155" spans="1:41">
      <c r="A155" s="28"/>
      <c r="B155">
        <f>+'Ark1'!C209</f>
        <v>2022</v>
      </c>
      <c r="C155">
        <f>+'Ark1'!E209</f>
        <v>39</v>
      </c>
      <c r="D155">
        <f>+'Ark1'!Q209</f>
        <v>68</v>
      </c>
      <c r="E155" s="9">
        <f>+'Ark1'!R209</f>
        <v>390</v>
      </c>
      <c r="F155" s="9"/>
      <c r="G155" s="9">
        <f>+'Ark1'!S209</f>
        <v>389</v>
      </c>
      <c r="H155" s="94">
        <f>+'Ark1'!T209</f>
        <v>2.1541010770505387</v>
      </c>
      <c r="I155" s="94">
        <f>+'Ark1'!U209</f>
        <v>2.1666794185153786</v>
      </c>
      <c r="J155" s="1">
        <f>+'Ark1'!W209</f>
        <v>59.401028277634957</v>
      </c>
      <c r="K155" s="9"/>
      <c r="L155" s="9">
        <f>+'Ark1'!Z209</f>
        <v>139.05912596401035</v>
      </c>
      <c r="N155" s="9">
        <f>+'Ark1'!AA209</f>
        <v>28.112324283380214</v>
      </c>
      <c r="O155" s="1">
        <f>+'Ark1'!AB209</f>
        <v>4.270855253713437</v>
      </c>
      <c r="P155" s="9">
        <f>+'Ark1'!AC209</f>
        <v>-51.726462429756943</v>
      </c>
      <c r="Q155" s="9">
        <f t="shared" si="56"/>
        <v>5.7352941176470589</v>
      </c>
      <c r="R155" s="1">
        <f>+'Ark1'!V209</f>
        <v>6.0282051282051281</v>
      </c>
      <c r="S155" s="1"/>
      <c r="T155" s="28"/>
      <c r="AG155"/>
      <c r="AH155"/>
      <c r="AI155"/>
      <c r="AK155"/>
      <c r="AL155"/>
      <c r="AM155"/>
      <c r="AN155"/>
      <c r="AO155"/>
    </row>
    <row r="156" spans="1:41">
      <c r="A156" s="28"/>
      <c r="B156">
        <f>+'Ark1'!C210</f>
        <v>2022</v>
      </c>
      <c r="C156">
        <f>+'Ark1'!E210</f>
        <v>40</v>
      </c>
      <c r="D156">
        <f>+'Ark1'!Q210</f>
        <v>61</v>
      </c>
      <c r="E156" s="9">
        <f>+'Ark1'!R210</f>
        <v>444</v>
      </c>
      <c r="F156" s="9"/>
      <c r="G156" s="9">
        <f>+'Ark1'!S210</f>
        <v>441</v>
      </c>
      <c r="H156" s="94">
        <f>+'Ark1'!T210</f>
        <v>2.452361226180614</v>
      </c>
      <c r="I156" s="94">
        <f>+'Ark1'!U210</f>
        <v>2.3564991847054579</v>
      </c>
      <c r="J156" s="1">
        <f>+'Ark1'!W210</f>
        <v>60.639455782312893</v>
      </c>
      <c r="K156" s="9"/>
      <c r="L156" s="9">
        <f>+'Ark1'!Z210</f>
        <v>133.40839002267569</v>
      </c>
      <c r="N156" s="9">
        <f>+'Ark1'!AA210</f>
        <v>26.333635534170408</v>
      </c>
      <c r="O156" s="1">
        <f>+'Ark1'!AB210</f>
        <v>3.9139478099394154</v>
      </c>
      <c r="P156" s="9">
        <f>+'Ark1'!AC210</f>
        <v>-56.688126217936627</v>
      </c>
      <c r="Q156" s="9">
        <f t="shared" si="56"/>
        <v>7.278688524590164</v>
      </c>
      <c r="R156" s="1">
        <f>+'Ark1'!V210</f>
        <v>3.6036036036036023</v>
      </c>
      <c r="S156" s="1"/>
      <c r="T156" s="28"/>
      <c r="AG156"/>
      <c r="AH156"/>
      <c r="AI156"/>
      <c r="AK156"/>
      <c r="AL156"/>
      <c r="AM156"/>
      <c r="AN156"/>
      <c r="AO156"/>
    </row>
    <row r="157" spans="1:41">
      <c r="A157" s="28"/>
      <c r="B157">
        <f>+'Ark1'!C211</f>
        <v>2022</v>
      </c>
      <c r="C157">
        <f>+'Ark1'!E211</f>
        <v>41</v>
      </c>
      <c r="D157">
        <f>+'Ark1'!Q211</f>
        <v>68</v>
      </c>
      <c r="E157" s="9">
        <f>+'Ark1'!R211</f>
        <v>369</v>
      </c>
      <c r="F157" s="9"/>
      <c r="G157" s="9">
        <f>+'Ark1'!S211</f>
        <v>367</v>
      </c>
      <c r="H157" s="94">
        <f>+'Ark1'!T211</f>
        <v>2.038111019055509</v>
      </c>
      <c r="I157" s="94">
        <f>+'Ark1'!U211</f>
        <v>2.0508032851592746</v>
      </c>
      <c r="J157" s="1">
        <f>+'Ark1'!W211</f>
        <v>60.188010899182565</v>
      </c>
      <c r="K157" s="9"/>
      <c r="L157" s="9">
        <f>+'Ark1'!Z211</f>
        <v>139.51226158038139</v>
      </c>
      <c r="N157" s="9">
        <f>+'Ark1'!AA211</f>
        <v>29.321057280773363</v>
      </c>
      <c r="O157" s="1">
        <f>+'Ark1'!AB211</f>
        <v>3.9849947599637638</v>
      </c>
      <c r="P157" s="9">
        <f>+'Ark1'!AC211</f>
        <v>-61.007512848238186</v>
      </c>
      <c r="Q157" s="9">
        <f t="shared" si="56"/>
        <v>5.4264705882352944</v>
      </c>
      <c r="R157" s="1">
        <f>+'Ark1'!V211</f>
        <v>4.8780487804878048</v>
      </c>
      <c r="S157" s="1"/>
      <c r="T157" s="28"/>
      <c r="AG157"/>
      <c r="AH157"/>
      <c r="AI157"/>
      <c r="AK157"/>
      <c r="AL157"/>
      <c r="AM157"/>
      <c r="AN157"/>
      <c r="AO157"/>
    </row>
    <row r="158" spans="1:41">
      <c r="A158" s="28"/>
      <c r="B158">
        <f>+'Ark1'!C212</f>
        <v>2022</v>
      </c>
      <c r="C158">
        <f>+'Ark1'!E212</f>
        <v>42</v>
      </c>
      <c r="D158">
        <f>+'Ark1'!Q212</f>
        <v>67</v>
      </c>
      <c r="E158" s="9">
        <f>+'Ark1'!R212</f>
        <v>310</v>
      </c>
      <c r="F158" s="9"/>
      <c r="G158" s="9">
        <f>+'Ark1'!S212</f>
        <v>310</v>
      </c>
      <c r="H158" s="94">
        <f>+'Ark1'!T212</f>
        <v>1.7122341894504278</v>
      </c>
      <c r="I158" s="94">
        <f>+'Ark1'!U212</f>
        <v>1.7287653661145461</v>
      </c>
      <c r="J158" s="1">
        <f>+'Ark1'!W212</f>
        <v>59.245161290322578</v>
      </c>
      <c r="K158" s="9"/>
      <c r="L158" s="9">
        <f>+'Ark1'!Z212</f>
        <v>139.22870967741915</v>
      </c>
      <c r="N158" s="9">
        <f>+'Ark1'!AA212</f>
        <v>28.219171845138277</v>
      </c>
      <c r="O158" s="1">
        <f>+'Ark1'!AB212</f>
        <v>4.7503370820754212</v>
      </c>
      <c r="P158" s="9">
        <f>+'Ark1'!AC212</f>
        <v>-46.851554963253157</v>
      </c>
      <c r="Q158" s="9">
        <f t="shared" si="56"/>
        <v>4.6268656716417906</v>
      </c>
      <c r="R158" s="1">
        <f>+'Ark1'!V212</f>
        <v>6.0290322580645146</v>
      </c>
      <c r="S158" s="1"/>
      <c r="T158" s="28"/>
      <c r="AG158"/>
      <c r="AH158"/>
      <c r="AI158"/>
      <c r="AK158"/>
      <c r="AL158"/>
      <c r="AM158"/>
      <c r="AN158"/>
      <c r="AO158"/>
    </row>
    <row r="159" spans="1:41">
      <c r="A159" s="28"/>
      <c r="B159">
        <f>+'Ark1'!C213</f>
        <v>2022</v>
      </c>
      <c r="C159">
        <f>+'Ark1'!E213</f>
        <v>43</v>
      </c>
      <c r="D159">
        <f>+'Ark1'!Q213</f>
        <v>51</v>
      </c>
      <c r="E159" s="9">
        <f>+'Ark1'!R213</f>
        <v>315</v>
      </c>
      <c r="F159" s="9"/>
      <c r="G159" s="9">
        <f>+'Ark1'!S213</f>
        <v>315</v>
      </c>
      <c r="H159" s="94">
        <f>+'Ark1'!T213</f>
        <v>1.7398508699254347</v>
      </c>
      <c r="I159" s="94">
        <f>+'Ark1'!U213</f>
        <v>1.7968410924374081</v>
      </c>
      <c r="J159" s="1">
        <f>+'Ark1'!W213</f>
        <v>58.580952380952397</v>
      </c>
      <c r="K159" s="9"/>
      <c r="L159" s="9">
        <f>+'Ark1'!Z213</f>
        <v>142.41428571428585</v>
      </c>
      <c r="N159" s="9">
        <f>+'Ark1'!AA213</f>
        <v>31.72627701230001</v>
      </c>
      <c r="O159" s="1">
        <f>+'Ark1'!AB213</f>
        <v>4.4403223514778309</v>
      </c>
      <c r="P159" s="9">
        <f>+'Ark1'!AC213</f>
        <v>-64.078500498198139</v>
      </c>
      <c r="Q159" s="9">
        <f t="shared" si="56"/>
        <v>6.1764705882352944</v>
      </c>
      <c r="R159" s="1">
        <f>+'Ark1'!V213</f>
        <v>7.2095238095238097</v>
      </c>
      <c r="S159" s="1"/>
      <c r="T159" s="28"/>
      <c r="AG159"/>
      <c r="AH159"/>
      <c r="AI159"/>
      <c r="AK159"/>
      <c r="AL159"/>
      <c r="AM159"/>
      <c r="AN159"/>
      <c r="AO159"/>
    </row>
    <row r="160" spans="1:41">
      <c r="A160" s="28"/>
      <c r="B160">
        <f>+'Ark1'!C214</f>
        <v>2022</v>
      </c>
      <c r="C160">
        <f>+'Ark1'!E214</f>
        <v>44</v>
      </c>
      <c r="D160">
        <f>+'Ark1'!Q214</f>
        <v>67</v>
      </c>
      <c r="E160" s="9">
        <f>+'Ark1'!R214</f>
        <v>369</v>
      </c>
      <c r="F160" s="9"/>
      <c r="G160" s="9">
        <f>+'Ark1'!S214</f>
        <v>369</v>
      </c>
      <c r="H160" s="94">
        <f>+'Ark1'!T214</f>
        <v>2.038111019055509</v>
      </c>
      <c r="I160" s="94">
        <f>+'Ark1'!U214</f>
        <v>2.0554855941773655</v>
      </c>
      <c r="J160" s="1">
        <f>+'Ark1'!W214</f>
        <v>59.685636856368554</v>
      </c>
      <c r="K160" s="9"/>
      <c r="L160" s="9">
        <f>+'Ark1'!Z214</f>
        <v>139.07289972899744</v>
      </c>
      <c r="N160" s="9">
        <f>+'Ark1'!AA214</f>
        <v>30.59496695050732</v>
      </c>
      <c r="O160" s="1">
        <f>+'Ark1'!AB214</f>
        <v>4.3869521601746637</v>
      </c>
      <c r="P160" s="9">
        <f>+'Ark1'!AC214</f>
        <v>-56.325482081161809</v>
      </c>
      <c r="Q160" s="9">
        <f t="shared" si="56"/>
        <v>5.5074626865671643</v>
      </c>
      <c r="R160" s="1">
        <f>+'Ark1'!V214</f>
        <v>4.8590785907859058</v>
      </c>
      <c r="S160" s="1"/>
      <c r="T160" s="28"/>
      <c r="AG160"/>
      <c r="AH160"/>
      <c r="AI160"/>
      <c r="AK160"/>
      <c r="AL160"/>
      <c r="AM160"/>
      <c r="AN160"/>
      <c r="AO160"/>
    </row>
    <row r="161" spans="1:41">
      <c r="A161" s="28"/>
      <c r="B161">
        <f>+'Ark1'!C215</f>
        <v>2022</v>
      </c>
      <c r="C161">
        <f>+'Ark1'!E215</f>
        <v>45</v>
      </c>
      <c r="D161">
        <f>+'Ark1'!Q215</f>
        <v>59</v>
      </c>
      <c r="E161" s="9">
        <f>+'Ark1'!R215</f>
        <v>289</v>
      </c>
      <c r="F161" s="9"/>
      <c r="G161" s="9">
        <f>+'Ark1'!S215</f>
        <v>288</v>
      </c>
      <c r="H161" s="94">
        <f>+'Ark1'!T215</f>
        <v>1.5962441314553988</v>
      </c>
      <c r="I161" s="94">
        <f>+'Ark1'!U215</f>
        <v>1.6857153598473027</v>
      </c>
      <c r="J161" s="1">
        <f>+'Ark1'!W215</f>
        <v>59.944444444444443</v>
      </c>
      <c r="K161" s="9"/>
      <c r="L161" s="9">
        <f>+'Ark1'!Z215</f>
        <v>146.13229166666659</v>
      </c>
      <c r="N161" s="9">
        <f>+'Ark1'!AA215</f>
        <v>31.52454123859426</v>
      </c>
      <c r="O161" s="1">
        <f>+'Ark1'!AB215</f>
        <v>3.7919464691226064</v>
      </c>
      <c r="P161" s="9">
        <f>+'Ark1'!AC215</f>
        <v>-61.466217592270723</v>
      </c>
      <c r="Q161" s="9">
        <f t="shared" si="56"/>
        <v>4.898305084745763</v>
      </c>
      <c r="R161" s="1">
        <f>+'Ark1'!V215</f>
        <v>4.5674740484429055</v>
      </c>
      <c r="S161" s="1"/>
      <c r="T161" s="28"/>
      <c r="AG161"/>
      <c r="AH161"/>
      <c r="AI161"/>
      <c r="AK161"/>
      <c r="AL161"/>
      <c r="AM161"/>
      <c r="AN161"/>
      <c r="AO161"/>
    </row>
    <row r="162" spans="1:41">
      <c r="A162" s="28"/>
      <c r="B162">
        <f>+'Ark1'!C216</f>
        <v>2022</v>
      </c>
      <c r="C162">
        <f>+'Ark1'!E216</f>
        <v>46</v>
      </c>
      <c r="D162">
        <f>+'Ark1'!Q216</f>
        <v>51</v>
      </c>
      <c r="E162" s="9">
        <f>+'Ark1'!R216</f>
        <v>351</v>
      </c>
      <c r="F162" s="9"/>
      <c r="G162" s="9">
        <f>+'Ark1'!S216</f>
        <v>351</v>
      </c>
      <c r="H162" s="94">
        <f>+'Ark1'!T216</f>
        <v>1.9386909693454839</v>
      </c>
      <c r="I162" s="94">
        <f>+'Ark1'!U216</f>
        <v>1.9170230274996225</v>
      </c>
      <c r="J162" s="1">
        <f>+'Ark1'!W216</f>
        <v>59.27350427350428</v>
      </c>
      <c r="K162" s="9"/>
      <c r="L162" s="9">
        <f>+'Ark1'!Z216</f>
        <v>136.35612535612549</v>
      </c>
      <c r="N162" s="9">
        <f>+'Ark1'!AA216</f>
        <v>31.184245434749272</v>
      </c>
      <c r="O162" s="1">
        <f>+'Ark1'!AB216</f>
        <v>3.7658472710381634</v>
      </c>
      <c r="P162" s="9">
        <f>+'Ark1'!AC216</f>
        <v>-46.813241507152917</v>
      </c>
      <c r="Q162" s="9">
        <f t="shared" si="56"/>
        <v>6.882352941176471</v>
      </c>
      <c r="R162" s="1">
        <f>+'Ark1'!V216</f>
        <v>6.7378917378917391</v>
      </c>
      <c r="S162" s="1"/>
      <c r="T162" s="28"/>
      <c r="AG162"/>
      <c r="AH162"/>
      <c r="AI162"/>
      <c r="AK162"/>
      <c r="AL162"/>
      <c r="AM162"/>
      <c r="AN162"/>
      <c r="AO162"/>
    </row>
    <row r="163" spans="1:41">
      <c r="A163" s="28"/>
      <c r="B163">
        <f>+'Ark1'!C217</f>
        <v>2022</v>
      </c>
      <c r="C163">
        <f>+'Ark1'!E217</f>
        <v>47</v>
      </c>
      <c r="D163">
        <f>+'Ark1'!Q217</f>
        <v>69</v>
      </c>
      <c r="E163" s="9">
        <f>+'Ark1'!R217</f>
        <v>382</v>
      </c>
      <c r="F163" s="9"/>
      <c r="G163" s="9">
        <f>+'Ark1'!S217</f>
        <v>378</v>
      </c>
      <c r="H163" s="94">
        <f>+'Ark1'!T217</f>
        <v>2.1099143882905276</v>
      </c>
      <c r="I163" s="94">
        <f>+'Ark1'!U217</f>
        <v>2.0395961845325767</v>
      </c>
      <c r="J163" s="1">
        <f>+'Ark1'!W217</f>
        <v>59.513227513227505</v>
      </c>
      <c r="K163" s="9"/>
      <c r="L163" s="9">
        <f>+'Ark1'!Z217</f>
        <v>134.71216931216921</v>
      </c>
      <c r="N163" s="9">
        <f>+'Ark1'!AA217</f>
        <v>31.0290469829445</v>
      </c>
      <c r="O163" s="1">
        <f>+'Ark1'!AB217</f>
        <v>4.6588465834281356</v>
      </c>
      <c r="P163" s="9">
        <f>+'Ark1'!AC217</f>
        <v>-61.475290242566786</v>
      </c>
      <c r="Q163" s="9">
        <f t="shared" si="56"/>
        <v>5.5362318840579707</v>
      </c>
      <c r="R163" s="1">
        <f>+'Ark1'!V217</f>
        <v>5.4738219895287967</v>
      </c>
      <c r="S163" s="1"/>
      <c r="T163" s="28"/>
      <c r="AG163"/>
      <c r="AH163"/>
      <c r="AI163"/>
      <c r="AK163"/>
      <c r="AL163"/>
      <c r="AM163"/>
      <c r="AN163"/>
      <c r="AO163"/>
    </row>
    <row r="164" spans="1:41">
      <c r="A164" s="28"/>
      <c r="B164">
        <f>+'Ark1'!C218</f>
        <v>2022</v>
      </c>
      <c r="C164">
        <f>+'Ark1'!E218</f>
        <v>48</v>
      </c>
      <c r="D164">
        <f>+'Ark1'!Q218</f>
        <v>55</v>
      </c>
      <c r="E164" s="9">
        <f>+'Ark1'!R218</f>
        <v>313</v>
      </c>
      <c r="F164" s="9"/>
      <c r="G164" s="9">
        <f>+'Ark1'!S218</f>
        <v>312</v>
      </c>
      <c r="H164" s="94">
        <f>+'Ark1'!T218</f>
        <v>1.7288041977354325</v>
      </c>
      <c r="I164" s="94">
        <f>+'Ark1'!U218</f>
        <v>1.7580007583498138</v>
      </c>
      <c r="J164" s="1">
        <f>+'Ark1'!W218</f>
        <v>59.951923076923087</v>
      </c>
      <c r="K164" s="9"/>
      <c r="L164" s="9">
        <f>+'Ark1'!Z218</f>
        <v>140.67564102564111</v>
      </c>
      <c r="N164" s="9">
        <f>+'Ark1'!AA218</f>
        <v>29.793020762042975</v>
      </c>
      <c r="O164" s="1">
        <f>+'Ark1'!AB218</f>
        <v>4.6829884600711411</v>
      </c>
      <c r="P164" s="9">
        <f>+'Ark1'!AC218</f>
        <v>-60.251207840416846</v>
      </c>
      <c r="Q164" s="9">
        <f t="shared" si="56"/>
        <v>5.6909090909090905</v>
      </c>
      <c r="R164" s="1">
        <f>+'Ark1'!V218</f>
        <v>4.2460063897763574</v>
      </c>
      <c r="S164" s="1"/>
      <c r="T164" s="28"/>
      <c r="AG164"/>
      <c r="AH164"/>
      <c r="AI164"/>
      <c r="AK164"/>
      <c r="AL164"/>
      <c r="AM164"/>
      <c r="AN164"/>
      <c r="AO164"/>
    </row>
    <row r="165" spans="1:41">
      <c r="A165" s="28"/>
      <c r="B165">
        <f>+'Ark1'!C219</f>
        <v>2022</v>
      </c>
      <c r="C165">
        <f>+'Ark1'!E219</f>
        <v>49</v>
      </c>
      <c r="D165">
        <f>+'Ark1'!Q219</f>
        <v>69</v>
      </c>
      <c r="E165" s="9">
        <f>+'Ark1'!R219</f>
        <v>294</v>
      </c>
      <c r="F165" s="9"/>
      <c r="G165" s="9">
        <f>+'Ark1'!S219</f>
        <v>294</v>
      </c>
      <c r="H165" s="94">
        <f>+'Ark1'!T219</f>
        <v>1.6238608119304061</v>
      </c>
      <c r="I165" s="94">
        <f>+'Ark1'!U219</f>
        <v>1.7240470085240371</v>
      </c>
      <c r="J165" s="1">
        <f>+'Ark1'!W219</f>
        <v>59.088435374149682</v>
      </c>
      <c r="K165" s="9"/>
      <c r="L165" s="9">
        <f>+'Ark1'!Z219</f>
        <v>146.40510204081627</v>
      </c>
      <c r="N165" s="9">
        <f>+'Ark1'!AA219</f>
        <v>29.362144304987002</v>
      </c>
      <c r="O165" s="1">
        <f>+'Ark1'!AB219</f>
        <v>4.5317101486826941</v>
      </c>
      <c r="P165" s="9">
        <f>+'Ark1'!AC219</f>
        <v>-61.282776652091989</v>
      </c>
      <c r="Q165" s="9">
        <f t="shared" si="56"/>
        <v>4.2608695652173916</v>
      </c>
      <c r="R165" s="1">
        <f>+'Ark1'!V219</f>
        <v>6.1292517006802738</v>
      </c>
      <c r="S165" s="1"/>
      <c r="T165" s="28"/>
      <c r="AG165"/>
      <c r="AH165"/>
      <c r="AI165"/>
      <c r="AK165"/>
      <c r="AL165"/>
      <c r="AM165"/>
      <c r="AN165"/>
      <c r="AO165"/>
    </row>
    <row r="166" spans="1:41">
      <c r="A166" s="28"/>
      <c r="B166">
        <f>+'Ark1'!C220</f>
        <v>2022</v>
      </c>
      <c r="C166">
        <f>+'Ark1'!E220</f>
        <v>50</v>
      </c>
      <c r="D166">
        <f>+'Ark1'!Q220</f>
        <v>75</v>
      </c>
      <c r="E166" s="9">
        <f>+'Ark1'!R220</f>
        <v>360</v>
      </c>
      <c r="F166" s="9"/>
      <c r="G166" s="9">
        <f>+'Ark1'!S220</f>
        <v>360</v>
      </c>
      <c r="H166" s="94">
        <f>+'Ark1'!T220</f>
        <v>1.9884009942004977</v>
      </c>
      <c r="I166" s="94">
        <f>+'Ark1'!U220</f>
        <v>2.036391866983843</v>
      </c>
      <c r="J166" s="1">
        <f>+'Ark1'!W220</f>
        <v>59.663888888888877</v>
      </c>
      <c r="K166" s="9"/>
      <c r="L166" s="9">
        <f>+'Ark1'!Z220</f>
        <v>141.22555555555556</v>
      </c>
      <c r="N166" s="9">
        <f>+'Ark1'!AA220</f>
        <v>28.346328632003861</v>
      </c>
      <c r="O166" s="1">
        <f>+'Ark1'!AB220</f>
        <v>4.5056540268729188</v>
      </c>
      <c r="P166" s="9">
        <f>+'Ark1'!AC220</f>
        <v>-57.19600430567472</v>
      </c>
      <c r="Q166" s="9">
        <f t="shared" si="56"/>
        <v>4.8</v>
      </c>
      <c r="R166" s="1">
        <f>+'Ark1'!V220</f>
        <v>4.4333333333333345</v>
      </c>
      <c r="S166" s="1"/>
      <c r="T166" s="28"/>
      <c r="AG166"/>
      <c r="AH166"/>
      <c r="AI166"/>
      <c r="AK166"/>
      <c r="AL166"/>
      <c r="AM166"/>
      <c r="AN166"/>
      <c r="AO166"/>
    </row>
    <row r="167" spans="1:41">
      <c r="A167" s="28"/>
      <c r="B167">
        <f>+'Ark1'!C221</f>
        <v>2022</v>
      </c>
      <c r="C167">
        <f>+'Ark1'!E221</f>
        <v>51</v>
      </c>
      <c r="D167">
        <f>+'Ark1'!Q221</f>
        <v>31</v>
      </c>
      <c r="E167" s="9">
        <f>+'Ark1'!R221</f>
        <v>141</v>
      </c>
      <c r="F167" s="9"/>
      <c r="G167" s="9">
        <f>+'Ark1'!S221</f>
        <v>138</v>
      </c>
      <c r="H167" s="94">
        <f>+'Ark1'!T221</f>
        <v>0.77879038939519507</v>
      </c>
      <c r="I167" s="94">
        <f>+'Ark1'!U221</f>
        <v>0.81979260166816947</v>
      </c>
      <c r="J167" s="1">
        <f>+'Ark1'!W221</f>
        <v>59.282608695652179</v>
      </c>
      <c r="K167" s="9"/>
      <c r="L167" s="9">
        <f>+'Ark1'!Z221</f>
        <v>148.31304347826091</v>
      </c>
      <c r="N167" s="9">
        <f>+'Ark1'!AA221</f>
        <v>32.172438078216089</v>
      </c>
      <c r="O167" s="1">
        <f>+'Ark1'!AB221</f>
        <v>4.8229360388965059</v>
      </c>
      <c r="P167" s="9">
        <f>+'Ark1'!AC221</f>
        <v>-61.730250874904151</v>
      </c>
      <c r="Q167" s="9">
        <f t="shared" si="56"/>
        <v>4.5483870967741939</v>
      </c>
      <c r="R167" s="1">
        <f>+'Ark1'!V221</f>
        <v>5.4397163120567376</v>
      </c>
      <c r="S167" s="1"/>
      <c r="T167" s="28"/>
      <c r="AG167"/>
      <c r="AH167"/>
      <c r="AI167"/>
      <c r="AK167"/>
      <c r="AL167"/>
      <c r="AM167"/>
      <c r="AN167"/>
      <c r="AO167"/>
    </row>
    <row r="168" spans="1:41">
      <c r="A168" s="28"/>
      <c r="B168">
        <f>+'Ark1'!C222</f>
        <v>2022</v>
      </c>
      <c r="C168">
        <f>+'Ark1'!E222</f>
        <v>52</v>
      </c>
      <c r="D168">
        <f>+'Ark1'!Q222</f>
        <v>29</v>
      </c>
      <c r="E168" s="9">
        <f>+'Ark1'!R222</f>
        <v>207</v>
      </c>
      <c r="F168" s="9"/>
      <c r="G168" s="9">
        <f>+'Ark1'!S222</f>
        <v>207</v>
      </c>
      <c r="H168" s="94">
        <f>+'Ark1'!T222</f>
        <v>1.1433305716652853</v>
      </c>
      <c r="I168" s="94">
        <f>+'Ark1'!U222</f>
        <v>1.1268623523633716</v>
      </c>
      <c r="J168" s="1">
        <f>+'Ark1'!W222</f>
        <v>60.618357487922715</v>
      </c>
      <c r="K168" s="9"/>
      <c r="L168" s="9">
        <f>+'Ark1'!Z222</f>
        <v>135.91111111111104</v>
      </c>
      <c r="N168" s="9">
        <f>+'Ark1'!AA222</f>
        <v>25.800522824014529</v>
      </c>
      <c r="O168" s="1">
        <f>+'Ark1'!AB222</f>
        <v>4.2590342975332272</v>
      </c>
      <c r="P168" s="9">
        <f>+'Ark1'!AC222</f>
        <v>-53.04574240609081</v>
      </c>
      <c r="Q168" s="9">
        <f t="shared" si="56"/>
        <v>7.1379310344827589</v>
      </c>
      <c r="R168" s="1">
        <f>+'Ark1'!V222</f>
        <v>3.6521739130434785</v>
      </c>
      <c r="S168" s="1"/>
      <c r="T168" s="28"/>
      <c r="AG168"/>
      <c r="AH168"/>
      <c r="AI168"/>
      <c r="AK168"/>
      <c r="AL168"/>
      <c r="AM168"/>
      <c r="AN168"/>
      <c r="AO168"/>
    </row>
    <row r="169" spans="1:41">
      <c r="A169" s="28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AG169"/>
      <c r="AH169"/>
      <c r="AI169"/>
      <c r="AK169"/>
      <c r="AL169"/>
      <c r="AM169"/>
      <c r="AN169"/>
      <c r="AO169"/>
    </row>
    <row r="170" spans="1:41">
      <c r="A170" s="28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AG170"/>
      <c r="AH170"/>
      <c r="AI170"/>
      <c r="AK170"/>
      <c r="AL170"/>
      <c r="AM170"/>
      <c r="AN170"/>
      <c r="AO170"/>
    </row>
    <row r="171" spans="1:41">
      <c r="H171"/>
      <c r="I171"/>
      <c r="L171"/>
      <c r="M171"/>
      <c r="N171"/>
      <c r="P171"/>
      <c r="Q171"/>
      <c r="AG171"/>
      <c r="AH171"/>
      <c r="AI171"/>
      <c r="AK171"/>
      <c r="AL171"/>
      <c r="AM171"/>
      <c r="AN171"/>
      <c r="AO171"/>
    </row>
    <row r="172" spans="1:41">
      <c r="H172"/>
      <c r="I172"/>
      <c r="L172"/>
      <c r="M172"/>
      <c r="N172"/>
      <c r="P172"/>
      <c r="Q172"/>
      <c r="AG172"/>
      <c r="AH172"/>
      <c r="AI172"/>
      <c r="AK172"/>
      <c r="AL172"/>
      <c r="AM172"/>
      <c r="AN172"/>
      <c r="AO172"/>
    </row>
    <row r="173" spans="1:41">
      <c r="H173"/>
      <c r="I173"/>
      <c r="L173"/>
      <c r="M173"/>
      <c r="N173"/>
      <c r="P173"/>
      <c r="Q173"/>
      <c r="AG173"/>
      <c r="AH173"/>
      <c r="AI173"/>
      <c r="AK173"/>
      <c r="AL173"/>
      <c r="AM173"/>
      <c r="AN173"/>
      <c r="AO173"/>
    </row>
    <row r="174" spans="1:41">
      <c r="H174"/>
      <c r="I174"/>
      <c r="L174"/>
      <c r="M174"/>
      <c r="N174"/>
      <c r="P174"/>
      <c r="Q174"/>
      <c r="AG174"/>
      <c r="AH174"/>
      <c r="AI174"/>
      <c r="AK174"/>
      <c r="AL174"/>
      <c r="AM174"/>
      <c r="AN174"/>
      <c r="AO174"/>
    </row>
    <row r="175" spans="1:41">
      <c r="H175"/>
      <c r="I175"/>
      <c r="L175"/>
      <c r="M175"/>
      <c r="N175"/>
      <c r="P175"/>
      <c r="Q175"/>
      <c r="AG175"/>
      <c r="AH175"/>
      <c r="AI175"/>
      <c r="AK175"/>
      <c r="AL175"/>
      <c r="AM175"/>
      <c r="AN175"/>
      <c r="AO175"/>
    </row>
    <row r="176" spans="1:41">
      <c r="H176"/>
      <c r="I176"/>
      <c r="L176"/>
      <c r="M176"/>
      <c r="N176"/>
      <c r="P176"/>
      <c r="Q176"/>
      <c r="AG176"/>
      <c r="AH176"/>
      <c r="AI176"/>
      <c r="AK176"/>
      <c r="AL176"/>
      <c r="AM176"/>
      <c r="AN176"/>
      <c r="AO176"/>
    </row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spans="1:41">
      <c r="H257"/>
      <c r="I257"/>
      <c r="L257"/>
      <c r="M257"/>
      <c r="N257"/>
      <c r="P257"/>
      <c r="Q257"/>
      <c r="AG257"/>
      <c r="AH257"/>
      <c r="AI257"/>
      <c r="AK257"/>
      <c r="AL257"/>
      <c r="AM257"/>
      <c r="AN257"/>
      <c r="AO257"/>
    </row>
    <row r="258" spans="1:41">
      <c r="H258"/>
      <c r="I258"/>
      <c r="L258"/>
      <c r="M258"/>
      <c r="N258"/>
      <c r="P258"/>
      <c r="Q258"/>
      <c r="AG258"/>
      <c r="AH258"/>
      <c r="AI258"/>
      <c r="AK258"/>
      <c r="AL258"/>
      <c r="AM258"/>
      <c r="AN258"/>
      <c r="AO258"/>
    </row>
    <row r="259" spans="1:41">
      <c r="H259"/>
      <c r="I259"/>
      <c r="L259"/>
      <c r="M259"/>
      <c r="N259"/>
      <c r="P259"/>
      <c r="Q259"/>
      <c r="AG259"/>
      <c r="AH259"/>
      <c r="AI259"/>
      <c r="AK259"/>
      <c r="AL259"/>
      <c r="AM259"/>
      <c r="AN259"/>
      <c r="AO259"/>
    </row>
    <row r="260" spans="1:41">
      <c r="H260"/>
      <c r="I260"/>
      <c r="L260"/>
      <c r="M260"/>
      <c r="N260"/>
      <c r="P260"/>
      <c r="Q260"/>
      <c r="AG260"/>
      <c r="AH260"/>
      <c r="AI260"/>
      <c r="AK260"/>
      <c r="AL260"/>
      <c r="AM260"/>
      <c r="AN260"/>
      <c r="AO260"/>
    </row>
    <row r="261" spans="1:41">
      <c r="H261"/>
      <c r="I261"/>
      <c r="L261"/>
      <c r="M261"/>
      <c r="N261"/>
      <c r="P261"/>
      <c r="Q261"/>
      <c r="AG261"/>
      <c r="AH261"/>
      <c r="AI261"/>
      <c r="AK261"/>
      <c r="AL261"/>
      <c r="AM261"/>
      <c r="AN261"/>
      <c r="AO261"/>
    </row>
    <row r="262" spans="1:41">
      <c r="H262"/>
      <c r="I262"/>
      <c r="L262"/>
      <c r="M262"/>
      <c r="N262"/>
      <c r="P262"/>
      <c r="Q262"/>
      <c r="AG262"/>
      <c r="AH262"/>
      <c r="AI262"/>
      <c r="AK262"/>
      <c r="AL262"/>
      <c r="AM262"/>
      <c r="AN262"/>
      <c r="AO262"/>
    </row>
    <row r="263" spans="1:41">
      <c r="H263"/>
      <c r="I263"/>
      <c r="L263"/>
      <c r="M263"/>
      <c r="N263"/>
      <c r="P263"/>
      <c r="Q263"/>
      <c r="AG263"/>
      <c r="AH263"/>
      <c r="AI263"/>
      <c r="AK263"/>
      <c r="AL263"/>
      <c r="AM263"/>
      <c r="AN263"/>
      <c r="AO263"/>
    </row>
    <row r="264" spans="1:41" s="17" customFormat="1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</row>
    <row r="265" spans="1:41">
      <c r="H265"/>
      <c r="I265"/>
      <c r="L265"/>
      <c r="M265"/>
      <c r="N265"/>
      <c r="P265"/>
      <c r="Q265"/>
      <c r="AG265"/>
      <c r="AH265"/>
      <c r="AI265"/>
      <c r="AK265"/>
      <c r="AL265"/>
      <c r="AM265"/>
      <c r="AN265"/>
      <c r="AO265"/>
    </row>
    <row r="266" spans="1:41">
      <c r="H266"/>
      <c r="I266"/>
      <c r="L266"/>
      <c r="M266"/>
      <c r="N266"/>
      <c r="P266"/>
      <c r="Q266"/>
      <c r="AG266"/>
      <c r="AH266"/>
      <c r="AI266"/>
      <c r="AK266"/>
      <c r="AL266"/>
      <c r="AM266"/>
      <c r="AN266"/>
      <c r="AO266"/>
    </row>
    <row r="267" spans="1:41">
      <c r="H267"/>
      <c r="I267"/>
      <c r="L267"/>
      <c r="M267"/>
      <c r="N267"/>
      <c r="P267"/>
      <c r="Q267"/>
      <c r="AG267"/>
      <c r="AH267"/>
      <c r="AI267"/>
      <c r="AK267"/>
      <c r="AL267"/>
      <c r="AM267"/>
      <c r="AN267"/>
      <c r="AO267"/>
    </row>
    <row r="268" spans="1:41">
      <c r="H268"/>
      <c r="I268"/>
      <c r="L268"/>
      <c r="M268"/>
      <c r="N268"/>
      <c r="P268"/>
      <c r="Q268"/>
      <c r="AG268"/>
      <c r="AH268"/>
      <c r="AI268"/>
      <c r="AK268"/>
      <c r="AL268"/>
      <c r="AM268"/>
      <c r="AN268"/>
      <c r="AO268"/>
    </row>
    <row r="269" spans="1:41">
      <c r="H269"/>
      <c r="I269"/>
      <c r="L269"/>
      <c r="M269"/>
      <c r="N269"/>
      <c r="P269"/>
      <c r="Q269"/>
      <c r="AG269"/>
      <c r="AH269"/>
      <c r="AI269"/>
      <c r="AK269"/>
      <c r="AL269"/>
      <c r="AM269"/>
      <c r="AN269"/>
      <c r="AO269"/>
    </row>
    <row r="270" spans="1:41">
      <c r="H270"/>
      <c r="I270"/>
      <c r="L270"/>
      <c r="M270"/>
      <c r="N270"/>
      <c r="P270"/>
      <c r="Q270"/>
      <c r="AG270"/>
      <c r="AH270"/>
      <c r="AI270"/>
      <c r="AK270"/>
      <c r="AL270"/>
      <c r="AM270"/>
      <c r="AN270"/>
      <c r="AO270"/>
    </row>
    <row r="271" spans="1:41">
      <c r="H271"/>
      <c r="I271"/>
      <c r="L271"/>
      <c r="M271"/>
      <c r="N271"/>
      <c r="P271"/>
      <c r="Q271"/>
      <c r="AG271"/>
      <c r="AH271"/>
      <c r="AI271"/>
      <c r="AK271"/>
      <c r="AL271"/>
      <c r="AM271"/>
      <c r="AN271"/>
      <c r="AO271"/>
    </row>
    <row r="272" spans="1:41">
      <c r="H272"/>
      <c r="I272"/>
      <c r="L272"/>
      <c r="M272"/>
      <c r="N272"/>
      <c r="P272"/>
      <c r="Q272"/>
      <c r="AG272"/>
      <c r="AH272"/>
      <c r="AI272"/>
      <c r="AK272"/>
      <c r="AL272"/>
      <c r="AM272"/>
      <c r="AN272"/>
      <c r="AO272"/>
    </row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  <row r="430" customFormat="1"/>
    <row r="431" customFormat="1"/>
    <row r="432" customFormat="1"/>
    <row r="433" customFormat="1"/>
    <row r="434" customFormat="1"/>
    <row r="435" customFormat="1"/>
    <row r="436" customFormat="1"/>
    <row r="437" customFormat="1"/>
    <row r="438" customFormat="1"/>
    <row r="439" customFormat="1"/>
    <row r="440" customFormat="1"/>
    <row r="441" customFormat="1"/>
    <row r="442" customFormat="1"/>
    <row r="443" customFormat="1"/>
    <row r="444" customFormat="1"/>
    <row r="445" customFormat="1"/>
    <row r="446" customFormat="1"/>
    <row r="447" customFormat="1"/>
    <row r="448" customFormat="1"/>
    <row r="449" customFormat="1"/>
    <row r="450" customFormat="1"/>
    <row r="451" customFormat="1"/>
    <row r="452" customFormat="1"/>
    <row r="453" customFormat="1"/>
    <row r="454" customFormat="1"/>
    <row r="455" customFormat="1"/>
    <row r="456" customFormat="1"/>
    <row r="457" customFormat="1"/>
    <row r="458" customFormat="1"/>
    <row r="459" customFormat="1"/>
    <row r="460" customFormat="1"/>
    <row r="461" customFormat="1"/>
    <row r="462" customFormat="1"/>
    <row r="463" customFormat="1"/>
    <row r="464" customFormat="1"/>
    <row r="465" customFormat="1"/>
    <row r="466" customFormat="1"/>
    <row r="467" customFormat="1"/>
    <row r="468" customFormat="1"/>
    <row r="469" customFormat="1"/>
    <row r="470" customFormat="1"/>
    <row r="471" customFormat="1"/>
    <row r="472" customFormat="1"/>
    <row r="473" customFormat="1"/>
    <row r="474" customFormat="1"/>
    <row r="475" customFormat="1"/>
    <row r="476" customFormat="1"/>
    <row r="477" customFormat="1"/>
    <row r="478" customFormat="1"/>
    <row r="479" customFormat="1"/>
    <row r="480" customFormat="1"/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  <row r="505" customFormat="1"/>
    <row r="506" customFormat="1"/>
    <row r="507" customFormat="1"/>
    <row r="508" customFormat="1"/>
    <row r="509" customFormat="1"/>
    <row r="510" customFormat="1"/>
    <row r="511" customFormat="1"/>
    <row r="512" customFormat="1"/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  <row r="523" customFormat="1"/>
    <row r="524" customFormat="1"/>
    <row r="525" customFormat="1"/>
    <row r="526" customFormat="1"/>
    <row r="527" customFormat="1"/>
    <row r="528" customFormat="1"/>
    <row r="529" customFormat="1"/>
    <row r="530" customFormat="1"/>
    <row r="531" customFormat="1"/>
    <row r="532" customFormat="1"/>
    <row r="533" customFormat="1"/>
    <row r="534" customFormat="1"/>
    <row r="535" customFormat="1"/>
    <row r="536" customFormat="1"/>
    <row r="537" customFormat="1"/>
    <row r="538" customFormat="1"/>
    <row r="539" customFormat="1"/>
    <row r="540" customFormat="1"/>
    <row r="541" customFormat="1"/>
    <row r="542" customFormat="1"/>
    <row r="543" customFormat="1"/>
    <row r="544" customFormat="1"/>
    <row r="545" customFormat="1"/>
    <row r="546" customFormat="1"/>
    <row r="547" customFormat="1"/>
    <row r="548" customFormat="1"/>
    <row r="549" customFormat="1"/>
    <row r="550" customFormat="1"/>
    <row r="551" customFormat="1"/>
    <row r="552" customFormat="1"/>
    <row r="553" customFormat="1"/>
    <row r="554" customFormat="1"/>
    <row r="555" customFormat="1"/>
    <row r="556" customFormat="1"/>
    <row r="557" customFormat="1"/>
    <row r="558" customFormat="1"/>
    <row r="559" customFormat="1"/>
    <row r="560" customFormat="1"/>
    <row r="561" customFormat="1"/>
    <row r="562" customFormat="1"/>
    <row r="563" customFormat="1"/>
    <row r="564" customFormat="1"/>
    <row r="565" customFormat="1"/>
    <row r="566" customFormat="1"/>
    <row r="567" customFormat="1"/>
    <row r="568" customFormat="1"/>
    <row r="569" customFormat="1"/>
    <row r="570" customFormat="1"/>
    <row r="571" customFormat="1"/>
    <row r="572" customFormat="1"/>
    <row r="573" customFormat="1"/>
    <row r="574" customFormat="1"/>
    <row r="575" customFormat="1"/>
    <row r="576" customFormat="1"/>
    <row r="577" customFormat="1"/>
    <row r="578" customFormat="1"/>
    <row r="579" customFormat="1"/>
    <row r="580" customFormat="1"/>
    <row r="581" customFormat="1"/>
    <row r="582" customFormat="1"/>
    <row r="583" customFormat="1"/>
    <row r="584" customFormat="1"/>
    <row r="585" customFormat="1"/>
    <row r="586" customFormat="1"/>
    <row r="587" customFormat="1"/>
    <row r="588" customFormat="1"/>
    <row r="589" customFormat="1"/>
    <row r="590" customFormat="1"/>
    <row r="591" customFormat="1"/>
    <row r="592" customFormat="1"/>
    <row r="593" customFormat="1"/>
    <row r="594" customFormat="1"/>
    <row r="595" customFormat="1"/>
    <row r="596" customFormat="1"/>
    <row r="597" customFormat="1"/>
    <row r="598" customFormat="1"/>
    <row r="599" customFormat="1"/>
    <row r="600" customFormat="1"/>
    <row r="601" customFormat="1"/>
    <row r="602" customFormat="1"/>
    <row r="603" customFormat="1"/>
    <row r="604" customFormat="1"/>
    <row r="605" customFormat="1"/>
    <row r="606" customFormat="1"/>
    <row r="607" customFormat="1"/>
    <row r="608" customFormat="1"/>
    <row r="609" customFormat="1"/>
    <row r="610" customFormat="1"/>
    <row r="611" customFormat="1"/>
    <row r="612" customFormat="1"/>
    <row r="613" customFormat="1"/>
    <row r="614" customFormat="1"/>
    <row r="615" customFormat="1"/>
    <row r="616" customFormat="1"/>
    <row r="617" customFormat="1"/>
    <row r="618" customFormat="1"/>
    <row r="619" customFormat="1"/>
    <row r="620" customFormat="1"/>
    <row r="621" customFormat="1"/>
    <row r="622" customFormat="1"/>
    <row r="623" customFormat="1"/>
    <row r="624" customFormat="1"/>
    <row r="625" customFormat="1"/>
    <row r="626" customFormat="1"/>
    <row r="627" customFormat="1"/>
    <row r="628" customFormat="1"/>
    <row r="629" customFormat="1"/>
    <row r="630" customFormat="1"/>
    <row r="631" customFormat="1"/>
    <row r="632" customFormat="1"/>
    <row r="633" customFormat="1"/>
    <row r="634" customFormat="1"/>
    <row r="635" customFormat="1"/>
    <row r="636" customFormat="1"/>
    <row r="637" customFormat="1"/>
    <row r="638" customFormat="1"/>
    <row r="639" customFormat="1"/>
    <row r="640" customFormat="1"/>
    <row r="641" customFormat="1"/>
    <row r="642" customFormat="1"/>
    <row r="643" customFormat="1"/>
    <row r="644" customFormat="1"/>
    <row r="645" customFormat="1"/>
    <row r="646" customFormat="1"/>
    <row r="647" customFormat="1"/>
    <row r="648" customFormat="1"/>
    <row r="649" customFormat="1"/>
    <row r="650" customFormat="1"/>
    <row r="651" customFormat="1"/>
    <row r="652" customFormat="1"/>
    <row r="653" customFormat="1"/>
    <row r="654" customFormat="1"/>
    <row r="655" customFormat="1"/>
    <row r="656" customFormat="1"/>
    <row r="657" customFormat="1"/>
    <row r="658" customFormat="1"/>
    <row r="659" customFormat="1"/>
    <row r="660" customFormat="1"/>
    <row r="661" customFormat="1"/>
    <row r="662" customFormat="1"/>
    <row r="663" customFormat="1"/>
    <row r="664" customFormat="1"/>
    <row r="665" customFormat="1"/>
    <row r="666" customFormat="1"/>
    <row r="667" customFormat="1"/>
    <row r="668" customFormat="1"/>
    <row r="669" customFormat="1"/>
    <row r="670" customFormat="1"/>
    <row r="671" customFormat="1"/>
    <row r="672" customFormat="1"/>
    <row r="673" customFormat="1"/>
    <row r="674" customFormat="1"/>
    <row r="675" customFormat="1"/>
    <row r="676" customFormat="1"/>
    <row r="677" customFormat="1"/>
    <row r="678" customFormat="1"/>
    <row r="679" customFormat="1"/>
    <row r="680" customFormat="1"/>
    <row r="681" customFormat="1"/>
    <row r="682" customFormat="1"/>
    <row r="683" customFormat="1"/>
    <row r="684" customFormat="1"/>
    <row r="685" customFormat="1"/>
    <row r="686" customFormat="1"/>
    <row r="687" customFormat="1"/>
    <row r="688" customFormat="1"/>
    <row r="689" customFormat="1"/>
    <row r="690" customFormat="1"/>
    <row r="691" customFormat="1"/>
    <row r="692" customFormat="1"/>
    <row r="693" customFormat="1"/>
    <row r="694" customFormat="1"/>
    <row r="695" customFormat="1"/>
    <row r="696" customFormat="1"/>
    <row r="697" customFormat="1"/>
    <row r="698" customFormat="1"/>
    <row r="699" customFormat="1"/>
    <row r="700" customFormat="1"/>
    <row r="701" customFormat="1"/>
    <row r="702" customFormat="1"/>
    <row r="703" customFormat="1"/>
    <row r="704" customFormat="1"/>
    <row r="705" customFormat="1"/>
    <row r="706" customFormat="1"/>
    <row r="707" customFormat="1"/>
    <row r="708" customFormat="1"/>
    <row r="709" customFormat="1"/>
    <row r="710" customFormat="1"/>
    <row r="711" customFormat="1"/>
    <row r="712" customFormat="1"/>
    <row r="713" customFormat="1"/>
    <row r="714" customFormat="1"/>
    <row r="715" customFormat="1"/>
    <row r="716" customFormat="1"/>
    <row r="717" customFormat="1"/>
    <row r="718" customFormat="1"/>
    <row r="719" customFormat="1"/>
    <row r="720" customFormat="1"/>
    <row r="721" customFormat="1"/>
    <row r="722" customFormat="1"/>
    <row r="723" customFormat="1"/>
    <row r="724" customFormat="1"/>
    <row r="725" customFormat="1"/>
    <row r="726" customFormat="1"/>
    <row r="727" customFormat="1"/>
    <row r="728" customFormat="1"/>
    <row r="729" customFormat="1"/>
    <row r="730" customFormat="1"/>
    <row r="731" customFormat="1"/>
    <row r="732" customFormat="1"/>
    <row r="733" customFormat="1"/>
    <row r="734" customFormat="1"/>
    <row r="735" customFormat="1"/>
    <row r="736" customFormat="1"/>
    <row r="737" customFormat="1"/>
    <row r="738" customFormat="1"/>
    <row r="739" customFormat="1"/>
    <row r="740" customFormat="1"/>
    <row r="741" customFormat="1"/>
    <row r="742" customFormat="1"/>
    <row r="743" customFormat="1"/>
    <row r="744" customFormat="1"/>
    <row r="745" customFormat="1"/>
    <row r="746" customFormat="1"/>
    <row r="747" customFormat="1"/>
    <row r="748" customFormat="1"/>
    <row r="749" customFormat="1"/>
    <row r="750" customFormat="1"/>
    <row r="751" customFormat="1"/>
    <row r="752" customFormat="1"/>
    <row r="753" customFormat="1"/>
    <row r="754" customFormat="1"/>
    <row r="755" customFormat="1"/>
    <row r="756" customFormat="1"/>
    <row r="757" customFormat="1"/>
    <row r="758" customFormat="1"/>
    <row r="759" customFormat="1"/>
    <row r="760" customFormat="1"/>
    <row r="761" customFormat="1"/>
    <row r="762" customFormat="1"/>
    <row r="763" customFormat="1"/>
    <row r="764" customFormat="1"/>
    <row r="765" customFormat="1"/>
    <row r="766" customFormat="1"/>
    <row r="767" customFormat="1"/>
    <row r="768" customFormat="1"/>
    <row r="769" customFormat="1"/>
    <row r="770" customFormat="1"/>
    <row r="771" customFormat="1"/>
    <row r="772" customFormat="1"/>
    <row r="773" customFormat="1"/>
    <row r="774" customFormat="1"/>
    <row r="775" customFormat="1"/>
    <row r="776" customFormat="1"/>
    <row r="777" customFormat="1"/>
    <row r="778" customFormat="1"/>
    <row r="779" customFormat="1"/>
    <row r="780" customFormat="1"/>
    <row r="781" customFormat="1"/>
    <row r="782" customFormat="1"/>
    <row r="783" customFormat="1"/>
    <row r="784" customFormat="1"/>
    <row r="785" customFormat="1"/>
    <row r="786" customFormat="1"/>
    <row r="787" customFormat="1"/>
    <row r="788" customFormat="1"/>
    <row r="789" customFormat="1"/>
    <row r="790" customFormat="1"/>
    <row r="791" customFormat="1"/>
    <row r="792" customFormat="1"/>
    <row r="793" customFormat="1"/>
    <row r="794" customFormat="1"/>
    <row r="795" customFormat="1"/>
    <row r="796" customFormat="1"/>
    <row r="797" customFormat="1"/>
    <row r="798" customFormat="1"/>
    <row r="799" customFormat="1"/>
    <row r="800" customFormat="1"/>
    <row r="801" customFormat="1"/>
    <row r="802" customFormat="1"/>
    <row r="803" customFormat="1"/>
    <row r="804" customFormat="1"/>
    <row r="805" customFormat="1"/>
    <row r="806" customFormat="1"/>
    <row r="807" customFormat="1"/>
    <row r="808" customFormat="1"/>
    <row r="809" customFormat="1"/>
    <row r="810" customFormat="1"/>
    <row r="811" customFormat="1"/>
    <row r="812" customFormat="1"/>
    <row r="813" customFormat="1"/>
    <row r="814" customFormat="1"/>
    <row r="815" customFormat="1"/>
    <row r="816" customFormat="1"/>
    <row r="817" customFormat="1"/>
    <row r="818" customFormat="1"/>
    <row r="819" customFormat="1"/>
    <row r="820" customFormat="1"/>
    <row r="821" customFormat="1"/>
    <row r="822" customFormat="1"/>
    <row r="823" customFormat="1"/>
    <row r="824" customFormat="1"/>
    <row r="825" customFormat="1"/>
    <row r="826" customFormat="1"/>
    <row r="827" customFormat="1"/>
    <row r="828" customFormat="1"/>
    <row r="829" customFormat="1"/>
    <row r="830" customFormat="1"/>
    <row r="831" customFormat="1"/>
    <row r="832" customFormat="1"/>
    <row r="833" customFormat="1"/>
    <row r="834" customFormat="1"/>
    <row r="835" customFormat="1"/>
    <row r="836" customFormat="1"/>
    <row r="837" customFormat="1"/>
    <row r="838" customFormat="1"/>
    <row r="839" customFormat="1"/>
    <row r="840" customFormat="1"/>
    <row r="841" customFormat="1"/>
    <row r="842" customFormat="1"/>
    <row r="843" customFormat="1"/>
    <row r="844" customFormat="1"/>
    <row r="845" customFormat="1"/>
    <row r="846" customFormat="1"/>
    <row r="847" customFormat="1"/>
    <row r="848" customFormat="1"/>
    <row r="849" customFormat="1"/>
    <row r="850" customFormat="1"/>
    <row r="851" customFormat="1"/>
    <row r="852" customFormat="1"/>
    <row r="853" customFormat="1"/>
    <row r="854" customFormat="1"/>
    <row r="855" customFormat="1"/>
    <row r="856" customFormat="1"/>
    <row r="857" customFormat="1"/>
    <row r="858" customFormat="1"/>
    <row r="859" customFormat="1"/>
    <row r="860" customFormat="1"/>
    <row r="861" customFormat="1"/>
    <row r="862" customFormat="1"/>
    <row r="863" customFormat="1"/>
    <row r="864" customFormat="1"/>
    <row r="865" customFormat="1"/>
    <row r="866" customFormat="1"/>
    <row r="867" customFormat="1"/>
    <row r="868" customFormat="1"/>
    <row r="869" customFormat="1"/>
    <row r="870" customFormat="1"/>
    <row r="871" customFormat="1"/>
    <row r="872" customFormat="1"/>
    <row r="873" customFormat="1"/>
    <row r="874" customFormat="1"/>
    <row r="875" customFormat="1"/>
    <row r="876" customFormat="1"/>
    <row r="877" customFormat="1"/>
    <row r="878" customFormat="1"/>
    <row r="879" customFormat="1"/>
    <row r="880" customFormat="1"/>
    <row r="881" customFormat="1"/>
    <row r="882" customFormat="1"/>
    <row r="883" customFormat="1"/>
    <row r="884" customFormat="1"/>
    <row r="885" customFormat="1"/>
    <row r="886" customFormat="1"/>
    <row r="887" customFormat="1"/>
    <row r="888" customFormat="1"/>
    <row r="889" customFormat="1"/>
    <row r="890" customFormat="1"/>
    <row r="891" customFormat="1"/>
    <row r="892" customFormat="1"/>
    <row r="893" customFormat="1"/>
    <row r="894" customFormat="1"/>
    <row r="895" customFormat="1"/>
    <row r="896" customFormat="1"/>
    <row r="897" customFormat="1"/>
    <row r="898" customFormat="1"/>
    <row r="899" customFormat="1"/>
    <row r="900" customFormat="1"/>
    <row r="901" customFormat="1"/>
    <row r="902" customFormat="1"/>
    <row r="903" customFormat="1"/>
    <row r="904" customFormat="1"/>
    <row r="905" customFormat="1"/>
    <row r="906" customFormat="1"/>
    <row r="907" customFormat="1"/>
    <row r="908" customFormat="1"/>
    <row r="909" customFormat="1"/>
    <row r="910" customFormat="1"/>
    <row r="911" customFormat="1"/>
    <row r="912" customFormat="1"/>
    <row r="913" customFormat="1"/>
    <row r="914" customFormat="1"/>
    <row r="915" customFormat="1"/>
    <row r="916" customFormat="1"/>
    <row r="917" customFormat="1"/>
    <row r="918" customFormat="1"/>
    <row r="919" customFormat="1"/>
    <row r="920" customFormat="1"/>
    <row r="921" customFormat="1"/>
    <row r="922" customFormat="1"/>
    <row r="923" customFormat="1"/>
    <row r="924" customFormat="1"/>
    <row r="925" customFormat="1"/>
    <row r="926" customFormat="1"/>
    <row r="927" customFormat="1"/>
    <row r="928" customFormat="1"/>
    <row r="929" customFormat="1"/>
    <row r="930" customFormat="1"/>
    <row r="931" customFormat="1"/>
    <row r="932" customFormat="1"/>
    <row r="933" customFormat="1"/>
    <row r="934" customFormat="1"/>
    <row r="935" customFormat="1"/>
    <row r="936" customFormat="1"/>
    <row r="937" customFormat="1"/>
    <row r="938" customFormat="1"/>
    <row r="939" customFormat="1"/>
    <row r="940" customFormat="1"/>
    <row r="941" customFormat="1"/>
    <row r="942" customFormat="1"/>
    <row r="943" customFormat="1"/>
    <row r="944" customFormat="1"/>
    <row r="945" spans="8:48">
      <c r="H945"/>
      <c r="I945"/>
      <c r="L945"/>
      <c r="M945"/>
      <c r="N945"/>
      <c r="P945"/>
      <c r="Q945"/>
      <c r="AG945"/>
      <c r="AH945"/>
      <c r="AI945"/>
      <c r="AK945"/>
      <c r="AL945"/>
      <c r="AM945"/>
      <c r="AN945"/>
      <c r="AO945"/>
    </row>
    <row r="946" spans="8:48">
      <c r="H946"/>
      <c r="I946"/>
      <c r="L946"/>
      <c r="M946"/>
      <c r="N946"/>
      <c r="P946"/>
      <c r="Q946"/>
      <c r="AG946"/>
      <c r="AH946"/>
      <c r="AI946"/>
      <c r="AK946"/>
      <c r="AL946"/>
      <c r="AM946"/>
      <c r="AN946"/>
      <c r="AO946"/>
    </row>
    <row r="947" spans="8:48">
      <c r="H947"/>
      <c r="I947"/>
      <c r="L947"/>
      <c r="M947"/>
      <c r="N947"/>
      <c r="P947"/>
      <c r="Q947"/>
      <c r="AG947"/>
      <c r="AH947"/>
      <c r="AI947"/>
      <c r="AK947"/>
      <c r="AL947"/>
      <c r="AM947"/>
      <c r="AN947"/>
      <c r="AO947"/>
    </row>
    <row r="948" spans="8:48">
      <c r="H948"/>
      <c r="I948"/>
      <c r="L948"/>
      <c r="M948"/>
      <c r="N948"/>
      <c r="P948"/>
      <c r="Q948"/>
      <c r="AG948"/>
      <c r="AH948"/>
      <c r="AI948"/>
      <c r="AK948"/>
      <c r="AL948"/>
      <c r="AM948"/>
      <c r="AN948"/>
      <c r="AO948"/>
    </row>
    <row r="949" spans="8:48">
      <c r="H949"/>
      <c r="I949"/>
      <c r="L949"/>
      <c r="M949"/>
      <c r="N949"/>
      <c r="P949"/>
      <c r="Q949"/>
      <c r="AG949"/>
      <c r="AH949"/>
      <c r="AI949"/>
      <c r="AK949"/>
      <c r="AL949"/>
      <c r="AM949"/>
      <c r="AN949"/>
      <c r="AO949"/>
    </row>
    <row r="950" spans="8:48">
      <c r="H950"/>
      <c r="I950"/>
      <c r="L950"/>
      <c r="M950"/>
      <c r="N950"/>
      <c r="P950"/>
      <c r="Q950"/>
      <c r="AG950"/>
      <c r="AH950"/>
      <c r="AI950"/>
      <c r="AK950"/>
      <c r="AL950"/>
      <c r="AM950"/>
      <c r="AN950"/>
      <c r="AO950"/>
    </row>
    <row r="951" spans="8:48">
      <c r="H951"/>
      <c r="I951"/>
      <c r="L951"/>
      <c r="M951"/>
      <c r="N951"/>
      <c r="P951"/>
      <c r="Q951"/>
      <c r="AG951"/>
      <c r="AH951"/>
      <c r="AI951"/>
      <c r="AK951"/>
      <c r="AL951"/>
      <c r="AM951"/>
      <c r="AN951"/>
      <c r="AO951"/>
    </row>
    <row r="952" spans="8:48">
      <c r="H952"/>
      <c r="I952"/>
      <c r="L952"/>
      <c r="M952"/>
      <c r="N952"/>
      <c r="P952"/>
      <c r="Q952"/>
      <c r="AJ952" s="1"/>
      <c r="AP952" s="1"/>
      <c r="AQ952" s="1"/>
      <c r="AR952" s="1"/>
      <c r="AS952" s="1"/>
      <c r="AT952" s="1"/>
      <c r="AU952" s="1"/>
      <c r="AV952" s="1"/>
    </row>
    <row r="953" spans="8:48">
      <c r="H953"/>
      <c r="I953"/>
      <c r="L953"/>
      <c r="M953"/>
      <c r="N953"/>
      <c r="P953"/>
      <c r="Q953"/>
      <c r="AJ953" s="1"/>
      <c r="AP953" s="1"/>
      <c r="AQ953" s="1"/>
      <c r="AR953" s="1"/>
      <c r="AS953" s="1"/>
      <c r="AT953" s="1"/>
      <c r="AU953" s="1"/>
      <c r="AV953" s="1"/>
    </row>
    <row r="954" spans="8:48">
      <c r="H954"/>
      <c r="I954"/>
      <c r="L954"/>
      <c r="M954"/>
      <c r="N954"/>
      <c r="P954"/>
      <c r="Q954"/>
      <c r="AJ954" s="1"/>
      <c r="AP954" s="1"/>
      <c r="AQ954" s="1"/>
      <c r="AR954" s="1"/>
      <c r="AS954" s="1"/>
      <c r="AT954" s="1"/>
      <c r="AU954" s="1"/>
      <c r="AV954" s="1"/>
    </row>
    <row r="955" spans="8:48">
      <c r="H955"/>
      <c r="I955"/>
      <c r="L955"/>
      <c r="M955"/>
      <c r="N955"/>
      <c r="P955"/>
      <c r="Q955"/>
      <c r="AJ955" s="1"/>
      <c r="AP955" s="1"/>
      <c r="AQ955" s="1"/>
      <c r="AR955" s="1"/>
      <c r="AS955" s="1"/>
      <c r="AT955" s="1"/>
      <c r="AU955" s="1"/>
      <c r="AV955" s="1"/>
    </row>
    <row r="956" spans="8:48">
      <c r="H956"/>
      <c r="I956"/>
      <c r="L956"/>
      <c r="M956"/>
      <c r="N956"/>
      <c r="P956"/>
      <c r="Q956"/>
      <c r="AJ956" s="1"/>
      <c r="AP956" s="1"/>
      <c r="AQ956" s="1"/>
      <c r="AR956" s="1"/>
      <c r="AS956" s="1"/>
      <c r="AT956" s="1"/>
      <c r="AU956" s="1"/>
      <c r="AV956" s="1"/>
    </row>
    <row r="957" spans="8:48">
      <c r="H957"/>
      <c r="I957"/>
      <c r="L957"/>
      <c r="M957"/>
      <c r="N957"/>
      <c r="P957"/>
      <c r="Q957"/>
      <c r="AJ957" s="1"/>
      <c r="AP957" s="1"/>
      <c r="AQ957" s="1"/>
      <c r="AR957" s="1"/>
      <c r="AS957" s="1"/>
      <c r="AT957" s="1"/>
      <c r="AU957" s="1"/>
      <c r="AV957" s="1"/>
    </row>
    <row r="958" spans="8:48">
      <c r="H958"/>
      <c r="I958"/>
      <c r="L958"/>
      <c r="M958"/>
      <c r="N958"/>
      <c r="P958"/>
      <c r="Q958"/>
      <c r="AJ958" s="1"/>
      <c r="AP958" s="1"/>
      <c r="AQ958" s="1"/>
      <c r="AR958" s="1"/>
      <c r="AS958" s="1"/>
      <c r="AT958" s="1"/>
      <c r="AU958" s="1"/>
      <c r="AV958" s="1"/>
    </row>
    <row r="959" spans="8:48">
      <c r="H959"/>
      <c r="I959"/>
      <c r="L959"/>
      <c r="M959"/>
      <c r="N959"/>
      <c r="P959"/>
      <c r="Q959"/>
      <c r="AJ959" s="1"/>
      <c r="AP959" s="1"/>
      <c r="AQ959" s="1"/>
      <c r="AR959" s="1"/>
      <c r="AS959" s="1"/>
      <c r="AT959" s="1"/>
      <c r="AU959" s="1"/>
      <c r="AV959" s="1"/>
    </row>
    <row r="960" spans="8:48">
      <c r="H960"/>
      <c r="I960"/>
      <c r="L960"/>
      <c r="M960"/>
      <c r="N960"/>
      <c r="P960"/>
      <c r="Q960"/>
      <c r="AJ960" s="1"/>
      <c r="AP960" s="1"/>
      <c r="AQ960" s="1"/>
      <c r="AR960" s="1"/>
      <c r="AS960" s="1"/>
      <c r="AT960" s="1"/>
      <c r="AU960" s="1"/>
      <c r="AV960" s="1"/>
    </row>
    <row r="961" spans="8:48">
      <c r="H961"/>
      <c r="I961"/>
      <c r="L961"/>
      <c r="M961"/>
      <c r="N961"/>
      <c r="P961"/>
      <c r="Q961"/>
      <c r="AJ961" s="1"/>
      <c r="AP961" s="1"/>
      <c r="AQ961" s="1"/>
      <c r="AR961" s="1"/>
      <c r="AS961" s="1"/>
      <c r="AT961" s="1"/>
      <c r="AU961" s="1"/>
      <c r="AV961" s="1"/>
    </row>
    <row r="962" spans="8:48">
      <c r="H962"/>
      <c r="I962"/>
      <c r="L962"/>
      <c r="M962"/>
      <c r="N962"/>
      <c r="P962"/>
      <c r="Q962"/>
      <c r="AJ962" s="1"/>
      <c r="AP962" s="1"/>
      <c r="AQ962" s="1"/>
      <c r="AR962" s="1"/>
      <c r="AS962" s="1"/>
      <c r="AT962" s="1"/>
      <c r="AU962" s="1"/>
      <c r="AV962" s="1"/>
    </row>
    <row r="963" spans="8:48">
      <c r="H963"/>
      <c r="I963"/>
      <c r="L963"/>
      <c r="M963"/>
      <c r="N963"/>
      <c r="P963"/>
      <c r="Q963"/>
      <c r="AJ963" s="1"/>
      <c r="AP963" s="1"/>
      <c r="AQ963" s="1"/>
      <c r="AR963" s="1"/>
      <c r="AS963" s="1"/>
      <c r="AT963" s="1"/>
      <c r="AU963" s="1"/>
      <c r="AV963" s="1"/>
    </row>
    <row r="964" spans="8:48">
      <c r="H964"/>
      <c r="I964"/>
      <c r="L964"/>
      <c r="M964"/>
      <c r="N964"/>
      <c r="P964"/>
      <c r="Q964"/>
      <c r="AJ964" s="1"/>
      <c r="AP964" s="1"/>
      <c r="AQ964" s="1"/>
      <c r="AR964" s="1"/>
      <c r="AS964" s="1"/>
      <c r="AT964" s="1"/>
      <c r="AU964" s="1"/>
      <c r="AV964" s="1"/>
    </row>
    <row r="965" spans="8:48">
      <c r="H965"/>
      <c r="I965"/>
      <c r="L965"/>
      <c r="M965"/>
      <c r="N965"/>
      <c r="P965"/>
      <c r="Q965"/>
      <c r="AJ965" s="1"/>
      <c r="AP965" s="1"/>
      <c r="AQ965" s="1"/>
      <c r="AR965" s="1"/>
      <c r="AS965" s="1"/>
      <c r="AT965" s="1"/>
      <c r="AU965" s="1"/>
      <c r="AV965" s="1"/>
    </row>
    <row r="966" spans="8:48">
      <c r="H966"/>
      <c r="I966"/>
      <c r="L966"/>
      <c r="M966"/>
      <c r="N966"/>
      <c r="P966"/>
      <c r="Q966"/>
      <c r="AJ966" s="1"/>
      <c r="AP966" s="1"/>
      <c r="AQ966" s="1"/>
      <c r="AR966" s="1"/>
      <c r="AS966" s="1"/>
      <c r="AT966" s="1"/>
      <c r="AU966" s="1"/>
      <c r="AV966" s="1"/>
    </row>
    <row r="967" spans="8:48">
      <c r="H967"/>
      <c r="I967"/>
      <c r="L967"/>
      <c r="M967"/>
      <c r="N967"/>
      <c r="P967"/>
      <c r="Q967"/>
      <c r="AJ967" s="1"/>
      <c r="AP967" s="1"/>
      <c r="AQ967" s="1"/>
      <c r="AR967" s="1"/>
      <c r="AS967" s="1"/>
      <c r="AT967" s="1"/>
      <c r="AU967" s="1"/>
      <c r="AV967" s="1"/>
    </row>
    <row r="968" spans="8:48">
      <c r="H968"/>
      <c r="I968"/>
      <c r="L968"/>
      <c r="M968"/>
      <c r="N968"/>
      <c r="P968"/>
      <c r="Q968"/>
      <c r="AJ968" s="1"/>
      <c r="AP968" s="1"/>
      <c r="AQ968" s="1"/>
      <c r="AR968" s="1"/>
      <c r="AS968" s="1"/>
      <c r="AT968" s="1"/>
      <c r="AU968" s="1"/>
      <c r="AV968" s="1"/>
    </row>
    <row r="969" spans="8:48">
      <c r="H969"/>
      <c r="I969"/>
      <c r="L969"/>
      <c r="M969"/>
      <c r="N969"/>
      <c r="P969"/>
      <c r="Q969"/>
      <c r="AJ969" s="1"/>
      <c r="AP969" s="1"/>
      <c r="AQ969" s="1"/>
      <c r="AR969" s="1"/>
      <c r="AS969" s="1"/>
      <c r="AT969" s="1"/>
      <c r="AU969" s="1"/>
      <c r="AV969" s="1"/>
    </row>
    <row r="970" spans="8:48">
      <c r="H970"/>
      <c r="I970"/>
      <c r="L970"/>
      <c r="M970"/>
      <c r="N970"/>
      <c r="P970"/>
      <c r="Q970"/>
      <c r="AJ970" s="1"/>
      <c r="AP970" s="1"/>
      <c r="AQ970" s="1"/>
      <c r="AR970" s="1"/>
      <c r="AS970" s="1"/>
      <c r="AT970" s="1"/>
      <c r="AU970" s="1"/>
      <c r="AV970" s="1"/>
    </row>
    <row r="971" spans="8:48">
      <c r="H971"/>
      <c r="I971"/>
      <c r="L971"/>
      <c r="M971"/>
      <c r="N971"/>
      <c r="P971"/>
      <c r="Q971"/>
      <c r="AJ971" s="1"/>
      <c r="AP971" s="1"/>
      <c r="AQ971" s="1"/>
      <c r="AR971" s="1"/>
      <c r="AS971" s="1"/>
      <c r="AT971" s="1"/>
      <c r="AU971" s="1"/>
      <c r="AV971" s="1"/>
    </row>
    <row r="972" spans="8:48">
      <c r="H972"/>
      <c r="I972"/>
      <c r="L972"/>
      <c r="M972"/>
      <c r="N972"/>
      <c r="P972"/>
      <c r="Q972"/>
      <c r="AJ972" s="1"/>
      <c r="AP972" s="1"/>
      <c r="AQ972" s="1"/>
      <c r="AR972" s="1"/>
      <c r="AS972" s="1"/>
      <c r="AT972" s="1"/>
      <c r="AU972" s="1"/>
      <c r="AV972" s="1"/>
    </row>
    <row r="973" spans="8:48">
      <c r="H973"/>
      <c r="I973"/>
      <c r="L973"/>
      <c r="M973"/>
      <c r="N973"/>
      <c r="P973"/>
      <c r="Q973"/>
      <c r="AJ973" s="1"/>
      <c r="AP973" s="1"/>
      <c r="AQ973" s="1"/>
      <c r="AR973" s="1"/>
      <c r="AS973" s="1"/>
      <c r="AT973" s="1"/>
      <c r="AU973" s="1"/>
      <c r="AV973" s="1"/>
    </row>
    <row r="974" spans="8:48">
      <c r="H974"/>
      <c r="I974"/>
      <c r="L974"/>
      <c r="M974"/>
      <c r="N974"/>
      <c r="P974"/>
      <c r="Q974"/>
      <c r="AJ974" s="1"/>
      <c r="AP974" s="1"/>
      <c r="AQ974" s="1"/>
      <c r="AR974" s="1"/>
      <c r="AS974" s="1"/>
      <c r="AT974" s="1"/>
      <c r="AU974" s="1"/>
      <c r="AV974" s="1"/>
    </row>
    <row r="975" spans="8:48">
      <c r="H975"/>
      <c r="I975"/>
      <c r="L975"/>
      <c r="M975"/>
      <c r="N975"/>
      <c r="P975"/>
      <c r="Q975"/>
      <c r="AJ975" s="1"/>
      <c r="AP975" s="1"/>
      <c r="AQ975" s="1"/>
      <c r="AR975" s="1"/>
      <c r="AS975" s="1"/>
      <c r="AT975" s="1"/>
      <c r="AU975" s="1"/>
      <c r="AV975" s="1"/>
    </row>
    <row r="976" spans="8:48">
      <c r="H976"/>
      <c r="I976"/>
      <c r="L976"/>
      <c r="M976"/>
      <c r="N976"/>
      <c r="P976"/>
      <c r="Q976"/>
      <c r="AJ976" s="1"/>
      <c r="AP976" s="1"/>
      <c r="AQ976" s="1"/>
      <c r="AR976" s="1"/>
      <c r="AS976" s="1"/>
      <c r="AT976" s="1"/>
      <c r="AU976" s="1"/>
      <c r="AV976" s="1"/>
    </row>
    <row r="977" spans="8:48">
      <c r="H977"/>
      <c r="I977"/>
      <c r="L977"/>
      <c r="M977"/>
      <c r="N977"/>
      <c r="P977"/>
      <c r="Q977"/>
      <c r="AJ977" s="1"/>
      <c r="AP977" s="1"/>
      <c r="AQ977" s="1"/>
      <c r="AR977" s="1"/>
      <c r="AS977" s="1"/>
      <c r="AT977" s="1"/>
      <c r="AU977" s="1"/>
      <c r="AV977" s="1"/>
    </row>
    <row r="978" spans="8:48">
      <c r="H978"/>
      <c r="I978"/>
      <c r="L978"/>
      <c r="M978"/>
      <c r="N978"/>
      <c r="P978"/>
      <c r="Q978"/>
      <c r="AJ978" s="1"/>
      <c r="AP978" s="1"/>
      <c r="AQ978" s="1"/>
      <c r="AR978" s="1"/>
      <c r="AS978" s="1"/>
      <c r="AT978" s="1"/>
      <c r="AU978" s="1"/>
      <c r="AV978" s="1"/>
    </row>
    <row r="979" spans="8:48">
      <c r="H979"/>
      <c r="I979"/>
      <c r="L979"/>
      <c r="M979"/>
      <c r="N979"/>
      <c r="P979"/>
      <c r="Q979"/>
      <c r="AJ979" s="1"/>
      <c r="AP979" s="1"/>
      <c r="AQ979" s="1"/>
      <c r="AR979" s="1"/>
      <c r="AS979" s="1"/>
      <c r="AT979" s="1"/>
      <c r="AU979" s="1"/>
      <c r="AV979" s="1"/>
    </row>
    <row r="980" spans="8:48">
      <c r="H980"/>
      <c r="I980"/>
      <c r="L980"/>
      <c r="M980"/>
      <c r="N980"/>
      <c r="P980"/>
      <c r="Q980"/>
      <c r="AJ980" s="1"/>
      <c r="AP980" s="1"/>
      <c r="AQ980" s="1"/>
      <c r="AR980" s="1"/>
      <c r="AS980" s="1"/>
      <c r="AT980" s="1"/>
      <c r="AU980" s="1"/>
      <c r="AV980" s="1"/>
    </row>
    <row r="981" spans="8:48">
      <c r="H981"/>
      <c r="I981"/>
      <c r="L981"/>
      <c r="M981"/>
      <c r="N981"/>
      <c r="P981"/>
      <c r="Q981"/>
      <c r="AJ981" s="1"/>
      <c r="AP981" s="1"/>
      <c r="AQ981" s="1"/>
      <c r="AR981" s="1"/>
      <c r="AS981" s="1"/>
      <c r="AT981" s="1"/>
      <c r="AU981" s="1"/>
      <c r="AV981" s="1"/>
    </row>
    <row r="982" spans="8:48">
      <c r="H982"/>
      <c r="I982"/>
      <c r="L982"/>
      <c r="M982"/>
      <c r="N982"/>
      <c r="P982"/>
      <c r="Q982"/>
      <c r="AJ982" s="1"/>
      <c r="AP982" s="1"/>
      <c r="AQ982" s="1"/>
      <c r="AR982" s="1"/>
      <c r="AS982" s="1"/>
      <c r="AT982" s="1"/>
      <c r="AU982" s="1"/>
      <c r="AV982" s="1"/>
    </row>
    <row r="983" spans="8:48">
      <c r="H983"/>
      <c r="I983"/>
      <c r="L983"/>
      <c r="M983"/>
      <c r="N983"/>
      <c r="P983"/>
      <c r="Q983"/>
      <c r="AJ983" s="1"/>
      <c r="AP983" s="1"/>
      <c r="AQ983" s="1"/>
      <c r="AR983" s="1"/>
      <c r="AS983" s="1"/>
      <c r="AT983" s="1"/>
      <c r="AU983" s="1"/>
      <c r="AV983" s="1"/>
    </row>
    <row r="984" spans="8:48">
      <c r="H984"/>
      <c r="I984"/>
      <c r="L984"/>
      <c r="M984"/>
      <c r="N984"/>
      <c r="P984"/>
      <c r="Q984"/>
      <c r="AJ984" s="1"/>
      <c r="AP984" s="1"/>
      <c r="AQ984" s="1"/>
      <c r="AR984" s="1"/>
      <c r="AS984" s="1"/>
      <c r="AT984" s="1"/>
      <c r="AU984" s="1"/>
      <c r="AV984" s="1"/>
    </row>
    <row r="985" spans="8:48">
      <c r="H985"/>
      <c r="I985"/>
      <c r="L985"/>
      <c r="M985"/>
      <c r="N985"/>
      <c r="P985"/>
      <c r="Q985"/>
      <c r="AJ985" s="1"/>
      <c r="AP985" s="1"/>
      <c r="AQ985" s="1"/>
      <c r="AR985" s="1"/>
      <c r="AS985" s="1"/>
      <c r="AT985" s="1"/>
      <c r="AU985" s="1"/>
      <c r="AV985" s="1"/>
    </row>
    <row r="986" spans="8:48">
      <c r="H986"/>
      <c r="I986"/>
      <c r="L986"/>
      <c r="M986"/>
      <c r="N986"/>
      <c r="P986"/>
      <c r="Q986"/>
      <c r="AJ986" s="1"/>
      <c r="AP986" s="1"/>
      <c r="AQ986" s="1"/>
      <c r="AR986" s="1"/>
      <c r="AS986" s="1"/>
      <c r="AT986" s="1"/>
      <c r="AU986" s="1"/>
      <c r="AV986" s="1"/>
    </row>
    <row r="987" spans="8:48">
      <c r="H987"/>
      <c r="I987"/>
      <c r="L987"/>
      <c r="M987"/>
      <c r="N987"/>
      <c r="P987"/>
      <c r="Q987"/>
      <c r="AJ987" s="1"/>
      <c r="AP987" s="1"/>
      <c r="AQ987" s="1"/>
      <c r="AR987" s="1"/>
      <c r="AS987" s="1"/>
      <c r="AT987" s="1"/>
      <c r="AU987" s="1"/>
      <c r="AV987" s="1"/>
    </row>
    <row r="988" spans="8:48">
      <c r="H988"/>
      <c r="I988"/>
      <c r="L988"/>
      <c r="M988"/>
      <c r="N988"/>
      <c r="P988"/>
      <c r="Q988"/>
      <c r="AJ988" s="1"/>
      <c r="AP988" s="1"/>
      <c r="AQ988" s="1"/>
      <c r="AR988" s="1"/>
      <c r="AS988" s="1"/>
      <c r="AT988" s="1"/>
      <c r="AU988" s="1"/>
      <c r="AV988" s="1"/>
    </row>
    <row r="989" spans="8:48">
      <c r="H989"/>
      <c r="I989"/>
      <c r="L989"/>
      <c r="M989"/>
      <c r="N989"/>
      <c r="P989"/>
      <c r="Q989"/>
      <c r="AJ989" s="1"/>
      <c r="AP989" s="1"/>
      <c r="AQ989" s="1"/>
      <c r="AR989" s="1"/>
      <c r="AS989" s="1"/>
      <c r="AT989" s="1"/>
      <c r="AU989" s="1"/>
      <c r="AV989" s="1"/>
    </row>
    <row r="990" spans="8:48">
      <c r="H990"/>
      <c r="I990"/>
      <c r="L990"/>
      <c r="M990"/>
      <c r="N990"/>
      <c r="P990"/>
      <c r="Q990"/>
      <c r="AJ990" s="1"/>
      <c r="AP990" s="1"/>
      <c r="AQ990" s="1"/>
      <c r="AR990" s="1"/>
      <c r="AS990" s="1"/>
      <c r="AT990" s="1"/>
      <c r="AU990" s="1"/>
      <c r="AV990" s="1"/>
    </row>
    <row r="991" spans="8:48">
      <c r="H991"/>
      <c r="I991"/>
      <c r="L991"/>
      <c r="M991"/>
      <c r="N991"/>
      <c r="P991"/>
      <c r="Q991"/>
      <c r="AJ991" s="1"/>
      <c r="AP991" s="1"/>
      <c r="AQ991" s="1"/>
      <c r="AR991" s="1"/>
      <c r="AS991" s="1"/>
      <c r="AT991" s="1"/>
      <c r="AU991" s="1"/>
      <c r="AV991" s="1"/>
    </row>
    <row r="992" spans="8:48">
      <c r="H992"/>
      <c r="I992"/>
      <c r="L992"/>
      <c r="M992"/>
      <c r="N992"/>
      <c r="P992"/>
      <c r="Q992"/>
      <c r="AJ992" s="1"/>
      <c r="AP992" s="1"/>
      <c r="AQ992" s="1"/>
      <c r="AR992" s="1"/>
      <c r="AS992" s="1"/>
      <c r="AT992" s="1"/>
      <c r="AU992" s="1"/>
      <c r="AV992" s="1"/>
    </row>
    <row r="993" spans="8:48">
      <c r="H993"/>
      <c r="I993"/>
      <c r="L993"/>
      <c r="M993"/>
      <c r="N993"/>
      <c r="P993"/>
      <c r="Q993"/>
      <c r="AJ993" s="1"/>
      <c r="AP993" s="1"/>
      <c r="AQ993" s="1"/>
      <c r="AR993" s="1"/>
      <c r="AS993" s="1"/>
      <c r="AT993" s="1"/>
      <c r="AU993" s="1"/>
      <c r="AV993" s="1"/>
    </row>
    <row r="994" spans="8:48">
      <c r="H994"/>
      <c r="I994"/>
      <c r="L994"/>
      <c r="M994"/>
      <c r="N994"/>
      <c r="P994"/>
      <c r="Q994"/>
      <c r="AJ994" s="1"/>
      <c r="AP994" s="1"/>
      <c r="AQ994" s="1"/>
      <c r="AR994" s="1"/>
      <c r="AS994" s="1"/>
      <c r="AT994" s="1"/>
      <c r="AU994" s="1"/>
      <c r="AV994" s="1"/>
    </row>
    <row r="995" spans="8:48">
      <c r="H995"/>
      <c r="I995"/>
      <c r="L995"/>
      <c r="M995"/>
      <c r="N995"/>
      <c r="P995"/>
      <c r="Q995"/>
      <c r="AJ995" s="1"/>
      <c r="AP995" s="1"/>
      <c r="AQ995" s="1"/>
      <c r="AR995" s="1"/>
      <c r="AS995" s="1"/>
      <c r="AT995" s="1"/>
      <c r="AU995" s="1"/>
      <c r="AV995" s="1"/>
    </row>
    <row r="996" spans="8:48">
      <c r="H996"/>
      <c r="I996"/>
      <c r="L996"/>
      <c r="M996"/>
      <c r="N996"/>
      <c r="P996"/>
      <c r="Q996"/>
      <c r="AJ996" s="1"/>
      <c r="AP996" s="1"/>
      <c r="AQ996" s="1"/>
      <c r="AR996" s="1"/>
      <c r="AS996" s="1"/>
      <c r="AT996" s="1"/>
      <c r="AU996" s="1"/>
      <c r="AV996" s="1"/>
    </row>
    <row r="997" spans="8:48">
      <c r="H997"/>
      <c r="I997"/>
      <c r="L997"/>
      <c r="M997"/>
      <c r="N997"/>
      <c r="P997"/>
      <c r="Q997"/>
      <c r="AJ997" s="1"/>
      <c r="AP997" s="1"/>
      <c r="AQ997" s="1"/>
      <c r="AR997" s="1"/>
      <c r="AS997" s="1"/>
      <c r="AT997" s="1"/>
      <c r="AU997" s="1"/>
      <c r="AV997" s="1"/>
    </row>
    <row r="998" spans="8:48">
      <c r="H998"/>
      <c r="I998"/>
      <c r="L998"/>
      <c r="M998"/>
      <c r="N998"/>
      <c r="P998"/>
      <c r="Q998"/>
      <c r="AJ998" s="1"/>
      <c r="AP998" s="1"/>
      <c r="AQ998" s="1"/>
      <c r="AR998" s="1"/>
      <c r="AS998" s="1"/>
      <c r="AT998" s="1"/>
      <c r="AU998" s="1"/>
      <c r="AV998" s="1"/>
    </row>
    <row r="999" spans="8:48">
      <c r="H999"/>
      <c r="I999"/>
      <c r="L999"/>
      <c r="M999"/>
      <c r="N999"/>
      <c r="P999"/>
      <c r="Q999"/>
      <c r="AJ999" s="1"/>
      <c r="AP999" s="1"/>
      <c r="AQ999" s="1"/>
      <c r="AR999" s="1"/>
      <c r="AS999" s="1"/>
      <c r="AT999" s="1"/>
      <c r="AU999" s="1"/>
      <c r="AV999" s="1"/>
    </row>
    <row r="1000" spans="8:48">
      <c r="H1000"/>
      <c r="I1000"/>
      <c r="L1000"/>
      <c r="M1000"/>
      <c r="N1000"/>
      <c r="P1000"/>
      <c r="Q1000"/>
      <c r="AJ1000" s="1"/>
      <c r="AP1000" s="1"/>
      <c r="AQ1000" s="1"/>
      <c r="AR1000" s="1"/>
      <c r="AS1000" s="1"/>
      <c r="AT1000" s="1"/>
      <c r="AU1000" s="1"/>
      <c r="AV1000" s="1"/>
    </row>
    <row r="1001" spans="8:48">
      <c r="H1001"/>
      <c r="I1001"/>
      <c r="L1001"/>
      <c r="M1001"/>
      <c r="N1001"/>
      <c r="P1001"/>
      <c r="Q1001"/>
      <c r="AJ1001" s="1"/>
      <c r="AP1001" s="1"/>
      <c r="AQ1001" s="1"/>
      <c r="AR1001" s="1"/>
      <c r="AS1001" s="1"/>
      <c r="AT1001" s="1"/>
      <c r="AU1001" s="1"/>
      <c r="AV1001" s="1"/>
    </row>
    <row r="1002" spans="8:48">
      <c r="H1002"/>
      <c r="I1002"/>
      <c r="L1002"/>
      <c r="M1002"/>
      <c r="N1002"/>
      <c r="P1002"/>
      <c r="Q1002"/>
      <c r="AJ1002" s="1"/>
      <c r="AP1002" s="1"/>
      <c r="AQ1002" s="1"/>
      <c r="AR1002" s="1"/>
      <c r="AS1002" s="1"/>
      <c r="AT1002" s="1"/>
      <c r="AU1002" s="1"/>
      <c r="AV1002" s="1"/>
    </row>
    <row r="1003" spans="8:48">
      <c r="H1003"/>
      <c r="I1003"/>
      <c r="L1003"/>
      <c r="M1003"/>
      <c r="N1003"/>
      <c r="P1003"/>
      <c r="Q1003"/>
      <c r="AJ1003" s="1"/>
      <c r="AP1003" s="1"/>
      <c r="AQ1003" s="1"/>
      <c r="AR1003" s="1"/>
      <c r="AS1003" s="1"/>
      <c r="AT1003" s="1"/>
      <c r="AU1003" s="1"/>
      <c r="AV1003" s="1"/>
    </row>
    <row r="1004" spans="8:48">
      <c r="H1004"/>
      <c r="I1004"/>
      <c r="L1004"/>
      <c r="M1004"/>
      <c r="N1004"/>
      <c r="P1004"/>
      <c r="Q1004"/>
      <c r="AJ1004" s="1"/>
      <c r="AP1004" s="1"/>
      <c r="AQ1004" s="1"/>
      <c r="AR1004" s="1"/>
      <c r="AS1004" s="1"/>
      <c r="AT1004" s="1"/>
      <c r="AU1004" s="1"/>
      <c r="AV1004" s="1"/>
    </row>
    <row r="1005" spans="8:48">
      <c r="H1005"/>
      <c r="I1005"/>
      <c r="L1005"/>
      <c r="M1005"/>
      <c r="N1005"/>
      <c r="P1005"/>
      <c r="Q1005"/>
      <c r="AJ1005" s="1"/>
      <c r="AP1005" s="1"/>
      <c r="AQ1005" s="1"/>
      <c r="AR1005" s="1"/>
      <c r="AS1005" s="1"/>
      <c r="AT1005" s="1"/>
      <c r="AU1005" s="1"/>
      <c r="AV1005" s="1"/>
    </row>
    <row r="1006" spans="8:48">
      <c r="H1006"/>
      <c r="I1006"/>
      <c r="L1006"/>
      <c r="M1006"/>
      <c r="N1006"/>
      <c r="P1006"/>
      <c r="Q1006"/>
      <c r="AJ1006" s="1"/>
      <c r="AP1006" s="1"/>
      <c r="AQ1006" s="1"/>
      <c r="AR1006" s="1"/>
      <c r="AS1006" s="1"/>
      <c r="AT1006" s="1"/>
      <c r="AU1006" s="1"/>
      <c r="AV1006" s="1"/>
    </row>
    <row r="1007" spans="8:48">
      <c r="H1007"/>
      <c r="I1007"/>
      <c r="L1007"/>
      <c r="M1007"/>
      <c r="N1007"/>
      <c r="P1007"/>
      <c r="Q1007"/>
      <c r="AJ1007" s="1"/>
      <c r="AP1007" s="1"/>
      <c r="AQ1007" s="1"/>
      <c r="AR1007" s="1"/>
      <c r="AS1007" s="1"/>
      <c r="AT1007" s="1"/>
      <c r="AU1007" s="1"/>
      <c r="AV1007" s="1"/>
    </row>
    <row r="1008" spans="8:48">
      <c r="H1008"/>
      <c r="I1008"/>
      <c r="L1008"/>
      <c r="M1008"/>
      <c r="N1008"/>
      <c r="P1008"/>
      <c r="Q1008"/>
      <c r="AJ1008" s="1"/>
      <c r="AP1008" s="1"/>
      <c r="AQ1008" s="1"/>
      <c r="AR1008" s="1"/>
      <c r="AS1008" s="1"/>
      <c r="AT1008" s="1"/>
      <c r="AU1008" s="1"/>
      <c r="AV1008" s="1"/>
    </row>
    <row r="1009" spans="8:48">
      <c r="H1009"/>
      <c r="I1009"/>
      <c r="L1009"/>
      <c r="M1009"/>
      <c r="N1009"/>
      <c r="P1009"/>
      <c r="Q1009"/>
      <c r="AJ1009" s="1"/>
      <c r="AP1009" s="1"/>
      <c r="AQ1009" s="1"/>
      <c r="AR1009" s="1"/>
      <c r="AS1009" s="1"/>
      <c r="AT1009" s="1"/>
      <c r="AU1009" s="1"/>
      <c r="AV1009" s="1"/>
    </row>
    <row r="1010" spans="8:48">
      <c r="H1010"/>
      <c r="I1010"/>
      <c r="L1010"/>
      <c r="M1010"/>
      <c r="N1010"/>
      <c r="P1010"/>
      <c r="Q1010"/>
      <c r="AJ1010" s="1"/>
      <c r="AP1010" s="1"/>
      <c r="AQ1010" s="1"/>
      <c r="AR1010" s="1"/>
      <c r="AS1010" s="1"/>
      <c r="AT1010" s="1"/>
      <c r="AU1010" s="1"/>
      <c r="AV1010" s="1"/>
    </row>
    <row r="1011" spans="8:48">
      <c r="H1011"/>
      <c r="I1011"/>
      <c r="L1011"/>
      <c r="M1011"/>
      <c r="N1011"/>
      <c r="P1011"/>
      <c r="Q1011"/>
      <c r="AJ1011" s="1"/>
      <c r="AP1011" s="1"/>
      <c r="AQ1011" s="1"/>
      <c r="AR1011" s="1"/>
      <c r="AS1011" s="1"/>
      <c r="AT1011" s="1"/>
      <c r="AU1011" s="1"/>
      <c r="AV1011" s="1"/>
    </row>
    <row r="1012" spans="8:48">
      <c r="H1012"/>
      <c r="I1012"/>
      <c r="L1012"/>
      <c r="M1012"/>
      <c r="N1012"/>
      <c r="P1012"/>
      <c r="Q1012"/>
      <c r="AJ1012" s="1"/>
      <c r="AP1012" s="1"/>
      <c r="AQ1012" s="1"/>
      <c r="AR1012" s="1"/>
      <c r="AS1012" s="1"/>
      <c r="AT1012" s="1"/>
      <c r="AU1012" s="1"/>
      <c r="AV1012" s="1"/>
    </row>
    <row r="1013" spans="8:48">
      <c r="H1013"/>
      <c r="I1013"/>
      <c r="L1013"/>
      <c r="M1013"/>
      <c r="N1013"/>
      <c r="P1013"/>
      <c r="Q1013"/>
      <c r="AJ1013" s="1"/>
      <c r="AP1013" s="1"/>
      <c r="AQ1013" s="1"/>
      <c r="AR1013" s="1"/>
      <c r="AS1013" s="1"/>
      <c r="AT1013" s="1"/>
      <c r="AU1013" s="1"/>
      <c r="AV1013" s="1"/>
    </row>
    <row r="1014" spans="8:48">
      <c r="H1014"/>
      <c r="I1014"/>
      <c r="L1014"/>
      <c r="M1014"/>
      <c r="N1014"/>
      <c r="P1014"/>
      <c r="Q1014"/>
      <c r="AJ1014" s="1"/>
      <c r="AP1014" s="1"/>
      <c r="AQ1014" s="1"/>
      <c r="AR1014" s="1"/>
      <c r="AS1014" s="1"/>
      <c r="AT1014" s="1"/>
      <c r="AU1014" s="1"/>
      <c r="AV1014" s="1"/>
    </row>
    <row r="1015" spans="8:48">
      <c r="H1015"/>
      <c r="I1015"/>
      <c r="L1015"/>
      <c r="M1015"/>
      <c r="N1015"/>
      <c r="P1015"/>
      <c r="Q1015"/>
      <c r="AJ1015" s="1"/>
      <c r="AP1015" s="1"/>
      <c r="AQ1015" s="1"/>
      <c r="AR1015" s="1"/>
      <c r="AS1015" s="1"/>
      <c r="AT1015" s="1"/>
      <c r="AU1015" s="1"/>
      <c r="AV1015" s="1"/>
    </row>
    <row r="1016" spans="8:48">
      <c r="H1016"/>
      <c r="I1016"/>
      <c r="L1016"/>
      <c r="M1016"/>
      <c r="N1016"/>
      <c r="P1016"/>
      <c r="Q1016"/>
      <c r="AJ1016" s="1"/>
      <c r="AP1016" s="1"/>
      <c r="AQ1016" s="1"/>
      <c r="AR1016" s="1"/>
      <c r="AS1016" s="1"/>
      <c r="AT1016" s="1"/>
      <c r="AU1016" s="1"/>
      <c r="AV1016" s="1"/>
    </row>
    <row r="1017" spans="8:48">
      <c r="H1017"/>
      <c r="I1017"/>
      <c r="L1017"/>
      <c r="M1017"/>
      <c r="N1017"/>
      <c r="P1017"/>
      <c r="Q1017"/>
      <c r="AJ1017" s="1"/>
      <c r="AP1017" s="1"/>
      <c r="AQ1017" s="1"/>
      <c r="AR1017" s="1"/>
      <c r="AS1017" s="1"/>
      <c r="AT1017" s="1"/>
      <c r="AU1017" s="1"/>
      <c r="AV1017" s="1"/>
    </row>
    <row r="1018" spans="8:48">
      <c r="H1018"/>
      <c r="I1018"/>
      <c r="L1018"/>
      <c r="M1018"/>
      <c r="N1018"/>
      <c r="P1018"/>
      <c r="Q1018"/>
      <c r="AJ1018" s="1"/>
      <c r="AP1018" s="1"/>
      <c r="AQ1018" s="1"/>
      <c r="AR1018" s="1"/>
      <c r="AS1018" s="1"/>
      <c r="AT1018" s="1"/>
      <c r="AU1018" s="1"/>
      <c r="AV1018" s="1"/>
    </row>
    <row r="1019" spans="8:48">
      <c r="H1019"/>
      <c r="I1019"/>
      <c r="L1019"/>
      <c r="M1019"/>
      <c r="N1019"/>
      <c r="P1019"/>
      <c r="Q1019"/>
      <c r="AJ1019" s="1"/>
      <c r="AP1019" s="1"/>
      <c r="AQ1019" s="1"/>
      <c r="AR1019" s="1"/>
      <c r="AS1019" s="1"/>
      <c r="AT1019" s="1"/>
      <c r="AU1019" s="1"/>
      <c r="AV1019" s="1"/>
    </row>
    <row r="1020" spans="8:48">
      <c r="H1020"/>
      <c r="I1020"/>
      <c r="L1020"/>
      <c r="M1020"/>
      <c r="N1020"/>
      <c r="P1020"/>
      <c r="Q1020"/>
      <c r="AJ1020" s="1"/>
      <c r="AP1020" s="1"/>
      <c r="AQ1020" s="1"/>
      <c r="AR1020" s="1"/>
      <c r="AS1020" s="1"/>
      <c r="AT1020" s="1"/>
      <c r="AU1020" s="1"/>
      <c r="AV1020" s="1"/>
    </row>
    <row r="1021" spans="8:48">
      <c r="H1021"/>
      <c r="I1021"/>
      <c r="L1021"/>
      <c r="M1021"/>
      <c r="N1021"/>
      <c r="P1021"/>
      <c r="Q1021"/>
      <c r="AJ1021" s="1"/>
      <c r="AP1021" s="1"/>
      <c r="AQ1021" s="1"/>
      <c r="AR1021" s="1"/>
      <c r="AS1021" s="1"/>
      <c r="AT1021" s="1"/>
      <c r="AU1021" s="1"/>
      <c r="AV1021" s="1"/>
    </row>
    <row r="1022" spans="8:48">
      <c r="H1022"/>
      <c r="I1022"/>
      <c r="L1022"/>
      <c r="M1022"/>
      <c r="N1022"/>
      <c r="P1022"/>
      <c r="Q1022"/>
      <c r="AJ1022" s="1"/>
      <c r="AP1022" s="1"/>
      <c r="AQ1022" s="1"/>
      <c r="AR1022" s="1"/>
      <c r="AS1022" s="1"/>
      <c r="AT1022" s="1"/>
      <c r="AU1022" s="1"/>
      <c r="AV1022" s="1"/>
    </row>
    <row r="1023" spans="8:48">
      <c r="H1023"/>
      <c r="I1023"/>
      <c r="L1023"/>
      <c r="M1023"/>
      <c r="N1023"/>
      <c r="P1023"/>
      <c r="Q1023"/>
      <c r="AJ1023" s="1"/>
      <c r="AP1023" s="1"/>
      <c r="AQ1023" s="1"/>
      <c r="AR1023" s="1"/>
      <c r="AS1023" s="1"/>
      <c r="AT1023" s="1"/>
      <c r="AU1023" s="1"/>
      <c r="AV1023" s="1"/>
    </row>
    <row r="1024" spans="8:48">
      <c r="H1024"/>
      <c r="I1024"/>
      <c r="L1024"/>
      <c r="M1024"/>
      <c r="N1024"/>
      <c r="P1024"/>
      <c r="Q1024"/>
      <c r="AJ1024" s="1"/>
      <c r="AP1024" s="1"/>
      <c r="AQ1024" s="1"/>
      <c r="AR1024" s="1"/>
      <c r="AS1024" s="1"/>
      <c r="AT1024" s="1"/>
      <c r="AU1024" s="1"/>
      <c r="AV1024" s="1"/>
    </row>
    <row r="1025" spans="8:48">
      <c r="H1025"/>
      <c r="I1025"/>
      <c r="L1025"/>
      <c r="M1025"/>
      <c r="N1025"/>
      <c r="P1025"/>
      <c r="Q1025"/>
      <c r="AJ1025" s="1"/>
      <c r="AP1025" s="1"/>
      <c r="AQ1025" s="1"/>
      <c r="AR1025" s="1"/>
      <c r="AS1025" s="1"/>
      <c r="AT1025" s="1"/>
      <c r="AU1025" s="1"/>
      <c r="AV1025" s="1"/>
    </row>
    <row r="1026" spans="8:48">
      <c r="H1026"/>
      <c r="I1026"/>
      <c r="L1026"/>
      <c r="M1026"/>
      <c r="N1026"/>
      <c r="P1026"/>
      <c r="Q1026"/>
      <c r="AJ1026" s="1"/>
      <c r="AP1026" s="1"/>
      <c r="AQ1026" s="1"/>
      <c r="AR1026" s="1"/>
      <c r="AS1026" s="1"/>
      <c r="AT1026" s="1"/>
      <c r="AU1026" s="1"/>
      <c r="AV1026" s="1"/>
    </row>
    <row r="1027" spans="8:48">
      <c r="H1027"/>
      <c r="I1027"/>
      <c r="L1027"/>
      <c r="M1027"/>
      <c r="N1027"/>
      <c r="P1027"/>
      <c r="Q1027"/>
      <c r="AJ1027" s="1"/>
      <c r="AP1027" s="1"/>
      <c r="AQ1027" s="1"/>
      <c r="AR1027" s="1"/>
      <c r="AS1027" s="1"/>
      <c r="AT1027" s="1"/>
      <c r="AU1027" s="1"/>
      <c r="AV1027" s="1"/>
    </row>
    <row r="1028" spans="8:48">
      <c r="H1028"/>
      <c r="I1028"/>
      <c r="L1028"/>
      <c r="M1028"/>
      <c r="N1028"/>
      <c r="P1028"/>
      <c r="Q1028"/>
      <c r="AJ1028" s="1"/>
      <c r="AP1028" s="1"/>
      <c r="AQ1028" s="1"/>
      <c r="AR1028" s="1"/>
      <c r="AS1028" s="1"/>
      <c r="AT1028" s="1"/>
      <c r="AU1028" s="1"/>
      <c r="AV1028" s="1"/>
    </row>
    <row r="1029" spans="8:48">
      <c r="H1029"/>
      <c r="I1029"/>
      <c r="L1029"/>
      <c r="M1029"/>
      <c r="N1029"/>
      <c r="P1029"/>
      <c r="Q1029"/>
      <c r="AJ1029" s="1"/>
      <c r="AP1029" s="1"/>
      <c r="AQ1029" s="1"/>
      <c r="AR1029" s="1"/>
      <c r="AS1029" s="1"/>
      <c r="AT1029" s="1"/>
      <c r="AU1029" s="1"/>
      <c r="AV1029" s="1"/>
    </row>
    <row r="1030" spans="8:48">
      <c r="H1030"/>
      <c r="I1030"/>
      <c r="L1030"/>
      <c r="M1030"/>
      <c r="N1030"/>
      <c r="P1030"/>
      <c r="Q1030"/>
      <c r="AJ1030" s="1"/>
      <c r="AP1030" s="1"/>
      <c r="AQ1030" s="1"/>
      <c r="AR1030" s="1"/>
      <c r="AS1030" s="1"/>
      <c r="AT1030" s="1"/>
      <c r="AU1030" s="1"/>
      <c r="AV1030" s="1"/>
    </row>
    <row r="1031" spans="8:48">
      <c r="H1031"/>
      <c r="I1031"/>
      <c r="L1031"/>
      <c r="M1031"/>
      <c r="N1031"/>
      <c r="P1031"/>
      <c r="Q1031"/>
      <c r="AJ1031" s="1"/>
      <c r="AP1031" s="1"/>
      <c r="AQ1031" s="1"/>
      <c r="AR1031" s="1"/>
      <c r="AS1031" s="1"/>
      <c r="AT1031" s="1"/>
      <c r="AU1031" s="1"/>
      <c r="AV1031" s="1"/>
    </row>
    <row r="1032" spans="8:48">
      <c r="H1032"/>
      <c r="I1032"/>
      <c r="L1032"/>
      <c r="M1032"/>
      <c r="N1032"/>
      <c r="P1032"/>
      <c r="Q1032"/>
      <c r="AJ1032" s="1"/>
      <c r="AP1032" s="1"/>
      <c r="AQ1032" s="1"/>
      <c r="AR1032" s="1"/>
      <c r="AS1032" s="1"/>
      <c r="AT1032" s="1"/>
      <c r="AU1032" s="1"/>
      <c r="AV1032" s="1"/>
    </row>
    <row r="1033" spans="8:48">
      <c r="H1033"/>
      <c r="I1033"/>
      <c r="L1033"/>
      <c r="M1033"/>
      <c r="N1033"/>
      <c r="P1033"/>
      <c r="Q1033"/>
      <c r="AJ1033" s="1"/>
      <c r="AP1033" s="1"/>
      <c r="AQ1033" s="1"/>
      <c r="AR1033" s="1"/>
      <c r="AS1033" s="1"/>
      <c r="AT1033" s="1"/>
      <c r="AU1033" s="1"/>
      <c r="AV1033" s="1"/>
    </row>
    <row r="1034" spans="8:48">
      <c r="H1034"/>
      <c r="I1034"/>
      <c r="L1034"/>
      <c r="M1034"/>
      <c r="N1034"/>
      <c r="P1034"/>
      <c r="Q1034"/>
      <c r="AJ1034" s="1"/>
      <c r="AP1034" s="1"/>
      <c r="AQ1034" s="1"/>
      <c r="AR1034" s="1"/>
      <c r="AS1034" s="1"/>
      <c r="AT1034" s="1"/>
      <c r="AU1034" s="1"/>
      <c r="AV1034" s="1"/>
    </row>
    <row r="1035" spans="8:48">
      <c r="H1035"/>
      <c r="I1035"/>
      <c r="L1035"/>
      <c r="M1035"/>
      <c r="N1035"/>
      <c r="P1035"/>
      <c r="Q1035"/>
      <c r="AJ1035" s="1"/>
      <c r="AP1035" s="1"/>
      <c r="AQ1035" s="1"/>
      <c r="AR1035" s="1"/>
      <c r="AS1035" s="1"/>
      <c r="AT1035" s="1"/>
      <c r="AU1035" s="1"/>
      <c r="AV1035" s="1"/>
    </row>
    <row r="1036" spans="8:48">
      <c r="H1036"/>
      <c r="I1036"/>
      <c r="L1036"/>
      <c r="M1036"/>
      <c r="N1036"/>
      <c r="P1036"/>
      <c r="Q1036"/>
      <c r="AJ1036" s="1"/>
      <c r="AP1036" s="1"/>
      <c r="AQ1036" s="1"/>
      <c r="AR1036" s="1"/>
      <c r="AS1036" s="1"/>
      <c r="AT1036" s="1"/>
      <c r="AU1036" s="1"/>
      <c r="AV1036" s="1"/>
    </row>
    <row r="1037" spans="8:48">
      <c r="H1037"/>
      <c r="I1037"/>
      <c r="L1037"/>
      <c r="M1037"/>
      <c r="N1037"/>
      <c r="P1037"/>
      <c r="Q1037"/>
      <c r="AJ1037" s="1"/>
      <c r="AP1037" s="1"/>
      <c r="AQ1037" s="1"/>
      <c r="AR1037" s="1"/>
      <c r="AS1037" s="1"/>
      <c r="AT1037" s="1"/>
      <c r="AU1037" s="1"/>
      <c r="AV1037" s="1"/>
    </row>
    <row r="1038" spans="8:48">
      <c r="H1038"/>
      <c r="I1038"/>
      <c r="L1038"/>
      <c r="M1038"/>
      <c r="N1038"/>
      <c r="P1038"/>
      <c r="Q1038"/>
      <c r="AJ1038" s="1"/>
      <c r="AP1038" s="1"/>
      <c r="AQ1038" s="1"/>
      <c r="AR1038" s="1"/>
      <c r="AS1038" s="1"/>
      <c r="AT1038" s="1"/>
      <c r="AU1038" s="1"/>
      <c r="AV1038" s="1"/>
    </row>
    <row r="1039" spans="8:48">
      <c r="H1039"/>
      <c r="I1039"/>
      <c r="L1039"/>
      <c r="M1039"/>
      <c r="N1039"/>
      <c r="P1039"/>
      <c r="Q1039"/>
      <c r="AJ1039" s="1"/>
      <c r="AP1039" s="1"/>
      <c r="AQ1039" s="1"/>
      <c r="AR1039" s="1"/>
      <c r="AS1039" s="1"/>
      <c r="AT1039" s="1"/>
      <c r="AU1039" s="1"/>
      <c r="AV1039" s="1"/>
    </row>
    <row r="1040" spans="8:48">
      <c r="H1040"/>
      <c r="I1040"/>
      <c r="L1040"/>
      <c r="M1040"/>
      <c r="N1040"/>
      <c r="P1040"/>
      <c r="Q1040"/>
      <c r="AJ1040" s="1"/>
      <c r="AP1040" s="1"/>
      <c r="AQ1040" s="1"/>
      <c r="AR1040" s="1"/>
      <c r="AS1040" s="1"/>
      <c r="AT1040" s="1"/>
      <c r="AU1040" s="1"/>
      <c r="AV1040" s="1"/>
    </row>
    <row r="1041" spans="8:48">
      <c r="H1041"/>
      <c r="I1041"/>
      <c r="L1041"/>
      <c r="M1041"/>
      <c r="N1041"/>
      <c r="P1041"/>
      <c r="Q1041"/>
      <c r="AJ1041" s="1"/>
      <c r="AP1041" s="1"/>
      <c r="AQ1041" s="1"/>
      <c r="AR1041" s="1"/>
      <c r="AS1041" s="1"/>
      <c r="AT1041" s="1"/>
      <c r="AU1041" s="1"/>
      <c r="AV1041" s="1"/>
    </row>
    <row r="1042" spans="8:48">
      <c r="H1042"/>
      <c r="I1042"/>
      <c r="L1042"/>
      <c r="M1042"/>
      <c r="N1042"/>
      <c r="P1042"/>
      <c r="Q1042"/>
      <c r="AJ1042" s="1"/>
      <c r="AP1042" s="1"/>
      <c r="AQ1042" s="1"/>
      <c r="AR1042" s="1"/>
      <c r="AS1042" s="1"/>
      <c r="AT1042" s="1"/>
      <c r="AU1042" s="1"/>
      <c r="AV1042" s="1"/>
    </row>
    <row r="1043" spans="8:48">
      <c r="H1043"/>
      <c r="I1043"/>
      <c r="L1043"/>
      <c r="M1043"/>
      <c r="N1043"/>
      <c r="P1043"/>
      <c r="Q1043"/>
      <c r="AJ1043" s="1"/>
      <c r="AP1043" s="1"/>
      <c r="AQ1043" s="1"/>
      <c r="AR1043" s="1"/>
      <c r="AS1043" s="1"/>
      <c r="AT1043" s="1"/>
      <c r="AU1043" s="1"/>
      <c r="AV1043" s="1"/>
    </row>
    <row r="1044" spans="8:48">
      <c r="H1044"/>
      <c r="I1044"/>
      <c r="L1044"/>
      <c r="M1044"/>
      <c r="N1044"/>
      <c r="P1044"/>
      <c r="Q1044"/>
      <c r="AJ1044" s="1"/>
      <c r="AP1044" s="1"/>
      <c r="AQ1044" s="1"/>
      <c r="AR1044" s="1"/>
      <c r="AS1044" s="1"/>
      <c r="AT1044" s="1"/>
      <c r="AU1044" s="1"/>
      <c r="AV1044" s="1"/>
    </row>
    <row r="1045" spans="8:48">
      <c r="H1045"/>
      <c r="I1045"/>
      <c r="L1045"/>
      <c r="M1045"/>
      <c r="N1045"/>
      <c r="P1045"/>
      <c r="Q1045"/>
      <c r="AJ1045" s="1"/>
      <c r="AP1045" s="1"/>
      <c r="AQ1045" s="1"/>
      <c r="AR1045" s="1"/>
      <c r="AS1045" s="1"/>
      <c r="AT1045" s="1"/>
      <c r="AU1045" s="1"/>
      <c r="AV1045" s="1"/>
    </row>
    <row r="1046" spans="8:48">
      <c r="H1046"/>
      <c r="I1046"/>
      <c r="L1046"/>
      <c r="M1046"/>
      <c r="N1046"/>
      <c r="P1046"/>
      <c r="Q1046"/>
      <c r="AJ1046" s="1"/>
      <c r="AP1046" s="1"/>
      <c r="AQ1046" s="1"/>
      <c r="AR1046" s="1"/>
      <c r="AS1046" s="1"/>
      <c r="AT1046" s="1"/>
      <c r="AU1046" s="1"/>
      <c r="AV1046" s="1"/>
    </row>
    <row r="1047" spans="8:48">
      <c r="H1047"/>
      <c r="I1047"/>
      <c r="L1047"/>
      <c r="M1047"/>
      <c r="N1047"/>
      <c r="P1047"/>
      <c r="Q1047"/>
      <c r="AJ1047" s="1"/>
      <c r="AP1047" s="1"/>
      <c r="AQ1047" s="1"/>
      <c r="AR1047" s="1"/>
      <c r="AS1047" s="1"/>
      <c r="AT1047" s="1"/>
      <c r="AU1047" s="1"/>
      <c r="AV1047" s="1"/>
    </row>
    <row r="1048" spans="8:48">
      <c r="H1048"/>
      <c r="I1048"/>
      <c r="L1048"/>
      <c r="M1048"/>
      <c r="N1048"/>
      <c r="P1048"/>
      <c r="Q1048"/>
      <c r="AJ1048" s="1"/>
      <c r="AP1048" s="1"/>
      <c r="AQ1048" s="1"/>
      <c r="AR1048" s="1"/>
      <c r="AS1048" s="1"/>
      <c r="AT1048" s="1"/>
      <c r="AU1048" s="1"/>
      <c r="AV1048" s="1"/>
    </row>
    <row r="1049" spans="8:48">
      <c r="H1049"/>
      <c r="I1049"/>
      <c r="L1049"/>
      <c r="M1049"/>
      <c r="N1049"/>
      <c r="P1049"/>
      <c r="Q1049"/>
      <c r="AJ1049" s="1"/>
      <c r="AP1049" s="1"/>
      <c r="AQ1049" s="1"/>
      <c r="AR1049" s="1"/>
      <c r="AS1049" s="1"/>
      <c r="AT1049" s="1"/>
      <c r="AU1049" s="1"/>
      <c r="AV1049" s="1"/>
    </row>
    <row r="1050" spans="8:48">
      <c r="H1050"/>
      <c r="I1050"/>
      <c r="L1050"/>
      <c r="M1050"/>
      <c r="N1050"/>
      <c r="P1050"/>
      <c r="Q1050"/>
      <c r="AJ1050" s="1"/>
      <c r="AP1050" s="1"/>
      <c r="AQ1050" s="1"/>
      <c r="AR1050" s="1"/>
      <c r="AS1050" s="1"/>
      <c r="AT1050" s="1"/>
      <c r="AU1050" s="1"/>
      <c r="AV1050" s="1"/>
    </row>
    <row r="1051" spans="8:48">
      <c r="H1051"/>
      <c r="I1051"/>
      <c r="L1051"/>
      <c r="M1051"/>
      <c r="N1051"/>
      <c r="P1051"/>
      <c r="Q1051"/>
      <c r="AJ1051" s="1"/>
      <c r="AP1051" s="1"/>
      <c r="AQ1051" s="1"/>
      <c r="AR1051" s="1"/>
      <c r="AS1051" s="1"/>
      <c r="AT1051" s="1"/>
      <c r="AU1051" s="1"/>
      <c r="AV1051" s="1"/>
    </row>
    <row r="1052" spans="8:48">
      <c r="H1052"/>
      <c r="I1052"/>
      <c r="L1052"/>
      <c r="M1052"/>
      <c r="N1052"/>
      <c r="P1052"/>
      <c r="Q1052"/>
      <c r="AJ1052" s="1"/>
      <c r="AP1052" s="1"/>
      <c r="AQ1052" s="1"/>
      <c r="AR1052" s="1"/>
      <c r="AS1052" s="1"/>
      <c r="AT1052" s="1"/>
      <c r="AU1052" s="1"/>
      <c r="AV1052" s="1"/>
    </row>
    <row r="1053" spans="8:48">
      <c r="H1053"/>
      <c r="I1053"/>
      <c r="L1053"/>
      <c r="M1053"/>
      <c r="N1053"/>
      <c r="P1053"/>
      <c r="Q1053"/>
      <c r="AJ1053" s="1"/>
      <c r="AP1053" s="1"/>
      <c r="AQ1053" s="1"/>
      <c r="AR1053" s="1"/>
      <c r="AS1053" s="1"/>
      <c r="AT1053" s="1"/>
      <c r="AU1053" s="1"/>
      <c r="AV1053" s="1"/>
    </row>
    <row r="1054" spans="8:48">
      <c r="H1054"/>
      <c r="I1054"/>
      <c r="L1054"/>
      <c r="M1054"/>
      <c r="N1054"/>
      <c r="P1054"/>
      <c r="Q1054"/>
      <c r="AJ1054" s="1"/>
      <c r="AP1054" s="1"/>
      <c r="AQ1054" s="1"/>
      <c r="AR1054" s="1"/>
      <c r="AS1054" s="1"/>
      <c r="AT1054" s="1"/>
      <c r="AU1054" s="1"/>
      <c r="AV1054" s="1"/>
    </row>
    <row r="1055" spans="8:48">
      <c r="H1055"/>
      <c r="I1055"/>
      <c r="L1055"/>
      <c r="M1055"/>
      <c r="N1055"/>
      <c r="P1055"/>
      <c r="Q1055"/>
      <c r="AJ1055" s="1"/>
      <c r="AP1055" s="1"/>
      <c r="AQ1055" s="1"/>
      <c r="AR1055" s="1"/>
      <c r="AS1055" s="1"/>
      <c r="AT1055" s="1"/>
      <c r="AU1055" s="1"/>
      <c r="AV1055" s="1"/>
    </row>
    <row r="1056" spans="8:48">
      <c r="H1056"/>
      <c r="I1056"/>
      <c r="L1056"/>
      <c r="M1056"/>
      <c r="N1056"/>
      <c r="P1056"/>
      <c r="Q1056"/>
      <c r="AJ1056" s="1"/>
      <c r="AP1056" s="1"/>
      <c r="AQ1056" s="1"/>
      <c r="AR1056" s="1"/>
      <c r="AS1056" s="1"/>
      <c r="AT1056" s="1"/>
      <c r="AU1056" s="1"/>
      <c r="AV1056" s="1"/>
    </row>
    <row r="1057" spans="8:48">
      <c r="H1057"/>
      <c r="I1057"/>
      <c r="L1057"/>
      <c r="M1057"/>
      <c r="N1057"/>
      <c r="P1057"/>
      <c r="Q1057"/>
      <c r="AJ1057" s="1"/>
      <c r="AP1057" s="1"/>
      <c r="AQ1057" s="1"/>
      <c r="AR1057" s="1"/>
      <c r="AS1057" s="1"/>
      <c r="AT1057" s="1"/>
      <c r="AU1057" s="1"/>
      <c r="AV1057" s="1"/>
    </row>
    <row r="1058" spans="8:48">
      <c r="H1058"/>
      <c r="I1058"/>
      <c r="L1058"/>
      <c r="M1058"/>
      <c r="N1058"/>
      <c r="P1058"/>
      <c r="Q1058"/>
      <c r="AJ1058" s="1"/>
      <c r="AP1058" s="1"/>
      <c r="AQ1058" s="1"/>
      <c r="AR1058" s="1"/>
      <c r="AS1058" s="1"/>
      <c r="AT1058" s="1"/>
      <c r="AU1058" s="1"/>
      <c r="AV1058" s="1"/>
    </row>
    <row r="1059" spans="8:48">
      <c r="H1059"/>
      <c r="I1059"/>
      <c r="L1059"/>
      <c r="M1059"/>
      <c r="N1059"/>
      <c r="P1059"/>
      <c r="Q1059"/>
      <c r="AJ1059" s="1"/>
      <c r="AP1059" s="1"/>
      <c r="AQ1059" s="1"/>
      <c r="AR1059" s="1"/>
      <c r="AS1059" s="1"/>
      <c r="AT1059" s="1"/>
      <c r="AU1059" s="1"/>
      <c r="AV1059" s="1"/>
    </row>
    <row r="1060" spans="8:48">
      <c r="H1060"/>
      <c r="I1060"/>
      <c r="L1060"/>
      <c r="M1060"/>
      <c r="N1060"/>
      <c r="P1060"/>
      <c r="Q1060"/>
      <c r="AJ1060" s="1"/>
      <c r="AP1060" s="1"/>
      <c r="AQ1060" s="1"/>
      <c r="AR1060" s="1"/>
      <c r="AS1060" s="1"/>
      <c r="AT1060" s="1"/>
      <c r="AU1060" s="1"/>
      <c r="AV1060" s="1"/>
    </row>
    <row r="1061" spans="8:48">
      <c r="H1061"/>
      <c r="I1061"/>
      <c r="L1061"/>
      <c r="M1061"/>
      <c r="N1061"/>
      <c r="P1061"/>
      <c r="Q1061"/>
      <c r="AJ1061" s="1"/>
      <c r="AP1061" s="1"/>
      <c r="AQ1061" s="1"/>
      <c r="AR1061" s="1"/>
      <c r="AS1061" s="1"/>
      <c r="AT1061" s="1"/>
      <c r="AU1061" s="1"/>
      <c r="AV1061" s="1"/>
    </row>
    <row r="1062" spans="8:48">
      <c r="H1062"/>
      <c r="I1062"/>
      <c r="L1062"/>
      <c r="M1062"/>
      <c r="N1062"/>
      <c r="P1062"/>
      <c r="Q1062"/>
      <c r="AJ1062" s="1"/>
      <c r="AP1062" s="1"/>
      <c r="AQ1062" s="1"/>
      <c r="AR1062" s="1"/>
      <c r="AS1062" s="1"/>
      <c r="AT1062" s="1"/>
      <c r="AU1062" s="1"/>
      <c r="AV1062" s="1"/>
    </row>
    <row r="1063" spans="8:48">
      <c r="H1063"/>
      <c r="I1063"/>
      <c r="L1063"/>
      <c r="M1063"/>
      <c r="N1063"/>
      <c r="P1063"/>
      <c r="Q1063"/>
      <c r="AJ1063" s="1"/>
      <c r="AP1063" s="1"/>
      <c r="AQ1063" s="1"/>
      <c r="AR1063" s="1"/>
      <c r="AS1063" s="1"/>
      <c r="AT1063" s="1"/>
      <c r="AU1063" s="1"/>
      <c r="AV1063" s="1"/>
    </row>
    <row r="1064" spans="8:48">
      <c r="H1064"/>
      <c r="I1064"/>
      <c r="L1064"/>
      <c r="M1064"/>
      <c r="N1064"/>
      <c r="P1064"/>
      <c r="Q1064"/>
      <c r="AJ1064" s="1"/>
      <c r="AP1064" s="1"/>
      <c r="AQ1064" s="1"/>
      <c r="AR1064" s="1"/>
      <c r="AS1064" s="1"/>
      <c r="AT1064" s="1"/>
      <c r="AU1064" s="1"/>
      <c r="AV1064" s="1"/>
    </row>
    <row r="1065" spans="8:48">
      <c r="H1065"/>
      <c r="I1065"/>
      <c r="L1065"/>
      <c r="M1065"/>
      <c r="N1065"/>
      <c r="P1065"/>
      <c r="Q1065"/>
      <c r="AJ1065" s="1"/>
      <c r="AP1065" s="1"/>
      <c r="AQ1065" s="1"/>
      <c r="AR1065" s="1"/>
      <c r="AS1065" s="1"/>
      <c r="AT1065" s="1"/>
      <c r="AU1065" s="1"/>
      <c r="AV1065" s="1"/>
    </row>
    <row r="1066" spans="8:48">
      <c r="H1066"/>
      <c r="I1066"/>
      <c r="L1066"/>
      <c r="M1066"/>
      <c r="N1066"/>
      <c r="P1066"/>
      <c r="Q1066"/>
      <c r="AJ1066" s="1"/>
      <c r="AP1066" s="1"/>
      <c r="AQ1066" s="1"/>
      <c r="AR1066" s="1"/>
      <c r="AS1066" s="1"/>
      <c r="AT1066" s="1"/>
      <c r="AU1066" s="1"/>
      <c r="AV1066" s="1"/>
    </row>
    <row r="1067" spans="8:48">
      <c r="H1067"/>
      <c r="I1067"/>
      <c r="L1067"/>
      <c r="M1067"/>
      <c r="N1067"/>
      <c r="P1067"/>
      <c r="Q1067"/>
      <c r="AJ1067" s="1"/>
      <c r="AP1067" s="1"/>
      <c r="AQ1067" s="1"/>
      <c r="AR1067" s="1"/>
      <c r="AS1067" s="1"/>
      <c r="AT1067" s="1"/>
      <c r="AU1067" s="1"/>
      <c r="AV1067" s="1"/>
    </row>
    <row r="1068" spans="8:48">
      <c r="H1068"/>
      <c r="I1068"/>
      <c r="L1068"/>
      <c r="M1068"/>
      <c r="N1068"/>
      <c r="P1068"/>
      <c r="Q1068"/>
      <c r="AJ1068" s="1"/>
      <c r="AP1068" s="1"/>
      <c r="AQ1068" s="1"/>
      <c r="AR1068" s="1"/>
      <c r="AS1068" s="1"/>
      <c r="AT1068" s="1"/>
      <c r="AU1068" s="1"/>
      <c r="AV1068" s="1"/>
    </row>
    <row r="1069" spans="8:48">
      <c r="H1069"/>
      <c r="I1069"/>
      <c r="L1069"/>
      <c r="M1069"/>
      <c r="N1069"/>
      <c r="P1069"/>
      <c r="Q1069"/>
      <c r="AJ1069" s="1"/>
      <c r="AP1069" s="1"/>
      <c r="AQ1069" s="1"/>
      <c r="AR1069" s="1"/>
      <c r="AS1069" s="1"/>
      <c r="AT1069" s="1"/>
      <c r="AU1069" s="1"/>
      <c r="AV1069" s="1"/>
    </row>
    <row r="1070" spans="8:48">
      <c r="H1070"/>
      <c r="I1070"/>
      <c r="L1070"/>
      <c r="M1070"/>
      <c r="N1070"/>
      <c r="P1070"/>
      <c r="Q1070"/>
      <c r="AJ1070" s="1"/>
      <c r="AP1070" s="1"/>
      <c r="AQ1070" s="1"/>
      <c r="AR1070" s="1"/>
      <c r="AS1070" s="1"/>
      <c r="AT1070" s="1"/>
      <c r="AU1070" s="1"/>
      <c r="AV1070" s="1"/>
    </row>
    <row r="1071" spans="8:48">
      <c r="H1071"/>
      <c r="I1071"/>
      <c r="L1071"/>
      <c r="M1071"/>
      <c r="N1071"/>
      <c r="P1071"/>
      <c r="Q1071"/>
      <c r="AJ1071" s="1"/>
      <c r="AP1071" s="1"/>
      <c r="AQ1071" s="1"/>
      <c r="AR1071" s="1"/>
      <c r="AS1071" s="1"/>
      <c r="AT1071" s="1"/>
      <c r="AU1071" s="1"/>
      <c r="AV1071" s="1"/>
    </row>
    <row r="1072" spans="8:48">
      <c r="H1072"/>
      <c r="I1072"/>
      <c r="L1072"/>
      <c r="M1072"/>
      <c r="N1072"/>
      <c r="P1072"/>
      <c r="Q1072"/>
      <c r="AJ1072" s="1"/>
      <c r="AP1072" s="1"/>
      <c r="AQ1072" s="1"/>
      <c r="AR1072" s="1"/>
      <c r="AS1072" s="1"/>
      <c r="AT1072" s="1"/>
      <c r="AU1072" s="1"/>
      <c r="AV1072" s="1"/>
    </row>
    <row r="1073" spans="8:48">
      <c r="H1073"/>
      <c r="I1073"/>
      <c r="L1073"/>
      <c r="M1073"/>
      <c r="N1073"/>
      <c r="P1073"/>
      <c r="Q1073"/>
      <c r="AJ1073" s="1"/>
      <c r="AP1073" s="1"/>
      <c r="AQ1073" s="1"/>
      <c r="AR1073" s="1"/>
      <c r="AS1073" s="1"/>
      <c r="AT1073" s="1"/>
      <c r="AU1073" s="1"/>
      <c r="AV1073" s="1"/>
    </row>
    <row r="1074" spans="8:48">
      <c r="H1074"/>
      <c r="I1074"/>
      <c r="L1074"/>
      <c r="M1074"/>
      <c r="N1074"/>
      <c r="P1074"/>
      <c r="Q1074"/>
      <c r="AJ1074" s="1"/>
      <c r="AP1074" s="1"/>
      <c r="AQ1074" s="1"/>
      <c r="AR1074" s="1"/>
      <c r="AS1074" s="1"/>
      <c r="AT1074" s="1"/>
      <c r="AU1074" s="1"/>
      <c r="AV1074" s="1"/>
    </row>
    <row r="1075" spans="8:48">
      <c r="H1075"/>
      <c r="I1075"/>
      <c r="L1075"/>
      <c r="M1075"/>
      <c r="N1075"/>
      <c r="P1075"/>
      <c r="Q1075"/>
      <c r="AJ1075" s="1"/>
      <c r="AP1075" s="1"/>
      <c r="AQ1075" s="1"/>
      <c r="AR1075" s="1"/>
      <c r="AS1075" s="1"/>
      <c r="AT1075" s="1"/>
      <c r="AU1075" s="1"/>
      <c r="AV1075" s="1"/>
    </row>
    <row r="1076" spans="8:48">
      <c r="H1076"/>
      <c r="I1076"/>
      <c r="L1076"/>
      <c r="M1076"/>
      <c r="N1076"/>
      <c r="P1076"/>
      <c r="Q1076"/>
      <c r="AJ1076" s="1"/>
      <c r="AP1076" s="1"/>
      <c r="AQ1076" s="1"/>
      <c r="AR1076" s="1"/>
      <c r="AS1076" s="1"/>
      <c r="AT1076" s="1"/>
      <c r="AU1076" s="1"/>
      <c r="AV1076" s="1"/>
    </row>
    <row r="1077" spans="8:48">
      <c r="H1077"/>
      <c r="I1077"/>
      <c r="L1077"/>
      <c r="M1077"/>
      <c r="N1077"/>
      <c r="P1077"/>
      <c r="Q1077"/>
      <c r="AJ1077" s="1"/>
      <c r="AP1077" s="1"/>
      <c r="AQ1077" s="1"/>
      <c r="AR1077" s="1"/>
      <c r="AS1077" s="1"/>
      <c r="AT1077" s="1"/>
      <c r="AU1077" s="1"/>
      <c r="AV1077" s="1"/>
    </row>
    <row r="1078" spans="8:48">
      <c r="H1078"/>
      <c r="I1078"/>
      <c r="L1078"/>
      <c r="M1078"/>
      <c r="N1078"/>
      <c r="P1078"/>
      <c r="Q1078"/>
      <c r="AJ1078" s="1"/>
      <c r="AP1078" s="1"/>
      <c r="AQ1078" s="1"/>
      <c r="AR1078" s="1"/>
      <c r="AS1078" s="1"/>
      <c r="AT1078" s="1"/>
      <c r="AU1078" s="1"/>
      <c r="AV1078" s="1"/>
    </row>
    <row r="1079" spans="8:48">
      <c r="H1079"/>
      <c r="I1079"/>
      <c r="L1079"/>
      <c r="M1079"/>
      <c r="N1079"/>
      <c r="P1079"/>
      <c r="Q1079"/>
      <c r="AJ1079" s="1"/>
      <c r="AP1079" s="1"/>
      <c r="AQ1079" s="1"/>
      <c r="AR1079" s="1"/>
      <c r="AS1079" s="1"/>
      <c r="AT1079" s="1"/>
      <c r="AU1079" s="1"/>
      <c r="AV1079" s="1"/>
    </row>
    <row r="1080" spans="8:48">
      <c r="H1080"/>
      <c r="I1080"/>
      <c r="L1080"/>
      <c r="M1080"/>
      <c r="N1080"/>
      <c r="P1080"/>
      <c r="Q1080"/>
      <c r="AJ1080" s="1"/>
      <c r="AP1080" s="1"/>
      <c r="AQ1080" s="1"/>
      <c r="AR1080" s="1"/>
      <c r="AS1080" s="1"/>
      <c r="AT1080" s="1"/>
      <c r="AU1080" s="1"/>
      <c r="AV1080" s="1"/>
    </row>
    <row r="1081" spans="8:48">
      <c r="H1081"/>
      <c r="I1081"/>
      <c r="L1081"/>
      <c r="M1081"/>
      <c r="N1081"/>
      <c r="P1081"/>
      <c r="Q1081"/>
      <c r="AJ1081" s="1"/>
      <c r="AP1081" s="1"/>
      <c r="AQ1081" s="1"/>
      <c r="AR1081" s="1"/>
      <c r="AS1081" s="1"/>
      <c r="AT1081" s="1"/>
      <c r="AU1081" s="1"/>
      <c r="AV1081" s="1"/>
    </row>
    <row r="1082" spans="8:48">
      <c r="H1082"/>
      <c r="I1082"/>
      <c r="L1082"/>
      <c r="M1082"/>
      <c r="N1082"/>
      <c r="P1082"/>
      <c r="Q1082"/>
      <c r="AJ1082" s="1"/>
      <c r="AP1082" s="1"/>
      <c r="AQ1082" s="1"/>
      <c r="AR1082" s="1"/>
      <c r="AS1082" s="1"/>
      <c r="AT1082" s="1"/>
      <c r="AU1082" s="1"/>
      <c r="AV1082" s="1"/>
    </row>
    <row r="1083" spans="8:48">
      <c r="H1083"/>
      <c r="I1083"/>
      <c r="L1083"/>
      <c r="M1083"/>
      <c r="N1083"/>
      <c r="P1083"/>
      <c r="Q1083"/>
      <c r="AJ1083" s="1"/>
      <c r="AP1083" s="1"/>
      <c r="AQ1083" s="1"/>
      <c r="AR1083" s="1"/>
      <c r="AS1083" s="1"/>
      <c r="AT1083" s="1"/>
      <c r="AU1083" s="1"/>
      <c r="AV1083" s="1"/>
    </row>
    <row r="1084" spans="8:48">
      <c r="H1084"/>
      <c r="I1084"/>
      <c r="L1084"/>
      <c r="M1084"/>
      <c r="N1084"/>
      <c r="P1084"/>
      <c r="Q1084"/>
      <c r="AJ1084" s="1"/>
      <c r="AP1084" s="1"/>
      <c r="AQ1084" s="1"/>
      <c r="AR1084" s="1"/>
      <c r="AS1084" s="1"/>
      <c r="AT1084" s="1"/>
      <c r="AU1084" s="1"/>
      <c r="AV1084" s="1"/>
    </row>
    <row r="1085" spans="8:48">
      <c r="H1085"/>
      <c r="I1085"/>
      <c r="L1085"/>
      <c r="M1085"/>
      <c r="N1085"/>
      <c r="P1085"/>
      <c r="Q1085"/>
      <c r="AJ1085" s="1"/>
      <c r="AP1085" s="1"/>
      <c r="AQ1085" s="1"/>
      <c r="AR1085" s="1"/>
      <c r="AS1085" s="1"/>
      <c r="AT1085" s="1"/>
      <c r="AU1085" s="1"/>
      <c r="AV1085" s="1"/>
    </row>
    <row r="1086" spans="8:48">
      <c r="H1086"/>
      <c r="I1086"/>
      <c r="L1086"/>
      <c r="M1086"/>
      <c r="N1086"/>
      <c r="P1086"/>
      <c r="Q1086"/>
      <c r="AJ1086" s="1"/>
      <c r="AP1086" s="1"/>
      <c r="AQ1086" s="1"/>
      <c r="AR1086" s="1"/>
      <c r="AS1086" s="1"/>
      <c r="AT1086" s="1"/>
      <c r="AU1086" s="1"/>
      <c r="AV1086" s="1"/>
    </row>
    <row r="1087" spans="8:48">
      <c r="H1087"/>
      <c r="I1087"/>
      <c r="L1087"/>
      <c r="M1087"/>
      <c r="N1087"/>
      <c r="P1087"/>
      <c r="Q1087"/>
      <c r="AJ1087" s="1"/>
      <c r="AP1087" s="1"/>
      <c r="AQ1087" s="1"/>
      <c r="AR1087" s="1"/>
      <c r="AS1087" s="1"/>
      <c r="AT1087" s="1"/>
      <c r="AU1087" s="1"/>
      <c r="AV1087" s="1"/>
    </row>
    <row r="1088" spans="8:48">
      <c r="H1088"/>
      <c r="I1088"/>
      <c r="L1088"/>
      <c r="M1088"/>
      <c r="N1088"/>
      <c r="P1088"/>
      <c r="Q1088"/>
      <c r="AJ1088" s="1"/>
      <c r="AP1088" s="1"/>
      <c r="AQ1088" s="1"/>
      <c r="AR1088" s="1"/>
      <c r="AS1088" s="1"/>
      <c r="AT1088" s="1"/>
      <c r="AU1088" s="1"/>
      <c r="AV1088" s="1"/>
    </row>
    <row r="1089" spans="8:48">
      <c r="H1089"/>
      <c r="I1089"/>
      <c r="L1089"/>
      <c r="M1089"/>
      <c r="N1089"/>
      <c r="P1089"/>
      <c r="Q1089"/>
      <c r="AJ1089" s="1"/>
      <c r="AP1089" s="1"/>
      <c r="AQ1089" s="1"/>
      <c r="AR1089" s="1"/>
      <c r="AS1089" s="1"/>
      <c r="AT1089" s="1"/>
      <c r="AU1089" s="1"/>
      <c r="AV1089" s="1"/>
    </row>
    <row r="1090" spans="8:48">
      <c r="H1090"/>
      <c r="I1090"/>
      <c r="L1090"/>
      <c r="M1090"/>
      <c r="N1090"/>
      <c r="P1090"/>
      <c r="Q1090"/>
      <c r="AJ1090" s="1"/>
      <c r="AP1090" s="1"/>
      <c r="AQ1090" s="1"/>
      <c r="AR1090" s="1"/>
      <c r="AS1090" s="1"/>
      <c r="AT1090" s="1"/>
      <c r="AU1090" s="1"/>
      <c r="AV1090" s="1"/>
    </row>
    <row r="1091" spans="8:48">
      <c r="H1091"/>
      <c r="I1091"/>
      <c r="L1091"/>
      <c r="M1091"/>
      <c r="N1091"/>
      <c r="P1091"/>
      <c r="Q1091"/>
      <c r="AJ1091" s="1"/>
      <c r="AP1091" s="1"/>
      <c r="AQ1091" s="1"/>
      <c r="AR1091" s="1"/>
      <c r="AS1091" s="1"/>
      <c r="AT1091" s="1"/>
      <c r="AU1091" s="1"/>
      <c r="AV1091" s="1"/>
    </row>
    <row r="1092" spans="8:48">
      <c r="H1092"/>
      <c r="I1092"/>
      <c r="L1092"/>
      <c r="M1092"/>
      <c r="N1092"/>
      <c r="P1092"/>
      <c r="Q1092"/>
      <c r="AJ1092" s="1"/>
      <c r="AP1092" s="1"/>
      <c r="AQ1092" s="1"/>
      <c r="AR1092" s="1"/>
      <c r="AS1092" s="1"/>
      <c r="AT1092" s="1"/>
      <c r="AU1092" s="1"/>
      <c r="AV1092" s="1"/>
    </row>
    <row r="1093" spans="8:48">
      <c r="H1093"/>
      <c r="I1093"/>
      <c r="L1093"/>
      <c r="M1093"/>
      <c r="N1093"/>
      <c r="P1093"/>
      <c r="Q1093"/>
      <c r="AJ1093" s="1"/>
      <c r="AP1093" s="1"/>
      <c r="AQ1093" s="1"/>
      <c r="AR1093" s="1"/>
      <c r="AS1093" s="1"/>
      <c r="AT1093" s="1"/>
      <c r="AU1093" s="1"/>
      <c r="AV1093" s="1"/>
    </row>
    <row r="1094" spans="8:48">
      <c r="H1094"/>
      <c r="I1094"/>
      <c r="L1094"/>
      <c r="M1094"/>
      <c r="N1094"/>
      <c r="P1094"/>
      <c r="Q1094"/>
      <c r="AJ1094" s="1"/>
      <c r="AP1094" s="1"/>
      <c r="AQ1094" s="1"/>
      <c r="AR1094" s="1"/>
      <c r="AS1094" s="1"/>
      <c r="AT1094" s="1"/>
      <c r="AU1094" s="1"/>
      <c r="AV1094" s="1"/>
    </row>
    <row r="1095" spans="8:48">
      <c r="H1095"/>
      <c r="I1095"/>
      <c r="L1095"/>
      <c r="M1095"/>
      <c r="N1095"/>
      <c r="P1095"/>
      <c r="Q1095"/>
      <c r="AJ1095" s="1"/>
      <c r="AP1095" s="1"/>
      <c r="AQ1095" s="1"/>
      <c r="AR1095" s="1"/>
      <c r="AS1095" s="1"/>
      <c r="AT1095" s="1"/>
      <c r="AU1095" s="1"/>
      <c r="AV1095" s="1"/>
    </row>
    <row r="1096" spans="8:48">
      <c r="H1096"/>
      <c r="I1096"/>
      <c r="L1096"/>
      <c r="M1096"/>
      <c r="N1096"/>
      <c r="P1096"/>
      <c r="Q1096"/>
      <c r="AJ1096" s="1"/>
      <c r="AP1096" s="1"/>
      <c r="AQ1096" s="1"/>
      <c r="AR1096" s="1"/>
      <c r="AS1096" s="1"/>
      <c r="AT1096" s="1"/>
      <c r="AU1096" s="1"/>
      <c r="AV1096" s="1"/>
    </row>
    <row r="1097" spans="8:48">
      <c r="H1097"/>
      <c r="I1097"/>
      <c r="L1097"/>
      <c r="M1097"/>
      <c r="N1097"/>
      <c r="P1097"/>
      <c r="Q1097"/>
      <c r="AJ1097" s="1"/>
      <c r="AP1097" s="1"/>
      <c r="AQ1097" s="1"/>
      <c r="AR1097" s="1"/>
      <c r="AS1097" s="1"/>
      <c r="AT1097" s="1"/>
      <c r="AU1097" s="1"/>
      <c r="AV1097" s="1"/>
    </row>
    <row r="1098" spans="8:48">
      <c r="H1098"/>
      <c r="I1098"/>
      <c r="L1098"/>
      <c r="M1098"/>
      <c r="N1098"/>
      <c r="P1098"/>
      <c r="Q1098"/>
      <c r="AJ1098" s="1"/>
      <c r="AP1098" s="1"/>
      <c r="AQ1098" s="1"/>
      <c r="AR1098" s="1"/>
      <c r="AS1098" s="1"/>
      <c r="AT1098" s="1"/>
      <c r="AU1098" s="1"/>
      <c r="AV1098" s="1"/>
    </row>
    <row r="1099" spans="8:48">
      <c r="H1099"/>
      <c r="I1099"/>
      <c r="L1099"/>
      <c r="M1099"/>
      <c r="N1099"/>
      <c r="P1099"/>
      <c r="Q1099"/>
      <c r="AJ1099" s="1"/>
      <c r="AP1099" s="1"/>
      <c r="AQ1099" s="1"/>
      <c r="AR1099" s="1"/>
      <c r="AS1099" s="1"/>
      <c r="AT1099" s="1"/>
      <c r="AU1099" s="1"/>
      <c r="AV1099" s="1"/>
    </row>
    <row r="1100" spans="8:48">
      <c r="H1100"/>
      <c r="I1100"/>
      <c r="L1100"/>
      <c r="M1100"/>
      <c r="N1100"/>
      <c r="P1100"/>
      <c r="Q1100"/>
      <c r="AJ1100" s="1"/>
      <c r="AP1100" s="1"/>
      <c r="AQ1100" s="1"/>
      <c r="AR1100" s="1"/>
      <c r="AS1100" s="1"/>
      <c r="AT1100" s="1"/>
      <c r="AU1100" s="1"/>
      <c r="AV1100" s="1"/>
    </row>
    <row r="1101" spans="8:48">
      <c r="H1101"/>
      <c r="I1101"/>
      <c r="L1101"/>
      <c r="M1101"/>
      <c r="N1101"/>
      <c r="P1101"/>
      <c r="Q1101"/>
      <c r="AJ1101" s="1"/>
      <c r="AP1101" s="1"/>
      <c r="AQ1101" s="1"/>
      <c r="AR1101" s="1"/>
      <c r="AS1101" s="1"/>
      <c r="AT1101" s="1"/>
      <c r="AU1101" s="1"/>
      <c r="AV1101" s="1"/>
    </row>
    <row r="1102" spans="8:48">
      <c r="H1102"/>
      <c r="I1102"/>
      <c r="L1102"/>
      <c r="M1102"/>
      <c r="N1102"/>
      <c r="P1102"/>
      <c r="Q1102"/>
      <c r="AJ1102" s="1"/>
      <c r="AP1102" s="1"/>
      <c r="AQ1102" s="1"/>
      <c r="AR1102" s="1"/>
      <c r="AS1102" s="1"/>
      <c r="AT1102" s="1"/>
      <c r="AU1102" s="1"/>
      <c r="AV1102" s="1"/>
    </row>
    <row r="1103" spans="8:48">
      <c r="H1103"/>
      <c r="I1103"/>
      <c r="L1103"/>
      <c r="M1103"/>
      <c r="N1103"/>
      <c r="P1103"/>
      <c r="Q1103"/>
      <c r="AJ1103" s="1"/>
      <c r="AP1103" s="1"/>
      <c r="AQ1103" s="1"/>
      <c r="AR1103" s="1"/>
      <c r="AS1103" s="1"/>
      <c r="AT1103" s="1"/>
      <c r="AU1103" s="1"/>
      <c r="AV1103" s="1"/>
    </row>
    <row r="1104" spans="8:48">
      <c r="H1104"/>
      <c r="I1104"/>
      <c r="L1104"/>
      <c r="M1104"/>
      <c r="N1104"/>
      <c r="P1104"/>
      <c r="Q1104"/>
      <c r="AJ1104" s="1"/>
      <c r="AP1104" s="1"/>
      <c r="AQ1104" s="1"/>
      <c r="AR1104" s="1"/>
      <c r="AS1104" s="1"/>
      <c r="AT1104" s="1"/>
      <c r="AU1104" s="1"/>
      <c r="AV1104" s="1"/>
    </row>
    <row r="1105" spans="8:48">
      <c r="H1105"/>
      <c r="I1105"/>
      <c r="L1105"/>
      <c r="M1105"/>
      <c r="N1105"/>
      <c r="P1105"/>
      <c r="Q1105"/>
      <c r="AJ1105" s="1"/>
      <c r="AP1105" s="1"/>
      <c r="AQ1105" s="1"/>
      <c r="AR1105" s="1"/>
      <c r="AS1105" s="1"/>
      <c r="AT1105" s="1"/>
      <c r="AU1105" s="1"/>
      <c r="AV1105" s="1"/>
    </row>
    <row r="1106" spans="8:48">
      <c r="H1106"/>
      <c r="I1106"/>
      <c r="L1106"/>
      <c r="M1106"/>
      <c r="N1106"/>
      <c r="P1106"/>
      <c r="Q1106"/>
      <c r="AJ1106" s="1"/>
      <c r="AP1106" s="1"/>
      <c r="AQ1106" s="1"/>
      <c r="AR1106" s="1"/>
      <c r="AS1106" s="1"/>
      <c r="AT1106" s="1"/>
      <c r="AU1106" s="1"/>
      <c r="AV1106" s="1"/>
    </row>
    <row r="1107" spans="8:48">
      <c r="H1107"/>
      <c r="I1107"/>
      <c r="L1107"/>
      <c r="M1107"/>
      <c r="N1107"/>
      <c r="P1107"/>
      <c r="Q1107"/>
      <c r="AJ1107" s="1"/>
      <c r="AP1107" s="1"/>
      <c r="AQ1107" s="1"/>
      <c r="AR1107" s="1"/>
      <c r="AS1107" s="1"/>
      <c r="AT1107" s="1"/>
      <c r="AU1107" s="1"/>
      <c r="AV1107" s="1"/>
    </row>
    <row r="1108" spans="8:48">
      <c r="H1108"/>
      <c r="I1108"/>
      <c r="L1108"/>
      <c r="M1108"/>
      <c r="N1108"/>
      <c r="P1108"/>
      <c r="Q1108"/>
      <c r="AJ1108" s="1"/>
      <c r="AP1108" s="1"/>
      <c r="AQ1108" s="1"/>
      <c r="AR1108" s="1"/>
      <c r="AS1108" s="1"/>
      <c r="AT1108" s="1"/>
      <c r="AU1108" s="1"/>
      <c r="AV1108" s="1"/>
    </row>
    <row r="1109" spans="8:48">
      <c r="H1109"/>
      <c r="I1109"/>
      <c r="L1109"/>
      <c r="M1109"/>
      <c r="N1109"/>
      <c r="P1109"/>
      <c r="Q1109"/>
      <c r="AJ1109" s="1"/>
      <c r="AP1109" s="1"/>
      <c r="AQ1109" s="1"/>
      <c r="AR1109" s="1"/>
      <c r="AS1109" s="1"/>
      <c r="AT1109" s="1"/>
      <c r="AU1109" s="1"/>
      <c r="AV1109" s="1"/>
    </row>
    <row r="1110" spans="8:48">
      <c r="H1110"/>
      <c r="I1110"/>
      <c r="L1110"/>
      <c r="M1110"/>
      <c r="N1110"/>
      <c r="P1110"/>
      <c r="Q1110"/>
      <c r="AJ1110" s="1"/>
      <c r="AP1110" s="1"/>
      <c r="AQ1110" s="1"/>
      <c r="AR1110" s="1"/>
      <c r="AS1110" s="1"/>
      <c r="AT1110" s="1"/>
      <c r="AU1110" s="1"/>
      <c r="AV1110" s="1"/>
    </row>
    <row r="1111" spans="8:48">
      <c r="H1111"/>
      <c r="I1111"/>
      <c r="L1111"/>
      <c r="M1111"/>
      <c r="N1111"/>
      <c r="P1111"/>
      <c r="Q1111"/>
      <c r="AJ1111" s="1"/>
      <c r="AP1111" s="1"/>
      <c r="AQ1111" s="1"/>
      <c r="AR1111" s="1"/>
      <c r="AS1111" s="1"/>
      <c r="AT1111" s="1"/>
      <c r="AU1111" s="1"/>
      <c r="AV1111" s="1"/>
    </row>
    <row r="1112" spans="8:48">
      <c r="H1112"/>
      <c r="I1112"/>
      <c r="L1112"/>
      <c r="M1112"/>
      <c r="N1112"/>
      <c r="P1112"/>
      <c r="Q1112"/>
      <c r="AJ1112" s="1"/>
      <c r="AP1112" s="1"/>
      <c r="AQ1112" s="1"/>
      <c r="AR1112" s="1"/>
      <c r="AS1112" s="1"/>
      <c r="AT1112" s="1"/>
      <c r="AU1112" s="1"/>
      <c r="AV1112" s="1"/>
    </row>
    <row r="1113" spans="8:48">
      <c r="H1113"/>
      <c r="I1113"/>
      <c r="L1113"/>
      <c r="M1113"/>
      <c r="N1113"/>
      <c r="P1113"/>
      <c r="Q1113"/>
      <c r="AJ1113" s="1"/>
      <c r="AP1113" s="1"/>
      <c r="AQ1113" s="1"/>
      <c r="AR1113" s="1"/>
      <c r="AS1113" s="1"/>
      <c r="AT1113" s="1"/>
      <c r="AU1113" s="1"/>
      <c r="AV1113" s="1"/>
    </row>
    <row r="1114" spans="8:48">
      <c r="H1114"/>
      <c r="I1114"/>
      <c r="L1114"/>
      <c r="M1114"/>
      <c r="N1114"/>
      <c r="P1114"/>
      <c r="Q1114"/>
      <c r="AJ1114" s="1"/>
      <c r="AP1114" s="1"/>
      <c r="AQ1114" s="1"/>
      <c r="AR1114" s="1"/>
      <c r="AS1114" s="1"/>
      <c r="AT1114" s="1"/>
      <c r="AU1114" s="1"/>
      <c r="AV1114" s="1"/>
    </row>
    <row r="1115" spans="8:48">
      <c r="H1115"/>
      <c r="I1115"/>
      <c r="L1115"/>
      <c r="M1115"/>
      <c r="N1115"/>
      <c r="P1115"/>
      <c r="Q1115"/>
      <c r="AJ1115" s="1"/>
      <c r="AP1115" s="1"/>
      <c r="AQ1115" s="1"/>
      <c r="AR1115" s="1"/>
      <c r="AS1115" s="1"/>
      <c r="AT1115" s="1"/>
      <c r="AU1115" s="1"/>
      <c r="AV1115" s="1"/>
    </row>
    <row r="1116" spans="8:48">
      <c r="H1116"/>
      <c r="I1116"/>
      <c r="L1116"/>
      <c r="M1116"/>
      <c r="N1116"/>
      <c r="P1116"/>
      <c r="Q1116"/>
      <c r="AJ1116" s="1"/>
      <c r="AP1116" s="1"/>
      <c r="AQ1116" s="1"/>
      <c r="AR1116" s="1"/>
      <c r="AS1116" s="1"/>
      <c r="AT1116" s="1"/>
      <c r="AU1116" s="1"/>
      <c r="AV1116" s="1"/>
    </row>
    <row r="1117" spans="8:48">
      <c r="H1117"/>
      <c r="I1117"/>
      <c r="L1117"/>
      <c r="M1117"/>
      <c r="N1117"/>
      <c r="P1117"/>
      <c r="Q1117"/>
      <c r="AJ1117" s="1"/>
      <c r="AP1117" s="1"/>
      <c r="AQ1117" s="1"/>
      <c r="AR1117" s="1"/>
      <c r="AS1117" s="1"/>
      <c r="AT1117" s="1"/>
      <c r="AU1117" s="1"/>
      <c r="AV1117" s="1"/>
    </row>
    <row r="1118" spans="8:48">
      <c r="H1118"/>
      <c r="I1118"/>
      <c r="L1118"/>
      <c r="M1118"/>
      <c r="N1118"/>
      <c r="P1118"/>
      <c r="Q1118"/>
      <c r="AJ1118" s="1"/>
      <c r="AP1118" s="1"/>
      <c r="AQ1118" s="1"/>
      <c r="AR1118" s="1"/>
      <c r="AS1118" s="1"/>
      <c r="AT1118" s="1"/>
      <c r="AU1118" s="1"/>
      <c r="AV1118" s="1"/>
    </row>
    <row r="1119" spans="8:48">
      <c r="H1119"/>
      <c r="I1119"/>
      <c r="L1119"/>
      <c r="M1119"/>
      <c r="N1119"/>
      <c r="P1119"/>
      <c r="Q1119"/>
      <c r="AJ1119" s="1"/>
      <c r="AP1119" s="1"/>
      <c r="AQ1119" s="1"/>
      <c r="AR1119" s="1"/>
      <c r="AS1119" s="1"/>
      <c r="AT1119" s="1"/>
      <c r="AU1119" s="1"/>
      <c r="AV1119" s="1"/>
    </row>
    <row r="1120" spans="8:48">
      <c r="H1120"/>
      <c r="I1120"/>
      <c r="L1120"/>
      <c r="M1120"/>
      <c r="N1120"/>
      <c r="P1120"/>
      <c r="Q1120"/>
      <c r="AJ1120" s="1"/>
      <c r="AP1120" s="1"/>
      <c r="AQ1120" s="1"/>
      <c r="AR1120" s="1"/>
      <c r="AS1120" s="1"/>
      <c r="AT1120" s="1"/>
      <c r="AU1120" s="1"/>
      <c r="AV1120" s="1"/>
    </row>
    <row r="1121" spans="36:48">
      <c r="AJ1121" s="1"/>
      <c r="AP1121" s="1"/>
      <c r="AQ1121" s="1"/>
      <c r="AR1121" s="1"/>
      <c r="AS1121" s="1"/>
      <c r="AT1121" s="1"/>
      <c r="AU1121" s="1"/>
      <c r="AV1121" s="1"/>
    </row>
    <row r="1122" spans="36:48">
      <c r="AJ1122" s="1"/>
      <c r="AP1122" s="1"/>
      <c r="AQ1122" s="1"/>
      <c r="AR1122" s="1"/>
      <c r="AS1122" s="1"/>
      <c r="AT1122" s="1"/>
      <c r="AU1122" s="1"/>
      <c r="AV1122" s="1"/>
    </row>
    <row r="1123" spans="36:48">
      <c r="AJ1123" s="1"/>
      <c r="AP1123" s="1"/>
      <c r="AQ1123" s="1"/>
      <c r="AR1123" s="1"/>
      <c r="AS1123" s="1"/>
      <c r="AT1123" s="1"/>
      <c r="AU1123" s="1"/>
      <c r="AV1123" s="1"/>
    </row>
    <row r="1124" spans="36:48">
      <c r="AJ1124" s="1"/>
      <c r="AP1124" s="1"/>
      <c r="AQ1124" s="1"/>
      <c r="AR1124" s="1"/>
      <c r="AS1124" s="1"/>
      <c r="AT1124" s="1"/>
      <c r="AU1124" s="1"/>
      <c r="AV1124" s="1"/>
    </row>
    <row r="1125" spans="36:48">
      <c r="AJ1125" s="1"/>
      <c r="AP1125" s="1"/>
      <c r="AQ1125" s="1"/>
      <c r="AR1125" s="1"/>
      <c r="AS1125" s="1"/>
      <c r="AT1125" s="1"/>
      <c r="AU1125" s="1"/>
      <c r="AV1125" s="1"/>
    </row>
    <row r="1126" spans="36:48">
      <c r="AJ1126" s="1"/>
      <c r="AP1126" s="1"/>
      <c r="AQ1126" s="1"/>
      <c r="AR1126" s="1"/>
      <c r="AS1126" s="1"/>
      <c r="AT1126" s="1"/>
      <c r="AU1126" s="1"/>
      <c r="AV1126" s="1"/>
    </row>
    <row r="1127" spans="36:48">
      <c r="AJ1127" s="1"/>
      <c r="AP1127" s="1"/>
      <c r="AQ1127" s="1"/>
      <c r="AR1127" s="1"/>
      <c r="AS1127" s="1"/>
      <c r="AT1127" s="1"/>
      <c r="AU1127" s="1"/>
      <c r="AV1127" s="1"/>
    </row>
    <row r="1128" spans="36:48">
      <c r="AJ1128" s="1"/>
      <c r="AP1128" s="1"/>
      <c r="AQ1128" s="1"/>
      <c r="AR1128" s="1"/>
      <c r="AS1128" s="1"/>
      <c r="AT1128" s="1"/>
      <c r="AU1128" s="1"/>
      <c r="AV1128" s="1"/>
    </row>
    <row r="1129" spans="36:48">
      <c r="AJ1129" s="1"/>
      <c r="AP1129" s="1"/>
      <c r="AQ1129" s="1"/>
      <c r="AR1129" s="1"/>
      <c r="AS1129" s="1"/>
      <c r="AT1129" s="1"/>
      <c r="AU1129" s="1"/>
      <c r="AV1129" s="1"/>
    </row>
    <row r="1130" spans="36:48">
      <c r="AJ1130" s="1"/>
      <c r="AP1130" s="1"/>
      <c r="AQ1130" s="1"/>
      <c r="AR1130" s="1"/>
      <c r="AS1130" s="1"/>
      <c r="AT1130" s="1"/>
      <c r="AU1130" s="1"/>
      <c r="AV1130" s="1"/>
    </row>
    <row r="1131" spans="36:48">
      <c r="AJ1131" s="1"/>
      <c r="AP1131" s="1"/>
      <c r="AQ1131" s="1"/>
      <c r="AR1131" s="1"/>
      <c r="AS1131" s="1"/>
      <c r="AT1131" s="1"/>
      <c r="AU1131" s="1"/>
      <c r="AV1131" s="1"/>
    </row>
    <row r="1132" spans="36:48">
      <c r="AJ1132" s="1"/>
      <c r="AP1132" s="1"/>
      <c r="AQ1132" s="1"/>
      <c r="AR1132" s="1"/>
      <c r="AS1132" s="1"/>
      <c r="AT1132" s="1"/>
      <c r="AU1132" s="1"/>
      <c r="AV1132" s="1"/>
    </row>
    <row r="1133" spans="36:48">
      <c r="AJ1133" s="1"/>
      <c r="AP1133" s="1"/>
      <c r="AQ1133" s="1"/>
      <c r="AR1133" s="1"/>
      <c r="AS1133" s="1"/>
      <c r="AT1133" s="1"/>
      <c r="AU1133" s="1"/>
      <c r="AV1133" s="1"/>
    </row>
    <row r="1134" spans="36:48">
      <c r="AJ1134" s="1"/>
      <c r="AP1134" s="1"/>
      <c r="AQ1134" s="1"/>
      <c r="AR1134" s="1"/>
      <c r="AS1134" s="1"/>
      <c r="AT1134" s="1"/>
      <c r="AU1134" s="1"/>
      <c r="AV1134" s="1"/>
    </row>
    <row r="1135" spans="36:48">
      <c r="AJ1135" s="1"/>
      <c r="AP1135" s="1"/>
      <c r="AQ1135" s="1"/>
      <c r="AR1135" s="1"/>
      <c r="AS1135" s="1"/>
      <c r="AT1135" s="1"/>
      <c r="AU1135" s="1"/>
      <c r="AV1135" s="1"/>
    </row>
    <row r="1136" spans="36:48">
      <c r="AJ1136" s="1"/>
      <c r="AP1136" s="1"/>
      <c r="AQ1136" s="1"/>
      <c r="AR1136" s="1"/>
      <c r="AS1136" s="1"/>
      <c r="AT1136" s="1"/>
      <c r="AU1136" s="1"/>
      <c r="AV1136" s="1"/>
    </row>
    <row r="1137" spans="36:48">
      <c r="AJ1137" s="1"/>
      <c r="AP1137" s="1"/>
      <c r="AQ1137" s="1"/>
      <c r="AR1137" s="1"/>
      <c r="AS1137" s="1"/>
      <c r="AT1137" s="1"/>
      <c r="AU1137" s="1"/>
      <c r="AV1137" s="1"/>
    </row>
    <row r="1138" spans="36:48">
      <c r="AJ1138" s="1"/>
      <c r="AP1138" s="1"/>
      <c r="AQ1138" s="1"/>
      <c r="AR1138" s="1"/>
      <c r="AS1138" s="1"/>
      <c r="AT1138" s="1"/>
      <c r="AU1138" s="1"/>
      <c r="AV1138" s="1"/>
    </row>
    <row r="1139" spans="36:48">
      <c r="AJ1139" s="1"/>
      <c r="AP1139" s="1"/>
      <c r="AQ1139" s="1"/>
      <c r="AR1139" s="1"/>
      <c r="AS1139" s="1"/>
      <c r="AT1139" s="1"/>
      <c r="AU1139" s="1"/>
      <c r="AV1139" s="1"/>
    </row>
    <row r="1140" spans="36:48">
      <c r="AJ1140" s="1"/>
      <c r="AP1140" s="1"/>
      <c r="AQ1140" s="1"/>
      <c r="AR1140" s="1"/>
      <c r="AS1140" s="1"/>
      <c r="AT1140" s="1"/>
      <c r="AU1140" s="1"/>
      <c r="AV1140" s="1"/>
    </row>
    <row r="1141" spans="36:48">
      <c r="AJ1141" s="1"/>
      <c r="AP1141" s="1"/>
      <c r="AQ1141" s="1"/>
      <c r="AR1141" s="1"/>
      <c r="AS1141" s="1"/>
      <c r="AT1141" s="1"/>
      <c r="AU1141" s="1"/>
      <c r="AV1141" s="1"/>
    </row>
    <row r="1142" spans="36:48">
      <c r="AJ1142" s="1"/>
      <c r="AP1142" s="1"/>
      <c r="AQ1142" s="1"/>
      <c r="AR1142" s="1"/>
      <c r="AS1142" s="1"/>
      <c r="AT1142" s="1"/>
      <c r="AU1142" s="1"/>
      <c r="AV1142" s="1"/>
    </row>
    <row r="1143" spans="36:48">
      <c r="AJ1143" s="1"/>
      <c r="AP1143" s="1"/>
      <c r="AQ1143" s="1"/>
      <c r="AR1143" s="1"/>
      <c r="AS1143" s="1"/>
      <c r="AT1143" s="1"/>
      <c r="AU1143" s="1"/>
      <c r="AV1143" s="1"/>
    </row>
    <row r="1144" spans="36:48">
      <c r="AJ1144" s="1"/>
      <c r="AP1144" s="1"/>
      <c r="AQ1144" s="1"/>
      <c r="AR1144" s="1"/>
      <c r="AS1144" s="1"/>
      <c r="AT1144" s="1"/>
      <c r="AU1144" s="1"/>
      <c r="AV1144" s="1"/>
    </row>
    <row r="1145" spans="36:48">
      <c r="AJ1145" s="1"/>
      <c r="AP1145" s="1"/>
      <c r="AQ1145" s="1"/>
      <c r="AR1145" s="1"/>
      <c r="AS1145" s="1"/>
      <c r="AT1145" s="1"/>
      <c r="AU1145" s="1"/>
      <c r="AV1145" s="1"/>
    </row>
    <row r="1146" spans="36:48">
      <c r="AJ1146" s="1"/>
      <c r="AP1146" s="1"/>
      <c r="AQ1146" s="1"/>
      <c r="AR1146" s="1"/>
      <c r="AS1146" s="1"/>
      <c r="AT1146" s="1"/>
      <c r="AU1146" s="1"/>
      <c r="AV1146" s="1"/>
    </row>
    <row r="1147" spans="36:48">
      <c r="AJ1147" s="1"/>
      <c r="AP1147" s="1"/>
      <c r="AQ1147" s="1"/>
      <c r="AR1147" s="1"/>
      <c r="AS1147" s="1"/>
      <c r="AT1147" s="1"/>
      <c r="AU1147" s="1"/>
      <c r="AV1147" s="1"/>
    </row>
    <row r="1148" spans="36:48">
      <c r="AJ1148" s="1"/>
      <c r="AP1148" s="1"/>
      <c r="AQ1148" s="1"/>
      <c r="AR1148" s="1"/>
      <c r="AS1148" s="1"/>
      <c r="AT1148" s="1"/>
      <c r="AU1148" s="1"/>
      <c r="AV1148" s="1"/>
    </row>
    <row r="1149" spans="36:48">
      <c r="AJ1149" s="1"/>
      <c r="AP1149" s="1"/>
      <c r="AQ1149" s="1"/>
      <c r="AR1149" s="1"/>
      <c r="AS1149" s="1"/>
      <c r="AT1149" s="1"/>
      <c r="AU1149" s="1"/>
      <c r="AV1149" s="1"/>
    </row>
    <row r="1150" spans="36:48">
      <c r="AJ1150" s="1"/>
      <c r="AP1150" s="1"/>
      <c r="AQ1150" s="1"/>
      <c r="AR1150" s="1"/>
      <c r="AS1150" s="1"/>
      <c r="AT1150" s="1"/>
      <c r="AU1150" s="1"/>
      <c r="AV1150" s="1"/>
    </row>
    <row r="1151" spans="36:48">
      <c r="AJ1151" s="1"/>
      <c r="AP1151" s="1"/>
      <c r="AQ1151" s="1"/>
      <c r="AR1151" s="1"/>
      <c r="AS1151" s="1"/>
      <c r="AT1151" s="1"/>
      <c r="AU1151" s="1"/>
      <c r="AV1151" s="1"/>
    </row>
    <row r="1152" spans="36:48">
      <c r="AJ1152" s="1"/>
      <c r="AP1152" s="1"/>
      <c r="AQ1152" s="1"/>
      <c r="AR1152" s="1"/>
      <c r="AS1152" s="1"/>
      <c r="AT1152" s="1"/>
      <c r="AU1152" s="1"/>
      <c r="AV1152" s="1"/>
    </row>
    <row r="1153" spans="36:48">
      <c r="AJ1153" s="1"/>
      <c r="AP1153" s="1"/>
      <c r="AQ1153" s="1"/>
      <c r="AR1153" s="1"/>
      <c r="AS1153" s="1"/>
      <c r="AT1153" s="1"/>
      <c r="AU1153" s="1"/>
      <c r="AV1153" s="1"/>
    </row>
    <row r="1154" spans="36:48">
      <c r="AJ1154" s="1"/>
      <c r="AP1154" s="1"/>
      <c r="AQ1154" s="1"/>
      <c r="AR1154" s="1"/>
      <c r="AS1154" s="1"/>
      <c r="AT1154" s="1"/>
      <c r="AU1154" s="1"/>
      <c r="AV1154" s="1"/>
    </row>
    <row r="1155" spans="36:48">
      <c r="AJ1155" s="1"/>
      <c r="AP1155" s="1"/>
      <c r="AQ1155" s="1"/>
      <c r="AR1155" s="1"/>
      <c r="AS1155" s="1"/>
      <c r="AT1155" s="1"/>
      <c r="AU1155" s="1"/>
      <c r="AV1155" s="1"/>
    </row>
    <row r="1156" spans="36:48">
      <c r="AJ1156" s="1"/>
      <c r="AP1156" s="1"/>
      <c r="AQ1156" s="1"/>
      <c r="AR1156" s="1"/>
      <c r="AS1156" s="1"/>
      <c r="AT1156" s="1"/>
      <c r="AU1156" s="1"/>
      <c r="AV1156" s="1"/>
    </row>
    <row r="1157" spans="36:48">
      <c r="AJ1157" s="1"/>
      <c r="AP1157" s="1"/>
      <c r="AQ1157" s="1"/>
      <c r="AR1157" s="1"/>
      <c r="AS1157" s="1"/>
      <c r="AT1157" s="1"/>
      <c r="AU1157" s="1"/>
      <c r="AV1157" s="1"/>
    </row>
    <row r="1158" spans="36:48">
      <c r="AJ1158" s="1"/>
      <c r="AP1158" s="1"/>
      <c r="AQ1158" s="1"/>
      <c r="AR1158" s="1"/>
      <c r="AS1158" s="1"/>
      <c r="AT1158" s="1"/>
      <c r="AU1158" s="1"/>
      <c r="AV1158" s="1"/>
    </row>
    <row r="1159" spans="36:48">
      <c r="AJ1159" s="1"/>
      <c r="AP1159" s="1"/>
      <c r="AQ1159" s="1"/>
      <c r="AR1159" s="1"/>
      <c r="AS1159" s="1"/>
      <c r="AT1159" s="1"/>
      <c r="AU1159" s="1"/>
      <c r="AV1159" s="1"/>
    </row>
    <row r="1160" spans="36:48">
      <c r="AJ1160" s="1"/>
      <c r="AP1160" s="1"/>
      <c r="AQ1160" s="1"/>
      <c r="AR1160" s="1"/>
      <c r="AS1160" s="1"/>
      <c r="AT1160" s="1"/>
      <c r="AU1160" s="1"/>
      <c r="AV1160" s="1"/>
    </row>
    <row r="1161" spans="36:48">
      <c r="AJ1161" s="1"/>
      <c r="AP1161" s="1"/>
      <c r="AQ1161" s="1"/>
      <c r="AR1161" s="1"/>
      <c r="AS1161" s="1"/>
      <c r="AT1161" s="1"/>
      <c r="AU1161" s="1"/>
      <c r="AV1161" s="1"/>
    </row>
    <row r="1162" spans="36:48">
      <c r="AJ1162" s="1"/>
      <c r="AP1162" s="1"/>
      <c r="AQ1162" s="1"/>
      <c r="AR1162" s="1"/>
      <c r="AS1162" s="1"/>
      <c r="AT1162" s="1"/>
      <c r="AU1162" s="1"/>
      <c r="AV1162" s="1"/>
    </row>
    <row r="1163" spans="36:48">
      <c r="AJ1163" s="1"/>
      <c r="AP1163" s="1"/>
      <c r="AQ1163" s="1"/>
      <c r="AR1163" s="1"/>
      <c r="AS1163" s="1"/>
      <c r="AT1163" s="1"/>
      <c r="AU1163" s="1"/>
      <c r="AV1163" s="1"/>
    </row>
    <row r="1164" spans="36:48">
      <c r="AJ1164" s="1"/>
      <c r="AP1164" s="1"/>
      <c r="AQ1164" s="1"/>
      <c r="AR1164" s="1"/>
      <c r="AS1164" s="1"/>
      <c r="AT1164" s="1"/>
      <c r="AU1164" s="1"/>
      <c r="AV1164" s="1"/>
    </row>
    <row r="1165" spans="36:48">
      <c r="AJ1165" s="1"/>
      <c r="AP1165" s="1"/>
      <c r="AQ1165" s="1"/>
      <c r="AR1165" s="1"/>
      <c r="AS1165" s="1"/>
      <c r="AT1165" s="1"/>
      <c r="AU1165" s="1"/>
      <c r="AV1165" s="1"/>
    </row>
    <row r="1166" spans="36:48">
      <c r="AJ1166" s="1"/>
      <c r="AP1166" s="1"/>
      <c r="AQ1166" s="1"/>
      <c r="AR1166" s="1"/>
      <c r="AS1166" s="1"/>
      <c r="AT1166" s="1"/>
      <c r="AU1166" s="1"/>
      <c r="AV1166" s="1"/>
    </row>
    <row r="1167" spans="36:48">
      <c r="AJ1167" s="1"/>
      <c r="AP1167" s="1"/>
      <c r="AQ1167" s="1"/>
      <c r="AR1167" s="1"/>
      <c r="AS1167" s="1"/>
      <c r="AT1167" s="1"/>
      <c r="AU1167" s="1"/>
      <c r="AV1167" s="1"/>
    </row>
    <row r="1168" spans="36:48">
      <c r="AJ1168" s="1"/>
      <c r="AP1168" s="1"/>
      <c r="AQ1168" s="1"/>
      <c r="AR1168" s="1"/>
      <c r="AS1168" s="1"/>
      <c r="AT1168" s="1"/>
      <c r="AU1168" s="1"/>
      <c r="AV1168" s="1"/>
    </row>
    <row r="1169" spans="36:48">
      <c r="AJ1169" s="1"/>
      <c r="AP1169" s="1"/>
      <c r="AQ1169" s="1"/>
      <c r="AR1169" s="1"/>
      <c r="AS1169" s="1"/>
      <c r="AT1169" s="1"/>
      <c r="AU1169" s="1"/>
      <c r="AV1169" s="1"/>
    </row>
    <row r="1170" spans="36:48">
      <c r="AJ1170" s="1"/>
      <c r="AP1170" s="1"/>
      <c r="AQ1170" s="1"/>
      <c r="AR1170" s="1"/>
      <c r="AS1170" s="1"/>
      <c r="AT1170" s="1"/>
      <c r="AU1170" s="1"/>
      <c r="AV1170" s="1"/>
    </row>
    <row r="1171" spans="36:48">
      <c r="AJ1171" s="1"/>
      <c r="AP1171" s="1"/>
      <c r="AQ1171" s="1"/>
      <c r="AR1171" s="1"/>
      <c r="AS1171" s="1"/>
      <c r="AT1171" s="1"/>
      <c r="AU1171" s="1"/>
      <c r="AV1171" s="1"/>
    </row>
    <row r="1172" spans="36:48">
      <c r="AJ1172" s="1"/>
      <c r="AP1172" s="1"/>
      <c r="AQ1172" s="1"/>
      <c r="AR1172" s="1"/>
      <c r="AS1172" s="1"/>
      <c r="AT1172" s="1"/>
      <c r="AU1172" s="1"/>
      <c r="AV1172" s="1"/>
    </row>
    <row r="1173" spans="36:48">
      <c r="AJ1173" s="1"/>
      <c r="AP1173" s="1"/>
      <c r="AQ1173" s="1"/>
      <c r="AR1173" s="1"/>
      <c r="AS1173" s="1"/>
      <c r="AT1173" s="1"/>
      <c r="AU1173" s="1"/>
      <c r="AV1173" s="1"/>
    </row>
    <row r="1174" spans="36:48">
      <c r="AJ1174" s="1"/>
      <c r="AP1174" s="1"/>
      <c r="AQ1174" s="1"/>
      <c r="AR1174" s="1"/>
      <c r="AS1174" s="1"/>
      <c r="AT1174" s="1"/>
      <c r="AU1174" s="1"/>
      <c r="AV1174" s="1"/>
    </row>
    <row r="1175" spans="36:48">
      <c r="AJ1175" s="1"/>
      <c r="AP1175" s="1"/>
      <c r="AQ1175" s="1"/>
      <c r="AR1175" s="1"/>
      <c r="AS1175" s="1"/>
      <c r="AT1175" s="1"/>
      <c r="AU1175" s="1"/>
      <c r="AV1175" s="1"/>
    </row>
    <row r="1176" spans="36:48">
      <c r="AJ1176" s="1"/>
      <c r="AP1176" s="1"/>
      <c r="AQ1176" s="1"/>
      <c r="AR1176" s="1"/>
      <c r="AS1176" s="1"/>
      <c r="AT1176" s="1"/>
      <c r="AU1176" s="1"/>
      <c r="AV1176" s="1"/>
    </row>
    <row r="1177" spans="36:48">
      <c r="AJ1177" s="1"/>
      <c r="AP1177" s="1"/>
      <c r="AQ1177" s="1"/>
      <c r="AR1177" s="1"/>
      <c r="AS1177" s="1"/>
      <c r="AT1177" s="1"/>
      <c r="AU1177" s="1"/>
      <c r="AV1177" s="1"/>
    </row>
    <row r="1178" spans="36:48">
      <c r="AJ1178" s="1"/>
      <c r="AP1178" s="1"/>
      <c r="AQ1178" s="1"/>
      <c r="AR1178" s="1"/>
      <c r="AS1178" s="1"/>
      <c r="AT1178" s="1"/>
      <c r="AU1178" s="1"/>
      <c r="AV1178" s="1"/>
    </row>
    <row r="1179" spans="36:48">
      <c r="AJ1179" s="1"/>
      <c r="AP1179" s="1"/>
      <c r="AQ1179" s="1"/>
      <c r="AR1179" s="1"/>
      <c r="AS1179" s="1"/>
      <c r="AT1179" s="1"/>
      <c r="AU1179" s="1"/>
      <c r="AV1179" s="1"/>
    </row>
    <row r="1180" spans="36:48">
      <c r="AJ1180" s="1"/>
      <c r="AP1180" s="1"/>
      <c r="AQ1180" s="1"/>
      <c r="AR1180" s="1"/>
      <c r="AS1180" s="1"/>
      <c r="AT1180" s="1"/>
      <c r="AU1180" s="1"/>
      <c r="AV1180" s="1"/>
    </row>
    <row r="1181" spans="36:48">
      <c r="AJ1181" s="1"/>
      <c r="AP1181" s="1"/>
      <c r="AQ1181" s="1"/>
      <c r="AR1181" s="1"/>
      <c r="AS1181" s="1"/>
      <c r="AT1181" s="1"/>
      <c r="AU1181" s="1"/>
      <c r="AV1181" s="1"/>
    </row>
    <row r="1182" spans="36:48">
      <c r="AJ1182" s="1"/>
      <c r="AP1182" s="1"/>
      <c r="AQ1182" s="1"/>
      <c r="AR1182" s="1"/>
      <c r="AS1182" s="1"/>
      <c r="AT1182" s="1"/>
      <c r="AU1182" s="1"/>
      <c r="AV1182" s="1"/>
    </row>
    <row r="1183" spans="36:48">
      <c r="AJ1183" s="1"/>
      <c r="AP1183" s="1"/>
      <c r="AQ1183" s="1"/>
      <c r="AR1183" s="1"/>
      <c r="AS1183" s="1"/>
      <c r="AT1183" s="1"/>
      <c r="AU1183" s="1"/>
      <c r="AV1183" s="1"/>
    </row>
    <row r="1184" spans="36:48">
      <c r="AJ1184" s="1"/>
      <c r="AP1184" s="1"/>
      <c r="AQ1184" s="1"/>
      <c r="AR1184" s="1"/>
      <c r="AS1184" s="1"/>
      <c r="AT1184" s="1"/>
      <c r="AU1184" s="1"/>
      <c r="AV1184" s="1"/>
    </row>
    <row r="1185" spans="36:48">
      <c r="AJ1185" s="1"/>
      <c r="AP1185" s="1"/>
      <c r="AQ1185" s="1"/>
      <c r="AR1185" s="1"/>
      <c r="AS1185" s="1"/>
      <c r="AT1185" s="1"/>
      <c r="AU1185" s="1"/>
      <c r="AV1185" s="1"/>
    </row>
    <row r="1186" spans="36:48">
      <c r="AJ1186" s="1"/>
      <c r="AP1186" s="1"/>
      <c r="AQ1186" s="1"/>
      <c r="AR1186" s="1"/>
      <c r="AS1186" s="1"/>
      <c r="AT1186" s="1"/>
      <c r="AU1186" s="1"/>
      <c r="AV1186" s="1"/>
    </row>
    <row r="1187" spans="36:48">
      <c r="AJ1187" s="1"/>
      <c r="AP1187" s="1"/>
      <c r="AQ1187" s="1"/>
      <c r="AR1187" s="1"/>
      <c r="AS1187" s="1"/>
      <c r="AT1187" s="1"/>
      <c r="AU1187" s="1"/>
      <c r="AV1187" s="1"/>
    </row>
    <row r="1188" spans="36:48">
      <c r="AJ1188" s="1"/>
      <c r="AP1188" s="1"/>
      <c r="AQ1188" s="1"/>
      <c r="AR1188" s="1"/>
      <c r="AS1188" s="1"/>
      <c r="AT1188" s="1"/>
      <c r="AU1188" s="1"/>
      <c r="AV1188" s="1"/>
    </row>
    <row r="1189" spans="36:48">
      <c r="AJ1189" s="1"/>
      <c r="AP1189" s="1"/>
      <c r="AQ1189" s="1"/>
      <c r="AR1189" s="1"/>
      <c r="AS1189" s="1"/>
      <c r="AT1189" s="1"/>
      <c r="AU1189" s="1"/>
      <c r="AV1189" s="1"/>
    </row>
    <row r="1190" spans="36:48">
      <c r="AJ1190" s="1"/>
      <c r="AP1190" s="1"/>
      <c r="AQ1190" s="1"/>
      <c r="AR1190" s="1"/>
      <c r="AS1190" s="1"/>
      <c r="AT1190" s="1"/>
      <c r="AU1190" s="1"/>
      <c r="AV1190" s="1"/>
    </row>
    <row r="1191" spans="36:48">
      <c r="AJ1191" s="1"/>
      <c r="AP1191" s="1"/>
      <c r="AQ1191" s="1"/>
      <c r="AR1191" s="1"/>
      <c r="AS1191" s="1"/>
      <c r="AT1191" s="1"/>
      <c r="AU1191" s="1"/>
      <c r="AV1191" s="1"/>
    </row>
    <row r="1192" spans="36:48">
      <c r="AJ1192" s="1"/>
      <c r="AP1192" s="1"/>
      <c r="AQ1192" s="1"/>
      <c r="AR1192" s="1"/>
      <c r="AS1192" s="1"/>
      <c r="AT1192" s="1"/>
      <c r="AU1192" s="1"/>
      <c r="AV1192" s="1"/>
    </row>
    <row r="1193" spans="36:48">
      <c r="AJ1193" s="1"/>
      <c r="AP1193" s="1"/>
      <c r="AQ1193" s="1"/>
      <c r="AR1193" s="1"/>
      <c r="AS1193" s="1"/>
      <c r="AT1193" s="1"/>
      <c r="AU1193" s="1"/>
      <c r="AV1193" s="1"/>
    </row>
    <row r="1194" spans="36:48">
      <c r="AJ1194" s="1"/>
      <c r="AP1194" s="1"/>
      <c r="AQ1194" s="1"/>
      <c r="AR1194" s="1"/>
      <c r="AS1194" s="1"/>
      <c r="AT1194" s="1"/>
      <c r="AU1194" s="1"/>
      <c r="AV1194" s="1"/>
    </row>
    <row r="1195" spans="36:48">
      <c r="AJ1195" s="1"/>
      <c r="AP1195" s="1"/>
      <c r="AQ1195" s="1"/>
      <c r="AR1195" s="1"/>
      <c r="AS1195" s="1"/>
      <c r="AT1195" s="1"/>
      <c r="AU1195" s="1"/>
      <c r="AV1195" s="1"/>
    </row>
    <row r="1196" spans="36:48">
      <c r="AJ1196" s="1"/>
      <c r="AP1196" s="1"/>
      <c r="AQ1196" s="1"/>
      <c r="AR1196" s="1"/>
      <c r="AS1196" s="1"/>
      <c r="AT1196" s="1"/>
      <c r="AU1196" s="1"/>
      <c r="AV1196" s="1"/>
    </row>
    <row r="1197" spans="36:48">
      <c r="AJ1197" s="1"/>
      <c r="AP1197" s="1"/>
      <c r="AQ1197" s="1"/>
      <c r="AR1197" s="1"/>
      <c r="AS1197" s="1"/>
      <c r="AT1197" s="1"/>
      <c r="AU1197" s="1"/>
      <c r="AV1197" s="1"/>
    </row>
    <row r="1198" spans="36:48">
      <c r="AJ1198" s="1"/>
      <c r="AP1198" s="1"/>
      <c r="AQ1198" s="1"/>
      <c r="AR1198" s="1"/>
      <c r="AS1198" s="1"/>
      <c r="AT1198" s="1"/>
      <c r="AU1198" s="1"/>
      <c r="AV1198" s="1"/>
    </row>
    <row r="1199" spans="36:48">
      <c r="AJ1199" s="1"/>
      <c r="AP1199" s="1"/>
      <c r="AQ1199" s="1"/>
      <c r="AR1199" s="1"/>
      <c r="AS1199" s="1"/>
      <c r="AT1199" s="1"/>
      <c r="AU1199" s="1"/>
      <c r="AV1199" s="1"/>
    </row>
    <row r="1200" spans="36:48">
      <c r="AJ1200" s="1"/>
      <c r="AP1200" s="1"/>
      <c r="AQ1200" s="1"/>
      <c r="AR1200" s="1"/>
      <c r="AS1200" s="1"/>
      <c r="AT1200" s="1"/>
      <c r="AU1200" s="1"/>
      <c r="AV1200" s="1"/>
    </row>
    <row r="1201" spans="36:48">
      <c r="AJ1201" s="1"/>
      <c r="AP1201" s="1"/>
      <c r="AQ1201" s="1"/>
      <c r="AR1201" s="1"/>
      <c r="AS1201" s="1"/>
      <c r="AT1201" s="1"/>
      <c r="AU1201" s="1"/>
      <c r="AV1201" s="1"/>
    </row>
    <row r="1202" spans="36:48">
      <c r="AJ1202" s="1"/>
      <c r="AP1202" s="1"/>
      <c r="AQ1202" s="1"/>
      <c r="AR1202" s="1"/>
      <c r="AS1202" s="1"/>
      <c r="AT1202" s="1"/>
      <c r="AU1202" s="1"/>
      <c r="AV1202" s="1"/>
    </row>
    <row r="1203" spans="36:48">
      <c r="AJ1203" s="1"/>
      <c r="AP1203" s="1"/>
      <c r="AQ1203" s="1"/>
      <c r="AR1203" s="1"/>
      <c r="AS1203" s="1"/>
      <c r="AT1203" s="1"/>
      <c r="AU1203" s="1"/>
      <c r="AV1203" s="1"/>
    </row>
    <row r="1204" spans="36:48">
      <c r="AJ1204" s="1"/>
      <c r="AP1204" s="1"/>
      <c r="AQ1204" s="1"/>
      <c r="AR1204" s="1"/>
      <c r="AS1204" s="1"/>
      <c r="AT1204" s="1"/>
      <c r="AU1204" s="1"/>
      <c r="AV1204" s="1"/>
    </row>
    <row r="1205" spans="36:48">
      <c r="AJ1205" s="1"/>
      <c r="AP1205" s="1"/>
      <c r="AQ1205" s="1"/>
      <c r="AR1205" s="1"/>
      <c r="AS1205" s="1"/>
      <c r="AT1205" s="1"/>
      <c r="AU1205" s="1"/>
      <c r="AV1205" s="1"/>
    </row>
    <row r="1206" spans="36:48">
      <c r="AJ1206" s="1"/>
      <c r="AP1206" s="1"/>
      <c r="AQ1206" s="1"/>
      <c r="AR1206" s="1"/>
      <c r="AS1206" s="1"/>
      <c r="AT1206" s="1"/>
      <c r="AU1206" s="1"/>
      <c r="AV1206" s="1"/>
    </row>
    <row r="1207" spans="36:48">
      <c r="AJ1207" s="1"/>
      <c r="AP1207" s="1"/>
      <c r="AQ1207" s="1"/>
      <c r="AR1207" s="1"/>
      <c r="AS1207" s="1"/>
      <c r="AT1207" s="1"/>
      <c r="AU1207" s="1"/>
      <c r="AV1207" s="1"/>
    </row>
    <row r="1208" spans="36:48">
      <c r="AJ1208" s="1"/>
      <c r="AP1208" s="1"/>
      <c r="AQ1208" s="1"/>
      <c r="AR1208" s="1"/>
      <c r="AS1208" s="1"/>
      <c r="AT1208" s="1"/>
      <c r="AU1208" s="1"/>
      <c r="AV1208" s="1"/>
    </row>
    <row r="1209" spans="36:48">
      <c r="AJ1209" s="1"/>
      <c r="AP1209" s="1"/>
      <c r="AQ1209" s="1"/>
      <c r="AR1209" s="1"/>
      <c r="AS1209" s="1"/>
      <c r="AT1209" s="1"/>
      <c r="AU1209" s="1"/>
      <c r="AV1209" s="1"/>
    </row>
    <row r="1210" spans="36:48">
      <c r="AJ1210" s="1"/>
      <c r="AP1210" s="1"/>
      <c r="AQ1210" s="1"/>
      <c r="AR1210" s="1"/>
      <c r="AS1210" s="1"/>
      <c r="AT1210" s="1"/>
      <c r="AU1210" s="1"/>
      <c r="AV1210" s="1"/>
    </row>
    <row r="1211" spans="36:48">
      <c r="AJ1211" s="1"/>
      <c r="AP1211" s="1"/>
      <c r="AQ1211" s="1"/>
      <c r="AR1211" s="1"/>
      <c r="AS1211" s="1"/>
      <c r="AT1211" s="1"/>
      <c r="AU1211" s="1"/>
      <c r="AV1211" s="1"/>
    </row>
    <row r="1212" spans="36:48">
      <c r="AJ1212" s="1"/>
      <c r="AP1212" s="1"/>
      <c r="AQ1212" s="1"/>
      <c r="AR1212" s="1"/>
      <c r="AS1212" s="1"/>
      <c r="AT1212" s="1"/>
      <c r="AU1212" s="1"/>
      <c r="AV1212" s="1"/>
    </row>
    <row r="1213" spans="36:48">
      <c r="AJ1213" s="1"/>
      <c r="AP1213" s="1"/>
      <c r="AQ1213" s="1"/>
      <c r="AR1213" s="1"/>
      <c r="AS1213" s="1"/>
      <c r="AT1213" s="1"/>
      <c r="AU1213" s="1"/>
      <c r="AV1213" s="1"/>
    </row>
    <row r="1214" spans="36:48">
      <c r="AJ1214" s="1"/>
      <c r="AP1214" s="1"/>
      <c r="AQ1214" s="1"/>
      <c r="AR1214" s="1"/>
      <c r="AS1214" s="1"/>
      <c r="AT1214" s="1"/>
      <c r="AU1214" s="1"/>
      <c r="AV1214" s="1"/>
    </row>
    <row r="1215" spans="36:48">
      <c r="AJ1215" s="1"/>
      <c r="AP1215" s="1"/>
      <c r="AQ1215" s="1"/>
      <c r="AR1215" s="1"/>
      <c r="AS1215" s="1"/>
      <c r="AT1215" s="1"/>
      <c r="AU1215" s="1"/>
      <c r="AV1215" s="1"/>
    </row>
    <row r="1216" spans="36:48">
      <c r="AJ1216" s="1"/>
      <c r="AP1216" s="1"/>
      <c r="AQ1216" s="1"/>
      <c r="AR1216" s="1"/>
      <c r="AS1216" s="1"/>
      <c r="AT1216" s="1"/>
      <c r="AU1216" s="1"/>
      <c r="AV1216" s="1"/>
    </row>
    <row r="1217" spans="36:48">
      <c r="AJ1217" s="1"/>
      <c r="AP1217" s="1"/>
      <c r="AQ1217" s="1"/>
      <c r="AR1217" s="1"/>
      <c r="AS1217" s="1"/>
      <c r="AT1217" s="1"/>
      <c r="AU1217" s="1"/>
      <c r="AV1217" s="1"/>
    </row>
    <row r="1218" spans="36:48">
      <c r="AJ1218" s="1"/>
      <c r="AP1218" s="1"/>
      <c r="AQ1218" s="1"/>
      <c r="AR1218" s="1"/>
      <c r="AS1218" s="1"/>
      <c r="AT1218" s="1"/>
      <c r="AU1218" s="1"/>
      <c r="AV1218" s="1"/>
    </row>
    <row r="1219" spans="36:48">
      <c r="AJ1219" s="1"/>
      <c r="AP1219" s="1"/>
      <c r="AQ1219" s="1"/>
      <c r="AR1219" s="1"/>
      <c r="AS1219" s="1"/>
      <c r="AT1219" s="1"/>
      <c r="AU1219" s="1"/>
      <c r="AV1219" s="1"/>
    </row>
    <row r="1220" spans="36:48">
      <c r="AJ1220" s="1"/>
      <c r="AP1220" s="1"/>
      <c r="AQ1220" s="1"/>
      <c r="AR1220" s="1"/>
      <c r="AS1220" s="1"/>
      <c r="AT1220" s="1"/>
      <c r="AU1220" s="1"/>
      <c r="AV1220" s="1"/>
    </row>
    <row r="1221" spans="36:48">
      <c r="AJ1221" s="1"/>
      <c r="AP1221" s="1"/>
      <c r="AQ1221" s="1"/>
      <c r="AR1221" s="1"/>
      <c r="AS1221" s="1"/>
      <c r="AT1221" s="1"/>
      <c r="AU1221" s="1"/>
      <c r="AV1221" s="1"/>
    </row>
    <row r="1222" spans="36:48">
      <c r="AJ1222" s="1"/>
      <c r="AP1222" s="1"/>
      <c r="AQ1222" s="1"/>
      <c r="AR1222" s="1"/>
      <c r="AS1222" s="1"/>
      <c r="AT1222" s="1"/>
      <c r="AU1222" s="1"/>
      <c r="AV1222" s="1"/>
    </row>
    <row r="1223" spans="36:48">
      <c r="AJ1223" s="1"/>
      <c r="AP1223" s="1"/>
      <c r="AQ1223" s="1"/>
      <c r="AR1223" s="1"/>
      <c r="AS1223" s="1"/>
      <c r="AT1223" s="1"/>
      <c r="AU1223" s="1"/>
      <c r="AV1223" s="1"/>
    </row>
    <row r="1224" spans="36:48">
      <c r="AJ1224" s="1"/>
      <c r="AP1224" s="1"/>
      <c r="AQ1224" s="1"/>
      <c r="AR1224" s="1"/>
      <c r="AS1224" s="1"/>
      <c r="AT1224" s="1"/>
      <c r="AU1224" s="1"/>
      <c r="AV1224" s="1"/>
    </row>
    <row r="1225" spans="36:48">
      <c r="AJ1225" s="1"/>
      <c r="AP1225" s="1"/>
      <c r="AQ1225" s="1"/>
      <c r="AR1225" s="1"/>
      <c r="AS1225" s="1"/>
      <c r="AT1225" s="1"/>
      <c r="AU1225" s="1"/>
      <c r="AV1225" s="1"/>
    </row>
    <row r="1226" spans="36:48">
      <c r="AJ1226" s="1"/>
      <c r="AP1226" s="1"/>
      <c r="AQ1226" s="1"/>
      <c r="AR1226" s="1"/>
      <c r="AS1226" s="1"/>
      <c r="AT1226" s="1"/>
      <c r="AU1226" s="1"/>
      <c r="AV1226" s="1"/>
    </row>
    <row r="1227" spans="36:48">
      <c r="AJ1227" s="1"/>
      <c r="AP1227" s="1"/>
      <c r="AQ1227" s="1"/>
      <c r="AR1227" s="1"/>
      <c r="AS1227" s="1"/>
      <c r="AT1227" s="1"/>
      <c r="AU1227" s="1"/>
      <c r="AV1227" s="1"/>
    </row>
    <row r="1228" spans="36:48">
      <c r="AJ1228" s="1"/>
      <c r="AP1228" s="1"/>
      <c r="AQ1228" s="1"/>
      <c r="AR1228" s="1"/>
      <c r="AS1228" s="1"/>
      <c r="AT1228" s="1"/>
      <c r="AU1228" s="1"/>
      <c r="AV1228" s="1"/>
    </row>
    <row r="1229" spans="36:48">
      <c r="AJ1229" s="1"/>
      <c r="AP1229" s="1"/>
      <c r="AQ1229" s="1"/>
      <c r="AR1229" s="1"/>
      <c r="AS1229" s="1"/>
      <c r="AT1229" s="1"/>
      <c r="AU1229" s="1"/>
      <c r="AV1229" s="1"/>
    </row>
    <row r="1230" spans="36:48">
      <c r="AJ1230" s="1"/>
      <c r="AP1230" s="1"/>
      <c r="AQ1230" s="1"/>
      <c r="AR1230" s="1"/>
      <c r="AS1230" s="1"/>
      <c r="AT1230" s="1"/>
      <c r="AU1230" s="1"/>
      <c r="AV1230" s="1"/>
    </row>
    <row r="1231" spans="36:48">
      <c r="AJ1231" s="1"/>
      <c r="AP1231" s="1"/>
      <c r="AQ1231" s="1"/>
      <c r="AR1231" s="1"/>
      <c r="AS1231" s="1"/>
      <c r="AT1231" s="1"/>
      <c r="AU1231" s="1"/>
      <c r="AV1231" s="1"/>
    </row>
    <row r="1232" spans="36:48">
      <c r="AJ1232" s="1"/>
      <c r="AP1232" s="1"/>
      <c r="AQ1232" s="1"/>
      <c r="AR1232" s="1"/>
      <c r="AS1232" s="1"/>
      <c r="AT1232" s="1"/>
      <c r="AU1232" s="1"/>
      <c r="AV1232" s="1"/>
    </row>
    <row r="1233" spans="36:48">
      <c r="AJ1233" s="1"/>
      <c r="AP1233" s="1"/>
      <c r="AQ1233" s="1"/>
      <c r="AR1233" s="1"/>
      <c r="AS1233" s="1"/>
      <c r="AT1233" s="1"/>
      <c r="AU1233" s="1"/>
      <c r="AV1233" s="1"/>
    </row>
    <row r="1234" spans="36:48">
      <c r="AJ1234" s="1"/>
      <c r="AP1234" s="1"/>
      <c r="AQ1234" s="1"/>
      <c r="AR1234" s="1"/>
      <c r="AS1234" s="1"/>
      <c r="AT1234" s="1"/>
      <c r="AU1234" s="1"/>
      <c r="AV1234" s="1"/>
    </row>
    <row r="1235" spans="36:48">
      <c r="AJ1235" s="1"/>
      <c r="AP1235" s="1"/>
      <c r="AQ1235" s="1"/>
      <c r="AR1235" s="1"/>
      <c r="AS1235" s="1"/>
      <c r="AT1235" s="1"/>
      <c r="AU1235" s="1"/>
      <c r="AV1235" s="1"/>
    </row>
    <row r="1236" spans="36:48">
      <c r="AJ1236" s="1"/>
      <c r="AP1236" s="1"/>
      <c r="AQ1236" s="1"/>
      <c r="AR1236" s="1"/>
      <c r="AS1236" s="1"/>
      <c r="AT1236" s="1"/>
      <c r="AU1236" s="1"/>
      <c r="AV1236" s="1"/>
    </row>
    <row r="1237" spans="36:48">
      <c r="AJ1237" s="1"/>
      <c r="AP1237" s="1"/>
      <c r="AQ1237" s="1"/>
      <c r="AR1237" s="1"/>
      <c r="AS1237" s="1"/>
      <c r="AT1237" s="1"/>
      <c r="AU1237" s="1"/>
      <c r="AV1237" s="1"/>
    </row>
    <row r="1238" spans="36:48">
      <c r="AJ1238" s="1"/>
      <c r="AP1238" s="1"/>
      <c r="AQ1238" s="1"/>
      <c r="AR1238" s="1"/>
      <c r="AS1238" s="1"/>
      <c r="AT1238" s="1"/>
      <c r="AU1238" s="1"/>
      <c r="AV1238" s="1"/>
    </row>
    <row r="1239" spans="36:48">
      <c r="AJ1239" s="1"/>
      <c r="AP1239" s="1"/>
      <c r="AQ1239" s="1"/>
      <c r="AR1239" s="1"/>
      <c r="AS1239" s="1"/>
      <c r="AT1239" s="1"/>
      <c r="AU1239" s="1"/>
      <c r="AV1239" s="1"/>
    </row>
    <row r="1240" spans="36:48">
      <c r="AJ1240" s="1"/>
      <c r="AP1240" s="1"/>
      <c r="AQ1240" s="1"/>
      <c r="AR1240" s="1"/>
      <c r="AS1240" s="1"/>
      <c r="AT1240" s="1"/>
      <c r="AU1240" s="1"/>
      <c r="AV1240" s="1"/>
    </row>
    <row r="1241" spans="36:48">
      <c r="AJ1241" s="1"/>
      <c r="AP1241" s="1"/>
      <c r="AQ1241" s="1"/>
      <c r="AR1241" s="1"/>
      <c r="AS1241" s="1"/>
      <c r="AT1241" s="1"/>
      <c r="AU1241" s="1"/>
      <c r="AV1241" s="1"/>
    </row>
    <row r="1242" spans="36:48">
      <c r="AJ1242" s="1"/>
      <c r="AP1242" s="1"/>
      <c r="AQ1242" s="1"/>
      <c r="AR1242" s="1"/>
      <c r="AS1242" s="1"/>
      <c r="AT1242" s="1"/>
      <c r="AU1242" s="1"/>
      <c r="AV1242" s="1"/>
    </row>
    <row r="1243" spans="36:48">
      <c r="AJ1243" s="1"/>
      <c r="AP1243" s="1"/>
      <c r="AQ1243" s="1"/>
      <c r="AR1243" s="1"/>
      <c r="AS1243" s="1"/>
      <c r="AT1243" s="1"/>
      <c r="AU1243" s="1"/>
      <c r="AV1243" s="1"/>
    </row>
    <row r="1244" spans="36:48">
      <c r="AJ1244" s="1"/>
      <c r="AP1244" s="1"/>
      <c r="AQ1244" s="1"/>
      <c r="AR1244" s="1"/>
      <c r="AS1244" s="1"/>
      <c r="AT1244" s="1"/>
      <c r="AU1244" s="1"/>
      <c r="AV1244" s="1"/>
    </row>
    <row r="1245" spans="36:48">
      <c r="AJ1245" s="1"/>
      <c r="AP1245" s="1"/>
      <c r="AQ1245" s="1"/>
      <c r="AR1245" s="1"/>
      <c r="AS1245" s="1"/>
      <c r="AT1245" s="1"/>
      <c r="AU1245" s="1"/>
      <c r="AV1245" s="1"/>
    </row>
    <row r="1246" spans="36:48">
      <c r="AJ1246" s="1"/>
      <c r="AP1246" s="1"/>
      <c r="AQ1246" s="1"/>
      <c r="AR1246" s="1"/>
      <c r="AS1246" s="1"/>
      <c r="AT1246" s="1"/>
      <c r="AU1246" s="1"/>
      <c r="AV1246" s="1"/>
    </row>
    <row r="1247" spans="36:48">
      <c r="AJ1247" s="1"/>
      <c r="AP1247" s="1"/>
      <c r="AQ1247" s="1"/>
      <c r="AR1247" s="1"/>
      <c r="AS1247" s="1"/>
      <c r="AT1247" s="1"/>
      <c r="AU1247" s="1"/>
      <c r="AV1247" s="1"/>
    </row>
    <row r="1248" spans="36:48">
      <c r="AJ1248" s="1"/>
      <c r="AP1248" s="1"/>
      <c r="AQ1248" s="1"/>
      <c r="AR1248" s="1"/>
      <c r="AS1248" s="1"/>
      <c r="AT1248" s="1"/>
      <c r="AU1248" s="1"/>
      <c r="AV1248" s="1"/>
    </row>
    <row r="1249" spans="36:48">
      <c r="AJ1249" s="1"/>
      <c r="AP1249" s="1"/>
      <c r="AQ1249" s="1"/>
      <c r="AR1249" s="1"/>
      <c r="AS1249" s="1"/>
      <c r="AT1249" s="1"/>
      <c r="AU1249" s="1"/>
      <c r="AV1249" s="1"/>
    </row>
    <row r="1250" spans="36:48">
      <c r="AJ1250" s="1"/>
      <c r="AP1250" s="1"/>
      <c r="AQ1250" s="1"/>
      <c r="AR1250" s="1"/>
      <c r="AS1250" s="1"/>
      <c r="AT1250" s="1"/>
      <c r="AU1250" s="1"/>
      <c r="AV1250" s="1"/>
    </row>
    <row r="1251" spans="36:48">
      <c r="AJ1251" s="1"/>
      <c r="AP1251" s="1"/>
      <c r="AQ1251" s="1"/>
      <c r="AR1251" s="1"/>
      <c r="AS1251" s="1"/>
      <c r="AT1251" s="1"/>
      <c r="AU1251" s="1"/>
      <c r="AV1251" s="1"/>
    </row>
    <row r="1252" spans="36:48">
      <c r="AJ1252" s="1"/>
      <c r="AP1252" s="1"/>
      <c r="AQ1252" s="1"/>
      <c r="AR1252" s="1"/>
      <c r="AS1252" s="1"/>
      <c r="AT1252" s="1"/>
      <c r="AU1252" s="1"/>
      <c r="AV1252" s="1"/>
    </row>
    <row r="1253" spans="36:48">
      <c r="AJ1253" s="1"/>
      <c r="AP1253" s="1"/>
      <c r="AQ1253" s="1"/>
      <c r="AR1253" s="1"/>
      <c r="AS1253" s="1"/>
      <c r="AT1253" s="1"/>
      <c r="AU1253" s="1"/>
      <c r="AV1253" s="1"/>
    </row>
    <row r="1254" spans="36:48">
      <c r="AJ1254" s="1"/>
      <c r="AP1254" s="1"/>
      <c r="AQ1254" s="1"/>
      <c r="AR1254" s="1"/>
      <c r="AS1254" s="1"/>
      <c r="AT1254" s="1"/>
      <c r="AU1254" s="1"/>
      <c r="AV1254" s="1"/>
    </row>
    <row r="1255" spans="36:48">
      <c r="AJ1255" s="1"/>
      <c r="AP1255" s="1"/>
      <c r="AQ1255" s="1"/>
      <c r="AR1255" s="1"/>
      <c r="AS1255" s="1"/>
      <c r="AT1255" s="1"/>
      <c r="AU1255" s="1"/>
      <c r="AV1255" s="1"/>
    </row>
    <row r="1256" spans="36:48">
      <c r="AJ1256" s="1"/>
      <c r="AP1256" s="1"/>
      <c r="AQ1256" s="1"/>
      <c r="AR1256" s="1"/>
      <c r="AS1256" s="1"/>
      <c r="AT1256" s="1"/>
      <c r="AU1256" s="1"/>
      <c r="AV1256" s="1"/>
    </row>
    <row r="1257" spans="36:48">
      <c r="AJ1257" s="1"/>
      <c r="AP1257" s="1"/>
      <c r="AQ1257" s="1"/>
      <c r="AR1257" s="1"/>
      <c r="AS1257" s="1"/>
      <c r="AT1257" s="1"/>
      <c r="AU1257" s="1"/>
      <c r="AV1257" s="1"/>
    </row>
    <row r="1258" spans="36:48">
      <c r="AJ1258" s="1"/>
      <c r="AP1258" s="1"/>
      <c r="AQ1258" s="1"/>
      <c r="AR1258" s="1"/>
      <c r="AS1258" s="1"/>
      <c r="AT1258" s="1"/>
      <c r="AU1258" s="1"/>
      <c r="AV1258" s="1"/>
    </row>
    <row r="1259" spans="36:48">
      <c r="AJ1259" s="1"/>
      <c r="AP1259" s="1"/>
      <c r="AQ1259" s="1"/>
      <c r="AR1259" s="1"/>
      <c r="AS1259" s="1"/>
      <c r="AT1259" s="1"/>
      <c r="AU1259" s="1"/>
      <c r="AV1259" s="1"/>
    </row>
    <row r="1260" spans="36:48">
      <c r="AJ1260" s="1"/>
      <c r="AP1260" s="1"/>
      <c r="AQ1260" s="1"/>
      <c r="AR1260" s="1"/>
      <c r="AS1260" s="1"/>
      <c r="AT1260" s="1"/>
      <c r="AU1260" s="1"/>
      <c r="AV1260" s="1"/>
    </row>
    <row r="1261" spans="36:48">
      <c r="AJ1261" s="1"/>
      <c r="AP1261" s="1"/>
      <c r="AQ1261" s="1"/>
      <c r="AR1261" s="1"/>
      <c r="AS1261" s="1"/>
      <c r="AT1261" s="1"/>
      <c r="AU1261" s="1"/>
      <c r="AV1261" s="1"/>
    </row>
    <row r="1262" spans="36:48">
      <c r="AJ1262" s="1"/>
      <c r="AP1262" s="1"/>
      <c r="AQ1262" s="1"/>
      <c r="AR1262" s="1"/>
      <c r="AS1262" s="1"/>
      <c r="AT1262" s="1"/>
      <c r="AU1262" s="1"/>
      <c r="AV1262" s="1"/>
    </row>
    <row r="1263" spans="36:48">
      <c r="AJ1263" s="1"/>
      <c r="AP1263" s="1"/>
      <c r="AQ1263" s="1"/>
      <c r="AR1263" s="1"/>
      <c r="AS1263" s="1"/>
      <c r="AT1263" s="1"/>
      <c r="AU1263" s="1"/>
      <c r="AV1263" s="1"/>
    </row>
    <row r="1264" spans="36:48">
      <c r="AJ1264" s="1"/>
      <c r="AP1264" s="1"/>
      <c r="AQ1264" s="1"/>
      <c r="AR1264" s="1"/>
      <c r="AS1264" s="1"/>
      <c r="AT1264" s="1"/>
      <c r="AU1264" s="1"/>
      <c r="AV1264" s="1"/>
    </row>
    <row r="1265" spans="36:48">
      <c r="AJ1265" s="1"/>
      <c r="AP1265" s="1"/>
      <c r="AQ1265" s="1"/>
      <c r="AR1265" s="1"/>
      <c r="AS1265" s="1"/>
      <c r="AT1265" s="1"/>
      <c r="AU1265" s="1"/>
      <c r="AV1265" s="1"/>
    </row>
    <row r="1266" spans="36:48">
      <c r="AJ1266" s="1"/>
      <c r="AP1266" s="1"/>
      <c r="AQ1266" s="1"/>
      <c r="AR1266" s="1"/>
      <c r="AS1266" s="1"/>
      <c r="AT1266" s="1"/>
      <c r="AU1266" s="1"/>
      <c r="AV1266" s="1"/>
    </row>
    <row r="1267" spans="36:48">
      <c r="AJ1267" s="1"/>
      <c r="AP1267" s="1"/>
      <c r="AQ1267" s="1"/>
      <c r="AR1267" s="1"/>
      <c r="AS1267" s="1"/>
      <c r="AT1267" s="1"/>
      <c r="AU1267" s="1"/>
      <c r="AV1267" s="1"/>
    </row>
    <row r="1268" spans="36:48">
      <c r="AJ1268" s="1"/>
      <c r="AP1268" s="1"/>
      <c r="AQ1268" s="1"/>
      <c r="AR1268" s="1"/>
      <c r="AS1268" s="1"/>
      <c r="AT1268" s="1"/>
      <c r="AU1268" s="1"/>
      <c r="AV1268" s="1"/>
    </row>
    <row r="1269" spans="36:48">
      <c r="AJ1269" s="1"/>
      <c r="AP1269" s="1"/>
      <c r="AQ1269" s="1"/>
      <c r="AR1269" s="1"/>
      <c r="AS1269" s="1"/>
      <c r="AT1269" s="1"/>
      <c r="AU1269" s="1"/>
      <c r="AV1269" s="1"/>
    </row>
    <row r="1270" spans="36:48">
      <c r="AJ1270" s="1"/>
      <c r="AP1270" s="1"/>
      <c r="AQ1270" s="1"/>
      <c r="AR1270" s="1"/>
      <c r="AS1270" s="1"/>
      <c r="AT1270" s="1"/>
      <c r="AU1270" s="1"/>
      <c r="AV1270" s="1"/>
    </row>
    <row r="1271" spans="36:48">
      <c r="AJ1271" s="1"/>
      <c r="AP1271" s="1"/>
      <c r="AQ1271" s="1"/>
      <c r="AR1271" s="1"/>
      <c r="AS1271" s="1"/>
      <c r="AT1271" s="1"/>
      <c r="AU1271" s="1"/>
      <c r="AV1271" s="1"/>
    </row>
    <row r="1272" spans="36:48">
      <c r="AJ1272" s="1"/>
      <c r="AP1272" s="1"/>
      <c r="AQ1272" s="1"/>
      <c r="AR1272" s="1"/>
      <c r="AS1272" s="1"/>
      <c r="AT1272" s="1"/>
      <c r="AU1272" s="1"/>
      <c r="AV1272" s="1"/>
    </row>
    <row r="1273" spans="36:48">
      <c r="AJ1273" s="1"/>
      <c r="AP1273" s="1"/>
      <c r="AQ1273" s="1"/>
      <c r="AR1273" s="1"/>
      <c r="AS1273" s="1"/>
      <c r="AT1273" s="1"/>
      <c r="AU1273" s="1"/>
      <c r="AV1273" s="1"/>
    </row>
    <row r="1274" spans="36:48">
      <c r="AJ1274" s="1"/>
      <c r="AP1274" s="1"/>
      <c r="AQ1274" s="1"/>
      <c r="AR1274" s="1"/>
      <c r="AS1274" s="1"/>
      <c r="AT1274" s="1"/>
      <c r="AU1274" s="1"/>
      <c r="AV1274" s="1"/>
    </row>
    <row r="1275" spans="36:48">
      <c r="AJ1275" s="1"/>
      <c r="AP1275" s="1"/>
      <c r="AQ1275" s="1"/>
      <c r="AR1275" s="1"/>
      <c r="AS1275" s="1"/>
      <c r="AT1275" s="1"/>
      <c r="AU1275" s="1"/>
      <c r="AV1275" s="1"/>
    </row>
    <row r="1276" spans="36:48">
      <c r="AJ1276" s="1"/>
      <c r="AP1276" s="1"/>
      <c r="AQ1276" s="1"/>
      <c r="AR1276" s="1"/>
      <c r="AS1276" s="1"/>
      <c r="AT1276" s="1"/>
      <c r="AU1276" s="1"/>
      <c r="AV1276" s="1"/>
    </row>
    <row r="1277" spans="36:48">
      <c r="AJ1277" s="1"/>
      <c r="AP1277" s="1"/>
      <c r="AQ1277" s="1"/>
      <c r="AR1277" s="1"/>
      <c r="AS1277" s="1"/>
      <c r="AT1277" s="1"/>
      <c r="AU1277" s="1"/>
      <c r="AV1277" s="1"/>
    </row>
    <row r="1278" spans="36:48">
      <c r="AJ1278" s="1"/>
      <c r="AP1278" s="1"/>
      <c r="AQ1278" s="1"/>
      <c r="AR1278" s="1"/>
      <c r="AS1278" s="1"/>
      <c r="AT1278" s="1"/>
      <c r="AU1278" s="1"/>
      <c r="AV1278" s="1"/>
    </row>
    <row r="1279" spans="36:48">
      <c r="AJ1279" s="1"/>
      <c r="AP1279" s="1"/>
      <c r="AQ1279" s="1"/>
      <c r="AR1279" s="1"/>
      <c r="AS1279" s="1"/>
      <c r="AT1279" s="1"/>
      <c r="AU1279" s="1"/>
      <c r="AV1279" s="1"/>
    </row>
    <row r="1280" spans="36:48">
      <c r="AJ1280" s="1"/>
      <c r="AP1280" s="1"/>
      <c r="AQ1280" s="1"/>
      <c r="AR1280" s="1"/>
      <c r="AS1280" s="1"/>
      <c r="AT1280" s="1"/>
      <c r="AU1280" s="1"/>
      <c r="AV1280" s="1"/>
    </row>
    <row r="1281" spans="36:48">
      <c r="AJ1281" s="1"/>
      <c r="AP1281" s="1"/>
      <c r="AQ1281" s="1"/>
      <c r="AR1281" s="1"/>
      <c r="AS1281" s="1"/>
      <c r="AT1281" s="1"/>
      <c r="AU1281" s="1"/>
      <c r="AV1281" s="1"/>
    </row>
    <row r="1282" spans="36:48">
      <c r="AJ1282" s="1"/>
      <c r="AP1282" s="1"/>
      <c r="AQ1282" s="1"/>
      <c r="AR1282" s="1"/>
      <c r="AS1282" s="1"/>
      <c r="AT1282" s="1"/>
      <c r="AU1282" s="1"/>
      <c r="AV1282" s="1"/>
    </row>
    <row r="1283" spans="36:48">
      <c r="AJ1283" s="1"/>
      <c r="AP1283" s="1"/>
      <c r="AQ1283" s="1"/>
      <c r="AR1283" s="1"/>
      <c r="AS1283" s="1"/>
      <c r="AT1283" s="1"/>
      <c r="AU1283" s="1"/>
      <c r="AV1283" s="1"/>
    </row>
    <row r="1284" spans="36:48">
      <c r="AJ1284" s="1"/>
      <c r="AP1284" s="1"/>
      <c r="AQ1284" s="1"/>
      <c r="AR1284" s="1"/>
      <c r="AS1284" s="1"/>
      <c r="AT1284" s="1"/>
      <c r="AU1284" s="1"/>
      <c r="AV1284" s="1"/>
    </row>
    <row r="1285" spans="36:48">
      <c r="AJ1285" s="1"/>
      <c r="AP1285" s="1"/>
      <c r="AQ1285" s="1"/>
      <c r="AR1285" s="1"/>
      <c r="AS1285" s="1"/>
      <c r="AT1285" s="1"/>
      <c r="AU1285" s="1"/>
      <c r="AV1285" s="1"/>
    </row>
    <row r="1286" spans="36:48">
      <c r="AJ1286" s="1"/>
      <c r="AP1286" s="1"/>
      <c r="AQ1286" s="1"/>
      <c r="AR1286" s="1"/>
      <c r="AS1286" s="1"/>
      <c r="AT1286" s="1"/>
      <c r="AU1286" s="1"/>
      <c r="AV1286" s="1"/>
    </row>
    <row r="1287" spans="36:48">
      <c r="AJ1287" s="1"/>
      <c r="AP1287" s="1"/>
      <c r="AQ1287" s="1"/>
      <c r="AR1287" s="1"/>
      <c r="AS1287" s="1"/>
      <c r="AT1287" s="1"/>
      <c r="AU1287" s="1"/>
      <c r="AV1287" s="1"/>
    </row>
    <row r="1288" spans="36:48">
      <c r="AJ1288" s="1"/>
      <c r="AP1288" s="1"/>
      <c r="AQ1288" s="1"/>
      <c r="AR1288" s="1"/>
      <c r="AS1288" s="1"/>
      <c r="AT1288" s="1"/>
      <c r="AU1288" s="1"/>
      <c r="AV1288" s="1"/>
    </row>
    <row r="1289" spans="36:48">
      <c r="AJ1289" s="1"/>
      <c r="AP1289" s="1"/>
      <c r="AQ1289" s="1"/>
      <c r="AR1289" s="1"/>
      <c r="AS1289" s="1"/>
      <c r="AT1289" s="1"/>
      <c r="AU1289" s="1"/>
      <c r="AV1289" s="1"/>
    </row>
    <row r="1290" spans="36:48">
      <c r="AJ1290" s="1"/>
      <c r="AP1290" s="1"/>
      <c r="AQ1290" s="1"/>
      <c r="AR1290" s="1"/>
      <c r="AS1290" s="1"/>
      <c r="AT1290" s="1"/>
      <c r="AU1290" s="1"/>
      <c r="AV1290" s="1"/>
    </row>
    <row r="1291" spans="36:48">
      <c r="AJ1291" s="1"/>
      <c r="AP1291" s="1"/>
      <c r="AQ1291" s="1"/>
      <c r="AR1291" s="1"/>
      <c r="AS1291" s="1"/>
      <c r="AT1291" s="1"/>
      <c r="AU1291" s="1"/>
      <c r="AV1291" s="1"/>
    </row>
    <row r="1292" spans="36:48">
      <c r="AJ1292" s="1"/>
      <c r="AP1292" s="1"/>
      <c r="AQ1292" s="1"/>
      <c r="AR1292" s="1"/>
      <c r="AS1292" s="1"/>
      <c r="AT1292" s="1"/>
      <c r="AU1292" s="1"/>
      <c r="AV1292" s="1"/>
    </row>
    <row r="1293" spans="36:48">
      <c r="AJ1293" s="1"/>
      <c r="AP1293" s="1"/>
      <c r="AQ1293" s="1"/>
      <c r="AR1293" s="1"/>
      <c r="AS1293" s="1"/>
      <c r="AT1293" s="1"/>
      <c r="AU1293" s="1"/>
      <c r="AV1293" s="1"/>
    </row>
    <row r="1294" spans="36:48">
      <c r="AJ1294" s="1"/>
      <c r="AP1294" s="1"/>
      <c r="AQ1294" s="1"/>
      <c r="AR1294" s="1"/>
      <c r="AS1294" s="1"/>
      <c r="AT1294" s="1"/>
      <c r="AU1294" s="1"/>
      <c r="AV1294" s="1"/>
    </row>
    <row r="1295" spans="36:48">
      <c r="AJ1295" s="1"/>
      <c r="AP1295" s="1"/>
      <c r="AQ1295" s="1"/>
      <c r="AR1295" s="1"/>
      <c r="AS1295" s="1"/>
      <c r="AT1295" s="1"/>
      <c r="AU1295" s="1"/>
      <c r="AV1295" s="1"/>
    </row>
    <row r="1296" spans="36:48">
      <c r="AJ1296" s="1"/>
      <c r="AP1296" s="1"/>
      <c r="AQ1296" s="1"/>
      <c r="AR1296" s="1"/>
      <c r="AS1296" s="1"/>
      <c r="AT1296" s="1"/>
      <c r="AU1296" s="1"/>
      <c r="AV1296" s="1"/>
    </row>
    <row r="1297" spans="36:48">
      <c r="AJ1297" s="1"/>
      <c r="AP1297" s="1"/>
      <c r="AQ1297" s="1"/>
      <c r="AR1297" s="1"/>
      <c r="AS1297" s="1"/>
      <c r="AT1297" s="1"/>
      <c r="AU1297" s="1"/>
      <c r="AV1297" s="1"/>
    </row>
    <row r="1298" spans="36:48">
      <c r="AJ1298" s="1"/>
      <c r="AP1298" s="1"/>
      <c r="AQ1298" s="1"/>
      <c r="AR1298" s="1"/>
      <c r="AS1298" s="1"/>
      <c r="AT1298" s="1"/>
      <c r="AU1298" s="1"/>
      <c r="AV1298" s="1"/>
    </row>
    <row r="1299" spans="36:48">
      <c r="AJ1299" s="1"/>
      <c r="AP1299" s="1"/>
      <c r="AQ1299" s="1"/>
      <c r="AR1299" s="1"/>
      <c r="AS1299" s="1"/>
      <c r="AT1299" s="1"/>
      <c r="AU1299" s="1"/>
      <c r="AV1299" s="1"/>
    </row>
    <row r="1300" spans="36:48">
      <c r="AJ1300" s="1"/>
      <c r="AP1300" s="1"/>
      <c r="AQ1300" s="1"/>
      <c r="AR1300" s="1"/>
      <c r="AS1300" s="1"/>
      <c r="AT1300" s="1"/>
      <c r="AU1300" s="1"/>
      <c r="AV1300" s="1"/>
    </row>
    <row r="1301" spans="36:48">
      <c r="AJ1301" s="1"/>
      <c r="AP1301" s="1"/>
      <c r="AQ1301" s="1"/>
      <c r="AR1301" s="1"/>
      <c r="AS1301" s="1"/>
      <c r="AT1301" s="1"/>
      <c r="AU1301" s="1"/>
      <c r="AV1301" s="1"/>
    </row>
    <row r="1302" spans="36:48">
      <c r="AJ1302" s="1"/>
      <c r="AP1302" s="1"/>
      <c r="AQ1302" s="1"/>
      <c r="AR1302" s="1"/>
      <c r="AS1302" s="1"/>
      <c r="AT1302" s="1"/>
      <c r="AU1302" s="1"/>
      <c r="AV1302" s="1"/>
    </row>
    <row r="1303" spans="36:48">
      <c r="AJ1303" s="1"/>
      <c r="AP1303" s="1"/>
      <c r="AQ1303" s="1"/>
      <c r="AR1303" s="1"/>
      <c r="AS1303" s="1"/>
      <c r="AT1303" s="1"/>
      <c r="AU1303" s="1"/>
      <c r="AV1303" s="1"/>
    </row>
    <row r="1304" spans="36:48">
      <c r="AJ1304" s="1"/>
      <c r="AP1304" s="1"/>
      <c r="AQ1304" s="1"/>
      <c r="AR1304" s="1"/>
      <c r="AS1304" s="1"/>
      <c r="AT1304" s="1"/>
      <c r="AU1304" s="1"/>
      <c r="AV1304" s="1"/>
    </row>
    <row r="1305" spans="36:48">
      <c r="AJ1305" s="1"/>
      <c r="AP1305" s="1"/>
      <c r="AQ1305" s="1"/>
      <c r="AR1305" s="1"/>
      <c r="AS1305" s="1"/>
      <c r="AT1305" s="1"/>
      <c r="AU1305" s="1"/>
      <c r="AV1305" s="1"/>
    </row>
    <row r="1306" spans="36:48">
      <c r="AJ1306" s="1"/>
      <c r="AP1306" s="1"/>
      <c r="AQ1306" s="1"/>
      <c r="AR1306" s="1"/>
      <c r="AS1306" s="1"/>
      <c r="AT1306" s="1"/>
      <c r="AU1306" s="1"/>
      <c r="AV1306" s="1"/>
    </row>
    <row r="1307" spans="36:48">
      <c r="AJ1307" s="1"/>
      <c r="AP1307" s="1"/>
      <c r="AQ1307" s="1"/>
      <c r="AR1307" s="1"/>
      <c r="AS1307" s="1"/>
      <c r="AT1307" s="1"/>
      <c r="AU1307" s="1"/>
      <c r="AV1307" s="1"/>
    </row>
    <row r="1308" spans="36:48">
      <c r="AJ1308" s="1"/>
      <c r="AP1308" s="1"/>
      <c r="AQ1308" s="1"/>
      <c r="AR1308" s="1"/>
      <c r="AS1308" s="1"/>
      <c r="AT1308" s="1"/>
      <c r="AU1308" s="1"/>
      <c r="AV1308" s="1"/>
    </row>
    <row r="1309" spans="36:48">
      <c r="AJ1309" s="1"/>
      <c r="AP1309" s="1"/>
      <c r="AQ1309" s="1"/>
      <c r="AR1309" s="1"/>
      <c r="AS1309" s="1"/>
      <c r="AT1309" s="1"/>
      <c r="AU1309" s="1"/>
      <c r="AV1309" s="1"/>
    </row>
    <row r="1310" spans="36:48">
      <c r="AJ1310" s="1"/>
      <c r="AP1310" s="1"/>
      <c r="AQ1310" s="1"/>
      <c r="AR1310" s="1"/>
      <c r="AS1310" s="1"/>
      <c r="AT1310" s="1"/>
      <c r="AU1310" s="1"/>
      <c r="AV1310" s="1"/>
    </row>
    <row r="1311" spans="36:48">
      <c r="AJ1311" s="1"/>
      <c r="AP1311" s="1"/>
      <c r="AQ1311" s="1"/>
      <c r="AR1311" s="1"/>
      <c r="AS1311" s="1"/>
      <c r="AT1311" s="1"/>
      <c r="AU1311" s="1"/>
      <c r="AV1311" s="1"/>
    </row>
    <row r="1312" spans="36:48">
      <c r="AJ1312" s="1"/>
      <c r="AP1312" s="1"/>
      <c r="AQ1312" s="1"/>
      <c r="AR1312" s="1"/>
      <c r="AS1312" s="1"/>
      <c r="AT1312" s="1"/>
      <c r="AU1312" s="1"/>
      <c r="AV1312" s="1"/>
    </row>
    <row r="1313" spans="36:48">
      <c r="AJ1313" s="1"/>
      <c r="AP1313" s="1"/>
      <c r="AQ1313" s="1"/>
      <c r="AR1313" s="1"/>
      <c r="AS1313" s="1"/>
      <c r="AT1313" s="1"/>
      <c r="AU1313" s="1"/>
      <c r="AV1313" s="1"/>
    </row>
    <row r="1314" spans="36:48">
      <c r="AJ1314" s="1"/>
      <c r="AP1314" s="1"/>
      <c r="AQ1314" s="1"/>
      <c r="AR1314" s="1"/>
      <c r="AS1314" s="1"/>
      <c r="AT1314" s="1"/>
      <c r="AU1314" s="1"/>
      <c r="AV1314" s="1"/>
    </row>
    <row r="1315" spans="36:48">
      <c r="AJ1315" s="1"/>
      <c r="AP1315" s="1"/>
      <c r="AQ1315" s="1"/>
      <c r="AR1315" s="1"/>
      <c r="AS1315" s="1"/>
      <c r="AT1315" s="1"/>
      <c r="AU1315" s="1"/>
      <c r="AV1315" s="1"/>
    </row>
    <row r="1316" spans="36:48">
      <c r="AJ1316" s="1"/>
      <c r="AP1316" s="1"/>
      <c r="AQ1316" s="1"/>
      <c r="AR1316" s="1"/>
      <c r="AS1316" s="1"/>
      <c r="AT1316" s="1"/>
      <c r="AU1316" s="1"/>
      <c r="AV1316" s="1"/>
    </row>
    <row r="1317" spans="36:48">
      <c r="AJ1317" s="1"/>
      <c r="AP1317" s="1"/>
      <c r="AQ1317" s="1"/>
      <c r="AR1317" s="1"/>
      <c r="AS1317" s="1"/>
      <c r="AT1317" s="1"/>
      <c r="AU1317" s="1"/>
      <c r="AV1317" s="1"/>
    </row>
    <row r="1318" spans="36:48">
      <c r="AJ1318" s="1"/>
      <c r="AP1318" s="1"/>
      <c r="AQ1318" s="1"/>
      <c r="AR1318" s="1"/>
      <c r="AS1318" s="1"/>
      <c r="AT1318" s="1"/>
      <c r="AU1318" s="1"/>
      <c r="AV1318" s="1"/>
    </row>
    <row r="1319" spans="36:48">
      <c r="AJ1319" s="1"/>
      <c r="AP1319" s="1"/>
      <c r="AQ1319" s="1"/>
      <c r="AR1319" s="1"/>
      <c r="AS1319" s="1"/>
      <c r="AT1319" s="1"/>
      <c r="AU1319" s="1"/>
      <c r="AV1319" s="1"/>
    </row>
    <row r="1320" spans="36:48">
      <c r="AJ1320" s="1"/>
      <c r="AP1320" s="1"/>
      <c r="AQ1320" s="1"/>
      <c r="AR1320" s="1"/>
      <c r="AS1320" s="1"/>
      <c r="AT1320" s="1"/>
      <c r="AU1320" s="1"/>
      <c r="AV1320" s="1"/>
    </row>
    <row r="1321" spans="36:48">
      <c r="AJ1321" s="1"/>
      <c r="AP1321" s="1"/>
      <c r="AQ1321" s="1"/>
      <c r="AR1321" s="1"/>
      <c r="AS1321" s="1"/>
      <c r="AT1321" s="1"/>
      <c r="AU1321" s="1"/>
      <c r="AV1321" s="1"/>
    </row>
    <row r="1322" spans="36:48">
      <c r="AJ1322" s="1"/>
      <c r="AP1322" s="1"/>
      <c r="AQ1322" s="1"/>
      <c r="AR1322" s="1"/>
      <c r="AS1322" s="1"/>
      <c r="AT1322" s="1"/>
      <c r="AU1322" s="1"/>
      <c r="AV1322" s="1"/>
    </row>
    <row r="1323" spans="36:48">
      <c r="AJ1323" s="1"/>
      <c r="AP1323" s="1"/>
      <c r="AQ1323" s="1"/>
      <c r="AR1323" s="1"/>
      <c r="AS1323" s="1"/>
      <c r="AT1323" s="1"/>
      <c r="AU1323" s="1"/>
      <c r="AV1323" s="1"/>
    </row>
    <row r="1324" spans="36:48">
      <c r="AJ1324" s="1"/>
      <c r="AP1324" s="1"/>
      <c r="AQ1324" s="1"/>
      <c r="AR1324" s="1"/>
      <c r="AS1324" s="1"/>
      <c r="AT1324" s="1"/>
      <c r="AU1324" s="1"/>
      <c r="AV1324" s="1"/>
    </row>
    <row r="1325" spans="36:48">
      <c r="AJ1325" s="1"/>
      <c r="AP1325" s="1"/>
      <c r="AQ1325" s="1"/>
      <c r="AR1325" s="1"/>
      <c r="AS1325" s="1"/>
      <c r="AT1325" s="1"/>
      <c r="AU1325" s="1"/>
      <c r="AV1325" s="1"/>
    </row>
    <row r="1326" spans="36:48">
      <c r="AJ1326" s="1"/>
      <c r="AP1326" s="1"/>
      <c r="AQ1326" s="1"/>
      <c r="AR1326" s="1"/>
      <c r="AS1326" s="1"/>
      <c r="AT1326" s="1"/>
      <c r="AU1326" s="1"/>
      <c r="AV1326" s="1"/>
    </row>
    <row r="1327" spans="36:48">
      <c r="AJ1327" s="1"/>
      <c r="AP1327" s="1"/>
      <c r="AQ1327" s="1"/>
      <c r="AR1327" s="1"/>
      <c r="AS1327" s="1"/>
      <c r="AT1327" s="1"/>
      <c r="AU1327" s="1"/>
      <c r="AV1327" s="1"/>
    </row>
    <row r="1328" spans="36:48">
      <c r="AJ1328" s="1"/>
      <c r="AP1328" s="1"/>
      <c r="AQ1328" s="1"/>
      <c r="AR1328" s="1"/>
      <c r="AS1328" s="1"/>
      <c r="AT1328" s="1"/>
      <c r="AU1328" s="1"/>
      <c r="AV1328" s="1"/>
    </row>
    <row r="1329" spans="36:48">
      <c r="AJ1329" s="1"/>
      <c r="AP1329" s="1"/>
      <c r="AQ1329" s="1"/>
      <c r="AR1329" s="1"/>
      <c r="AS1329" s="1"/>
      <c r="AT1329" s="1"/>
      <c r="AU1329" s="1"/>
      <c r="AV1329" s="1"/>
    </row>
    <row r="1330" spans="36:48">
      <c r="AJ1330" s="1"/>
      <c r="AP1330" s="1"/>
      <c r="AQ1330" s="1"/>
      <c r="AR1330" s="1"/>
      <c r="AS1330" s="1"/>
      <c r="AT1330" s="1"/>
      <c r="AU1330" s="1"/>
      <c r="AV1330" s="1"/>
    </row>
    <row r="1331" spans="36:48">
      <c r="AJ1331" s="1"/>
      <c r="AP1331" s="1"/>
      <c r="AQ1331" s="1"/>
      <c r="AR1331" s="1"/>
      <c r="AS1331" s="1"/>
      <c r="AT1331" s="1"/>
      <c r="AU1331" s="1"/>
      <c r="AV1331" s="1"/>
    </row>
    <row r="1332" spans="36:48">
      <c r="AJ1332" s="1"/>
      <c r="AP1332" s="1"/>
      <c r="AQ1332" s="1"/>
      <c r="AR1332" s="1"/>
      <c r="AS1332" s="1"/>
      <c r="AT1332" s="1"/>
      <c r="AU1332" s="1"/>
      <c r="AV1332" s="1"/>
    </row>
    <row r="1333" spans="36:48">
      <c r="AJ1333" s="1"/>
      <c r="AP1333" s="1"/>
      <c r="AQ1333" s="1"/>
      <c r="AR1333" s="1"/>
      <c r="AS1333" s="1"/>
      <c r="AT1333" s="1"/>
      <c r="AU1333" s="1"/>
      <c r="AV1333" s="1"/>
    </row>
    <row r="1334" spans="36:48">
      <c r="AJ1334" s="1"/>
      <c r="AP1334" s="1"/>
      <c r="AQ1334" s="1"/>
      <c r="AR1334" s="1"/>
      <c r="AS1334" s="1"/>
      <c r="AT1334" s="1"/>
      <c r="AU1334" s="1"/>
      <c r="AV1334" s="1"/>
    </row>
    <row r="1335" spans="36:48">
      <c r="AJ1335" s="1"/>
      <c r="AP1335" s="1"/>
      <c r="AQ1335" s="1"/>
      <c r="AR1335" s="1"/>
      <c r="AS1335" s="1"/>
      <c r="AT1335" s="1"/>
      <c r="AU1335" s="1"/>
      <c r="AV1335" s="1"/>
    </row>
    <row r="1336" spans="36:48">
      <c r="AJ1336" s="1"/>
      <c r="AP1336" s="1"/>
      <c r="AQ1336" s="1"/>
      <c r="AR1336" s="1"/>
      <c r="AS1336" s="1"/>
      <c r="AT1336" s="1"/>
      <c r="AU1336" s="1"/>
      <c r="AV1336" s="1"/>
    </row>
    <row r="1337" spans="36:48">
      <c r="AJ1337" s="1"/>
      <c r="AP1337" s="1"/>
      <c r="AQ1337" s="1"/>
      <c r="AR1337" s="1"/>
      <c r="AS1337" s="1"/>
      <c r="AT1337" s="1"/>
      <c r="AU1337" s="1"/>
      <c r="AV1337" s="1"/>
    </row>
    <row r="1338" spans="36:48">
      <c r="AJ1338" s="1"/>
      <c r="AP1338" s="1"/>
      <c r="AQ1338" s="1"/>
      <c r="AR1338" s="1"/>
      <c r="AS1338" s="1"/>
      <c r="AT1338" s="1"/>
      <c r="AU1338" s="1"/>
      <c r="AV1338" s="1"/>
    </row>
    <row r="1339" spans="36:48">
      <c r="AJ1339" s="1"/>
      <c r="AP1339" s="1"/>
      <c r="AQ1339" s="1"/>
      <c r="AR1339" s="1"/>
      <c r="AS1339" s="1"/>
      <c r="AT1339" s="1"/>
      <c r="AU1339" s="1"/>
      <c r="AV1339" s="1"/>
    </row>
    <row r="1340" spans="36:48">
      <c r="AJ1340" s="1"/>
      <c r="AP1340" s="1"/>
      <c r="AQ1340" s="1"/>
      <c r="AR1340" s="1"/>
      <c r="AS1340" s="1"/>
      <c r="AT1340" s="1"/>
      <c r="AU1340" s="1"/>
      <c r="AV1340" s="1"/>
    </row>
    <row r="1341" spans="36:48">
      <c r="AJ1341" s="1"/>
      <c r="AP1341" s="1"/>
      <c r="AQ1341" s="1"/>
      <c r="AR1341" s="1"/>
      <c r="AS1341" s="1"/>
      <c r="AT1341" s="1"/>
      <c r="AU1341" s="1"/>
      <c r="AV1341" s="1"/>
    </row>
    <row r="1342" spans="36:48">
      <c r="AJ1342" s="1"/>
      <c r="AP1342" s="1"/>
      <c r="AQ1342" s="1"/>
      <c r="AR1342" s="1"/>
      <c r="AS1342" s="1"/>
      <c r="AT1342" s="1"/>
      <c r="AU1342" s="1"/>
      <c r="AV1342" s="1"/>
    </row>
    <row r="1343" spans="36:48">
      <c r="AJ1343" s="1"/>
      <c r="AP1343" s="1"/>
      <c r="AQ1343" s="1"/>
      <c r="AR1343" s="1"/>
      <c r="AS1343" s="1"/>
      <c r="AT1343" s="1"/>
      <c r="AU1343" s="1"/>
      <c r="AV1343" s="1"/>
    </row>
    <row r="1344" spans="36:48">
      <c r="AJ1344" s="1"/>
      <c r="AP1344" s="1"/>
      <c r="AQ1344" s="1"/>
      <c r="AR1344" s="1"/>
      <c r="AS1344" s="1"/>
      <c r="AT1344" s="1"/>
      <c r="AU1344" s="1"/>
      <c r="AV1344" s="1"/>
    </row>
    <row r="1345" spans="36:48">
      <c r="AJ1345" s="1"/>
      <c r="AP1345" s="1"/>
      <c r="AQ1345" s="1"/>
      <c r="AR1345" s="1"/>
      <c r="AS1345" s="1"/>
      <c r="AT1345" s="1"/>
      <c r="AU1345" s="1"/>
      <c r="AV1345" s="1"/>
    </row>
    <row r="1346" spans="36:48">
      <c r="AJ1346" s="1"/>
      <c r="AP1346" s="1"/>
      <c r="AQ1346" s="1"/>
      <c r="AR1346" s="1"/>
      <c r="AS1346" s="1"/>
      <c r="AT1346" s="1"/>
      <c r="AU1346" s="1"/>
      <c r="AV1346" s="1"/>
    </row>
    <row r="1347" spans="36:48">
      <c r="AJ1347" s="1"/>
      <c r="AP1347" s="1"/>
      <c r="AQ1347" s="1"/>
      <c r="AR1347" s="1"/>
      <c r="AS1347" s="1"/>
      <c r="AT1347" s="1"/>
      <c r="AU1347" s="1"/>
      <c r="AV1347" s="1"/>
    </row>
    <row r="1348" spans="36:48">
      <c r="AJ1348" s="1"/>
      <c r="AP1348" s="1"/>
      <c r="AQ1348" s="1"/>
      <c r="AR1348" s="1"/>
      <c r="AS1348" s="1"/>
      <c r="AT1348" s="1"/>
      <c r="AU1348" s="1"/>
      <c r="AV1348" s="1"/>
    </row>
    <row r="1349" spans="36:48">
      <c r="AJ1349" s="1"/>
      <c r="AP1349" s="1"/>
      <c r="AQ1349" s="1"/>
      <c r="AR1349" s="1"/>
      <c r="AS1349" s="1"/>
      <c r="AT1349" s="1"/>
      <c r="AU1349" s="1"/>
      <c r="AV1349" s="1"/>
    </row>
    <row r="1350" spans="36:48">
      <c r="AJ1350" s="1"/>
      <c r="AP1350" s="1"/>
      <c r="AQ1350" s="1"/>
      <c r="AR1350" s="1"/>
      <c r="AS1350" s="1"/>
      <c r="AT1350" s="1"/>
      <c r="AU1350" s="1"/>
      <c r="AV1350" s="1"/>
    </row>
    <row r="1351" spans="36:48">
      <c r="AJ1351" s="1"/>
      <c r="AP1351" s="1"/>
      <c r="AQ1351" s="1"/>
      <c r="AR1351" s="1"/>
      <c r="AS1351" s="1"/>
      <c r="AT1351" s="1"/>
      <c r="AU1351" s="1"/>
      <c r="AV1351" s="1"/>
    </row>
    <row r="1352" spans="36:48">
      <c r="AJ1352" s="1"/>
      <c r="AP1352" s="1"/>
      <c r="AQ1352" s="1"/>
      <c r="AR1352" s="1"/>
      <c r="AS1352" s="1"/>
      <c r="AT1352" s="1"/>
      <c r="AU1352" s="1"/>
      <c r="AV1352" s="1"/>
    </row>
    <row r="1353" spans="36:48">
      <c r="AJ1353" s="1"/>
      <c r="AP1353" s="1"/>
      <c r="AQ1353" s="1"/>
      <c r="AR1353" s="1"/>
      <c r="AS1353" s="1"/>
      <c r="AT1353" s="1"/>
      <c r="AU1353" s="1"/>
      <c r="AV1353" s="1"/>
    </row>
    <row r="1354" spans="36:48">
      <c r="AJ1354" s="1"/>
      <c r="AP1354" s="1"/>
      <c r="AQ1354" s="1"/>
      <c r="AR1354" s="1"/>
      <c r="AS1354" s="1"/>
      <c r="AT1354" s="1"/>
      <c r="AU1354" s="1"/>
      <c r="AV1354" s="1"/>
    </row>
    <row r="1355" spans="36:48">
      <c r="AJ1355" s="1"/>
      <c r="AP1355" s="1"/>
      <c r="AQ1355" s="1"/>
      <c r="AR1355" s="1"/>
      <c r="AS1355" s="1"/>
      <c r="AT1355" s="1"/>
      <c r="AU1355" s="1"/>
      <c r="AV1355" s="1"/>
    </row>
    <row r="1356" spans="36:48">
      <c r="AJ1356" s="1"/>
      <c r="AP1356" s="1"/>
      <c r="AQ1356" s="1"/>
      <c r="AR1356" s="1"/>
      <c r="AS1356" s="1"/>
      <c r="AT1356" s="1"/>
      <c r="AU1356" s="1"/>
      <c r="AV1356" s="1"/>
    </row>
    <row r="1357" spans="36:48">
      <c r="AJ1357" s="1"/>
      <c r="AP1357" s="1"/>
      <c r="AQ1357" s="1"/>
      <c r="AR1357" s="1"/>
      <c r="AS1357" s="1"/>
      <c r="AT1357" s="1"/>
      <c r="AU1357" s="1"/>
      <c r="AV1357" s="1"/>
    </row>
    <row r="1358" spans="36:48">
      <c r="AJ1358" s="1"/>
      <c r="AP1358" s="1"/>
      <c r="AQ1358" s="1"/>
      <c r="AR1358" s="1"/>
      <c r="AS1358" s="1"/>
      <c r="AT1358" s="1"/>
      <c r="AU1358" s="1"/>
      <c r="AV1358" s="1"/>
    </row>
    <row r="1359" spans="36:48">
      <c r="AJ1359" s="1"/>
      <c r="AP1359" s="1"/>
      <c r="AQ1359" s="1"/>
      <c r="AR1359" s="1"/>
      <c r="AS1359" s="1"/>
      <c r="AT1359" s="1"/>
      <c r="AU1359" s="1"/>
      <c r="AV1359" s="1"/>
    </row>
    <row r="1360" spans="36:48">
      <c r="AJ1360" s="1"/>
      <c r="AP1360" s="1"/>
      <c r="AQ1360" s="1"/>
      <c r="AR1360" s="1"/>
      <c r="AS1360" s="1"/>
      <c r="AT1360" s="1"/>
      <c r="AU1360" s="1"/>
      <c r="AV1360" s="1"/>
    </row>
    <row r="1361" spans="36:48">
      <c r="AJ1361" s="1"/>
      <c r="AP1361" s="1"/>
      <c r="AQ1361" s="1"/>
      <c r="AR1361" s="1"/>
      <c r="AS1361" s="1"/>
      <c r="AT1361" s="1"/>
      <c r="AU1361" s="1"/>
      <c r="AV1361" s="1"/>
    </row>
    <row r="1362" spans="36:48">
      <c r="AJ1362" s="1"/>
      <c r="AP1362" s="1"/>
      <c r="AQ1362" s="1"/>
      <c r="AR1362" s="1"/>
      <c r="AS1362" s="1"/>
      <c r="AT1362" s="1"/>
      <c r="AU1362" s="1"/>
      <c r="AV1362" s="1"/>
    </row>
    <row r="1363" spans="36:48">
      <c r="AJ1363" s="1"/>
      <c r="AP1363" s="1"/>
      <c r="AQ1363" s="1"/>
      <c r="AR1363" s="1"/>
      <c r="AS1363" s="1"/>
      <c r="AT1363" s="1"/>
      <c r="AU1363" s="1"/>
      <c r="AV1363" s="1"/>
    </row>
    <row r="1364" spans="36:48">
      <c r="AJ1364" s="1"/>
      <c r="AP1364" s="1"/>
      <c r="AQ1364" s="1"/>
      <c r="AR1364" s="1"/>
      <c r="AS1364" s="1"/>
      <c r="AT1364" s="1"/>
      <c r="AU1364" s="1"/>
      <c r="AV1364" s="1"/>
    </row>
    <row r="1365" spans="36:48">
      <c r="AJ1365" s="1"/>
      <c r="AP1365" s="1"/>
      <c r="AQ1365" s="1"/>
      <c r="AR1365" s="1"/>
      <c r="AS1365" s="1"/>
      <c r="AT1365" s="1"/>
      <c r="AU1365" s="1"/>
      <c r="AV1365" s="1"/>
    </row>
    <row r="1366" spans="36:48">
      <c r="AJ1366" s="1"/>
      <c r="AP1366" s="1"/>
      <c r="AQ1366" s="1"/>
      <c r="AR1366" s="1"/>
      <c r="AS1366" s="1"/>
      <c r="AT1366" s="1"/>
      <c r="AU1366" s="1"/>
      <c r="AV1366" s="1"/>
    </row>
    <row r="1367" spans="36:48">
      <c r="AJ1367" s="1"/>
      <c r="AP1367" s="1"/>
      <c r="AQ1367" s="1"/>
      <c r="AR1367" s="1"/>
      <c r="AS1367" s="1"/>
      <c r="AT1367" s="1"/>
      <c r="AU1367" s="1"/>
      <c r="AV1367" s="1"/>
    </row>
    <row r="1368" spans="36:48">
      <c r="AJ1368" s="1"/>
      <c r="AP1368" s="1"/>
      <c r="AQ1368" s="1"/>
      <c r="AR1368" s="1"/>
      <c r="AS1368" s="1"/>
      <c r="AT1368" s="1"/>
      <c r="AU1368" s="1"/>
      <c r="AV1368" s="1"/>
    </row>
    <row r="1369" spans="36:48">
      <c r="AJ1369" s="1"/>
      <c r="AP1369" s="1"/>
      <c r="AQ1369" s="1"/>
      <c r="AR1369" s="1"/>
      <c r="AS1369" s="1"/>
      <c r="AT1369" s="1"/>
      <c r="AU1369" s="1"/>
      <c r="AV1369" s="1"/>
    </row>
    <row r="1370" spans="36:48">
      <c r="AJ1370" s="1"/>
      <c r="AP1370" s="1"/>
      <c r="AQ1370" s="1"/>
      <c r="AR1370" s="1"/>
      <c r="AS1370" s="1"/>
      <c r="AT1370" s="1"/>
      <c r="AU1370" s="1"/>
      <c r="AV1370" s="1"/>
    </row>
    <row r="1371" spans="36:48">
      <c r="AJ1371" s="1"/>
      <c r="AP1371" s="1"/>
      <c r="AQ1371" s="1"/>
      <c r="AR1371" s="1"/>
      <c r="AS1371" s="1"/>
      <c r="AT1371" s="1"/>
      <c r="AU1371" s="1"/>
      <c r="AV1371" s="1"/>
    </row>
    <row r="1372" spans="36:48">
      <c r="AJ1372" s="1"/>
      <c r="AP1372" s="1"/>
      <c r="AQ1372" s="1"/>
      <c r="AR1372" s="1"/>
      <c r="AS1372" s="1"/>
      <c r="AT1372" s="1"/>
      <c r="AU1372" s="1"/>
      <c r="AV1372" s="1"/>
    </row>
    <row r="1373" spans="36:48">
      <c r="AJ1373" s="1"/>
      <c r="AP1373" s="1"/>
      <c r="AQ1373" s="1"/>
      <c r="AR1373" s="1"/>
      <c r="AS1373" s="1"/>
      <c r="AT1373" s="1"/>
      <c r="AU1373" s="1"/>
      <c r="AV1373" s="1"/>
    </row>
    <row r="1374" spans="36:48">
      <c r="AJ1374" s="1"/>
      <c r="AP1374" s="1"/>
      <c r="AQ1374" s="1"/>
      <c r="AR1374" s="1"/>
      <c r="AS1374" s="1"/>
      <c r="AT1374" s="1"/>
      <c r="AU1374" s="1"/>
      <c r="AV1374" s="1"/>
    </row>
    <row r="1375" spans="36:48">
      <c r="AJ1375" s="1"/>
      <c r="AP1375" s="1"/>
      <c r="AQ1375" s="1"/>
      <c r="AR1375" s="1"/>
      <c r="AS1375" s="1"/>
      <c r="AT1375" s="1"/>
      <c r="AU1375" s="1"/>
      <c r="AV1375" s="1"/>
    </row>
    <row r="1376" spans="36:48">
      <c r="AJ1376" s="1"/>
      <c r="AP1376" s="1"/>
      <c r="AQ1376" s="1"/>
      <c r="AR1376" s="1"/>
      <c r="AS1376" s="1"/>
      <c r="AT1376" s="1"/>
      <c r="AU1376" s="1"/>
      <c r="AV1376" s="1"/>
    </row>
    <row r="1377" spans="36:48">
      <c r="AJ1377" s="1"/>
      <c r="AP1377" s="1"/>
      <c r="AQ1377" s="1"/>
      <c r="AR1377" s="1"/>
      <c r="AS1377" s="1"/>
      <c r="AT1377" s="1"/>
      <c r="AU1377" s="1"/>
      <c r="AV1377" s="1"/>
    </row>
    <row r="1378" spans="36:48">
      <c r="AJ1378" s="1"/>
      <c r="AP1378" s="1"/>
      <c r="AQ1378" s="1"/>
      <c r="AR1378" s="1"/>
      <c r="AS1378" s="1"/>
      <c r="AT1378" s="1"/>
      <c r="AU1378" s="1"/>
      <c r="AV1378" s="1"/>
    </row>
    <row r="1379" spans="36:48">
      <c r="AJ1379" s="1"/>
      <c r="AP1379" s="1"/>
      <c r="AQ1379" s="1"/>
      <c r="AR1379" s="1"/>
      <c r="AS1379" s="1"/>
      <c r="AT1379" s="1"/>
      <c r="AU1379" s="1"/>
      <c r="AV1379" s="1"/>
    </row>
    <row r="1380" spans="36:48">
      <c r="AJ1380" s="1"/>
      <c r="AP1380" s="1"/>
      <c r="AQ1380" s="1"/>
      <c r="AR1380" s="1"/>
      <c r="AS1380" s="1"/>
      <c r="AT1380" s="1"/>
      <c r="AU1380" s="1"/>
      <c r="AV1380" s="1"/>
    </row>
    <row r="1381" spans="36:48">
      <c r="AJ1381" s="1"/>
      <c r="AP1381" s="1"/>
      <c r="AQ1381" s="1"/>
      <c r="AR1381" s="1"/>
      <c r="AS1381" s="1"/>
      <c r="AT1381" s="1"/>
      <c r="AU1381" s="1"/>
      <c r="AV1381" s="1"/>
    </row>
    <row r="1382" spans="36:48">
      <c r="AJ1382" s="1"/>
      <c r="AP1382" s="1"/>
      <c r="AQ1382" s="1"/>
      <c r="AR1382" s="1"/>
      <c r="AS1382" s="1"/>
      <c r="AT1382" s="1"/>
      <c r="AU1382" s="1"/>
      <c r="AV1382" s="1"/>
    </row>
    <row r="1383" spans="36:48">
      <c r="AJ1383" s="1"/>
      <c r="AP1383" s="1"/>
      <c r="AQ1383" s="1"/>
      <c r="AR1383" s="1"/>
      <c r="AS1383" s="1"/>
      <c r="AT1383" s="1"/>
      <c r="AU1383" s="1"/>
      <c r="AV1383" s="1"/>
    </row>
    <row r="1384" spans="36:48">
      <c r="AJ1384" s="1"/>
      <c r="AP1384" s="1"/>
      <c r="AQ1384" s="1"/>
      <c r="AR1384" s="1"/>
      <c r="AS1384" s="1"/>
      <c r="AT1384" s="1"/>
      <c r="AU1384" s="1"/>
      <c r="AV1384" s="1"/>
    </row>
    <row r="1385" spans="36:48">
      <c r="AJ1385" s="1"/>
      <c r="AP1385" s="1"/>
      <c r="AQ1385" s="1"/>
      <c r="AR1385" s="1"/>
      <c r="AS1385" s="1"/>
      <c r="AT1385" s="1"/>
      <c r="AU1385" s="1"/>
      <c r="AV1385" s="1"/>
    </row>
    <row r="1386" spans="36:48">
      <c r="AJ1386" s="1"/>
      <c r="AP1386" s="1"/>
      <c r="AQ1386" s="1"/>
      <c r="AR1386" s="1"/>
      <c r="AS1386" s="1"/>
      <c r="AT1386" s="1"/>
      <c r="AU1386" s="1"/>
      <c r="AV1386" s="1"/>
    </row>
    <row r="1387" spans="36:48">
      <c r="AJ1387" s="1"/>
      <c r="AP1387" s="1"/>
      <c r="AQ1387" s="1"/>
      <c r="AR1387" s="1"/>
      <c r="AS1387" s="1"/>
      <c r="AT1387" s="1"/>
      <c r="AU1387" s="1"/>
      <c r="AV1387" s="1"/>
    </row>
    <row r="1388" spans="36:48">
      <c r="AJ1388" s="1"/>
      <c r="AP1388" s="1"/>
      <c r="AQ1388" s="1"/>
      <c r="AR1388" s="1"/>
      <c r="AS1388" s="1"/>
      <c r="AT1388" s="1"/>
      <c r="AU1388" s="1"/>
      <c r="AV1388" s="1"/>
    </row>
    <row r="1389" spans="36:48">
      <c r="AJ1389" s="1"/>
      <c r="AP1389" s="1"/>
      <c r="AQ1389" s="1"/>
      <c r="AR1389" s="1"/>
      <c r="AS1389" s="1"/>
      <c r="AT1389" s="1"/>
      <c r="AU1389" s="1"/>
      <c r="AV1389" s="1"/>
    </row>
    <row r="1390" spans="36:48">
      <c r="AJ1390" s="1"/>
      <c r="AP1390" s="1"/>
      <c r="AQ1390" s="1"/>
      <c r="AR1390" s="1"/>
      <c r="AS1390" s="1"/>
      <c r="AT1390" s="1"/>
      <c r="AU1390" s="1"/>
      <c r="AV1390" s="1"/>
    </row>
    <row r="1391" spans="36:48">
      <c r="AJ1391" s="1"/>
      <c r="AP1391" s="1"/>
      <c r="AQ1391" s="1"/>
      <c r="AR1391" s="1"/>
      <c r="AS1391" s="1"/>
      <c r="AT1391" s="1"/>
      <c r="AU1391" s="1"/>
      <c r="AV1391" s="1"/>
    </row>
    <row r="1392" spans="36:48">
      <c r="AJ1392" s="1"/>
      <c r="AP1392" s="1"/>
      <c r="AQ1392" s="1"/>
      <c r="AR1392" s="1"/>
      <c r="AS1392" s="1"/>
      <c r="AT1392" s="1"/>
      <c r="AU1392" s="1"/>
      <c r="AV1392" s="1"/>
    </row>
    <row r="1393" spans="36:48">
      <c r="AJ1393" s="1"/>
      <c r="AP1393" s="1"/>
      <c r="AQ1393" s="1"/>
      <c r="AR1393" s="1"/>
      <c r="AS1393" s="1"/>
      <c r="AT1393" s="1"/>
      <c r="AU1393" s="1"/>
      <c r="AV1393" s="1"/>
    </row>
    <row r="1394" spans="36:48">
      <c r="AJ1394" s="1"/>
      <c r="AP1394" s="1"/>
      <c r="AQ1394" s="1"/>
      <c r="AR1394" s="1"/>
      <c r="AS1394" s="1"/>
      <c r="AT1394" s="1"/>
      <c r="AU1394" s="1"/>
      <c r="AV1394" s="1"/>
    </row>
    <row r="1395" spans="36:48">
      <c r="AJ1395" s="1"/>
      <c r="AP1395" s="1"/>
      <c r="AQ1395" s="1"/>
      <c r="AR1395" s="1"/>
      <c r="AS1395" s="1"/>
      <c r="AT1395" s="1"/>
      <c r="AU1395" s="1"/>
      <c r="AV1395" s="1"/>
    </row>
    <row r="1396" spans="36:48">
      <c r="AJ1396" s="1"/>
      <c r="AP1396" s="1"/>
      <c r="AQ1396" s="1"/>
      <c r="AR1396" s="1"/>
      <c r="AS1396" s="1"/>
      <c r="AT1396" s="1"/>
      <c r="AU1396" s="1"/>
      <c r="AV1396" s="1"/>
    </row>
    <row r="1397" spans="36:48">
      <c r="AJ1397" s="1"/>
      <c r="AP1397" s="1"/>
      <c r="AQ1397" s="1"/>
      <c r="AR1397" s="1"/>
      <c r="AS1397" s="1"/>
      <c r="AT1397" s="1"/>
      <c r="AU1397" s="1"/>
      <c r="AV1397" s="1"/>
    </row>
    <row r="1398" spans="36:48">
      <c r="AJ1398" s="1"/>
      <c r="AP1398" s="1"/>
      <c r="AQ1398" s="1"/>
      <c r="AR1398" s="1"/>
      <c r="AS1398" s="1"/>
      <c r="AT1398" s="1"/>
      <c r="AU1398" s="1"/>
      <c r="AV1398" s="1"/>
    </row>
    <row r="1399" spans="36:48">
      <c r="AJ1399" s="1"/>
      <c r="AP1399" s="1"/>
      <c r="AQ1399" s="1"/>
      <c r="AR1399" s="1"/>
      <c r="AS1399" s="1"/>
      <c r="AT1399" s="1"/>
      <c r="AU1399" s="1"/>
      <c r="AV1399" s="1"/>
    </row>
    <row r="1400" spans="36:48">
      <c r="AJ1400" s="1"/>
      <c r="AP1400" s="1"/>
      <c r="AQ1400" s="1"/>
      <c r="AR1400" s="1"/>
      <c r="AS1400" s="1"/>
      <c r="AT1400" s="1"/>
      <c r="AU1400" s="1"/>
      <c r="AV1400" s="1"/>
    </row>
    <row r="1401" spans="36:48">
      <c r="AJ1401" s="1"/>
      <c r="AP1401" s="1"/>
      <c r="AQ1401" s="1"/>
      <c r="AR1401" s="1"/>
      <c r="AS1401" s="1"/>
      <c r="AT1401" s="1"/>
      <c r="AU1401" s="1"/>
      <c r="AV1401" s="1"/>
    </row>
    <row r="1402" spans="36:48">
      <c r="AJ1402" s="1"/>
      <c r="AP1402" s="1"/>
      <c r="AQ1402" s="1"/>
      <c r="AR1402" s="1"/>
      <c r="AS1402" s="1"/>
      <c r="AT1402" s="1"/>
      <c r="AU1402" s="1"/>
      <c r="AV1402" s="1"/>
    </row>
    <row r="1403" spans="36:48">
      <c r="AJ1403" s="1"/>
      <c r="AP1403" s="1"/>
      <c r="AQ1403" s="1"/>
      <c r="AR1403" s="1"/>
      <c r="AS1403" s="1"/>
      <c r="AT1403" s="1"/>
      <c r="AU1403" s="1"/>
      <c r="AV1403" s="1"/>
    </row>
    <row r="1404" spans="36:48">
      <c r="AJ1404" s="1"/>
      <c r="AP1404" s="1"/>
      <c r="AQ1404" s="1"/>
      <c r="AR1404" s="1"/>
      <c r="AS1404" s="1"/>
      <c r="AT1404" s="1"/>
      <c r="AU1404" s="1"/>
      <c r="AV1404" s="1"/>
    </row>
    <row r="1405" spans="36:48">
      <c r="AJ1405" s="1"/>
      <c r="AP1405" s="1"/>
      <c r="AQ1405" s="1"/>
      <c r="AR1405" s="1"/>
      <c r="AS1405" s="1"/>
      <c r="AT1405" s="1"/>
      <c r="AU1405" s="1"/>
      <c r="AV1405" s="1"/>
    </row>
    <row r="1406" spans="36:48">
      <c r="AJ1406" s="1"/>
      <c r="AP1406" s="1"/>
      <c r="AQ1406" s="1"/>
      <c r="AR1406" s="1"/>
      <c r="AS1406" s="1"/>
      <c r="AT1406" s="1"/>
      <c r="AU1406" s="1"/>
      <c r="AV1406" s="1"/>
    </row>
    <row r="1407" spans="36:48">
      <c r="AJ1407" s="1"/>
      <c r="AP1407" s="1"/>
      <c r="AQ1407" s="1"/>
      <c r="AR1407" s="1"/>
      <c r="AS1407" s="1"/>
      <c r="AT1407" s="1"/>
      <c r="AU1407" s="1"/>
      <c r="AV1407" s="1"/>
    </row>
    <row r="1408" spans="36:48">
      <c r="AJ1408" s="1"/>
      <c r="AP1408" s="1"/>
      <c r="AQ1408" s="1"/>
      <c r="AR1408" s="1"/>
      <c r="AS1408" s="1"/>
      <c r="AT1408" s="1"/>
      <c r="AU1408" s="1"/>
      <c r="AV1408" s="1"/>
    </row>
    <row r="1409" spans="36:48">
      <c r="AJ1409" s="1"/>
      <c r="AP1409" s="1"/>
      <c r="AQ1409" s="1"/>
      <c r="AR1409" s="1"/>
      <c r="AS1409" s="1"/>
      <c r="AT1409" s="1"/>
      <c r="AU1409" s="1"/>
      <c r="AV1409" s="1"/>
    </row>
    <row r="1410" spans="36:48">
      <c r="AJ1410" s="1"/>
      <c r="AP1410" s="1"/>
      <c r="AQ1410" s="1"/>
      <c r="AR1410" s="1"/>
      <c r="AS1410" s="1"/>
      <c r="AT1410" s="1"/>
      <c r="AU1410" s="1"/>
      <c r="AV1410" s="1"/>
    </row>
    <row r="1411" spans="36:48">
      <c r="AJ1411" s="1"/>
      <c r="AP1411" s="1"/>
      <c r="AQ1411" s="1"/>
      <c r="AR1411" s="1"/>
      <c r="AS1411" s="1"/>
      <c r="AT1411" s="1"/>
      <c r="AU1411" s="1"/>
      <c r="AV1411" s="1"/>
    </row>
    <row r="1412" spans="36:48">
      <c r="AJ1412" s="1"/>
      <c r="AP1412" s="1"/>
      <c r="AQ1412" s="1"/>
      <c r="AR1412" s="1"/>
      <c r="AS1412" s="1"/>
      <c r="AT1412" s="1"/>
      <c r="AU1412" s="1"/>
      <c r="AV1412" s="1"/>
    </row>
    <row r="1413" spans="36:48">
      <c r="AJ1413" s="1"/>
      <c r="AP1413" s="1"/>
      <c r="AQ1413" s="1"/>
      <c r="AR1413" s="1"/>
      <c r="AS1413" s="1"/>
      <c r="AT1413" s="1"/>
      <c r="AU1413" s="1"/>
      <c r="AV1413" s="1"/>
    </row>
    <row r="1414" spans="36:48">
      <c r="AJ1414" s="1"/>
      <c r="AP1414" s="1"/>
      <c r="AQ1414" s="1"/>
      <c r="AR1414" s="1"/>
      <c r="AS1414" s="1"/>
      <c r="AT1414" s="1"/>
      <c r="AU1414" s="1"/>
      <c r="AV1414" s="1"/>
    </row>
    <row r="1415" spans="36:48">
      <c r="AJ1415" s="1"/>
      <c r="AP1415" s="1"/>
      <c r="AQ1415" s="1"/>
      <c r="AR1415" s="1"/>
      <c r="AS1415" s="1"/>
      <c r="AT1415" s="1"/>
      <c r="AU1415" s="1"/>
      <c r="AV1415" s="1"/>
    </row>
    <row r="1416" spans="36:48">
      <c r="AJ1416" s="1"/>
      <c r="AP1416" s="1"/>
      <c r="AQ1416" s="1"/>
      <c r="AR1416" s="1"/>
      <c r="AS1416" s="1"/>
      <c r="AT1416" s="1"/>
      <c r="AU1416" s="1"/>
      <c r="AV1416" s="1"/>
    </row>
    <row r="1417" spans="36:48">
      <c r="AJ1417" s="1"/>
      <c r="AP1417" s="1"/>
      <c r="AQ1417" s="1"/>
      <c r="AR1417" s="1"/>
      <c r="AS1417" s="1"/>
      <c r="AT1417" s="1"/>
      <c r="AU1417" s="1"/>
      <c r="AV1417" s="1"/>
    </row>
    <row r="1418" spans="36:48">
      <c r="AJ1418" s="1"/>
      <c r="AP1418" s="1"/>
      <c r="AQ1418" s="1"/>
      <c r="AR1418" s="1"/>
      <c r="AS1418" s="1"/>
      <c r="AT1418" s="1"/>
      <c r="AU1418" s="1"/>
      <c r="AV1418" s="1"/>
    </row>
    <row r="1419" spans="36:48">
      <c r="AJ1419" s="1"/>
      <c r="AP1419" s="1"/>
      <c r="AQ1419" s="1"/>
      <c r="AR1419" s="1"/>
      <c r="AS1419" s="1"/>
      <c r="AT1419" s="1"/>
      <c r="AU1419" s="1"/>
      <c r="AV1419" s="1"/>
    </row>
    <row r="1420" spans="36:48">
      <c r="AJ1420" s="1"/>
      <c r="AP1420" s="1"/>
      <c r="AQ1420" s="1"/>
      <c r="AR1420" s="1"/>
      <c r="AS1420" s="1"/>
      <c r="AT1420" s="1"/>
      <c r="AU1420" s="1"/>
      <c r="AV1420" s="1"/>
    </row>
    <row r="1421" spans="36:48">
      <c r="AJ1421" s="1"/>
      <c r="AP1421" s="1"/>
      <c r="AQ1421" s="1"/>
      <c r="AR1421" s="1"/>
      <c r="AS1421" s="1"/>
      <c r="AT1421" s="1"/>
      <c r="AU1421" s="1"/>
      <c r="AV1421" s="1"/>
    </row>
    <row r="1422" spans="36:48">
      <c r="AJ1422" s="1"/>
      <c r="AP1422" s="1"/>
      <c r="AQ1422" s="1"/>
      <c r="AR1422" s="1"/>
      <c r="AS1422" s="1"/>
      <c r="AT1422" s="1"/>
      <c r="AU1422" s="1"/>
      <c r="AV1422" s="1"/>
    </row>
    <row r="1423" spans="36:48">
      <c r="AJ1423" s="1"/>
      <c r="AP1423" s="1"/>
      <c r="AQ1423" s="1"/>
      <c r="AR1423" s="1"/>
      <c r="AS1423" s="1"/>
      <c r="AT1423" s="1"/>
      <c r="AU1423" s="1"/>
      <c r="AV1423" s="1"/>
    </row>
    <row r="1424" spans="36:48">
      <c r="AJ1424" s="1"/>
      <c r="AP1424" s="1"/>
      <c r="AQ1424" s="1"/>
      <c r="AR1424" s="1"/>
      <c r="AS1424" s="1"/>
      <c r="AT1424" s="1"/>
      <c r="AU1424" s="1"/>
      <c r="AV1424" s="1"/>
    </row>
    <row r="1425" spans="36:48">
      <c r="AJ1425" s="1"/>
      <c r="AP1425" s="1"/>
      <c r="AQ1425" s="1"/>
      <c r="AR1425" s="1"/>
      <c r="AS1425" s="1"/>
      <c r="AT1425" s="1"/>
      <c r="AU1425" s="1"/>
      <c r="AV1425" s="1"/>
    </row>
    <row r="1426" spans="36:48">
      <c r="AJ1426" s="1"/>
      <c r="AP1426" s="1"/>
      <c r="AQ1426" s="1"/>
      <c r="AR1426" s="1"/>
      <c r="AS1426" s="1"/>
      <c r="AT1426" s="1"/>
      <c r="AU1426" s="1"/>
      <c r="AV1426" s="1"/>
    </row>
    <row r="1427" spans="36:48">
      <c r="AJ1427" s="1"/>
      <c r="AP1427" s="1"/>
      <c r="AQ1427" s="1"/>
      <c r="AR1427" s="1"/>
      <c r="AS1427" s="1"/>
      <c r="AT1427" s="1"/>
      <c r="AU1427" s="1"/>
      <c r="AV1427" s="1"/>
    </row>
    <row r="1428" spans="36:48">
      <c r="AJ1428" s="1"/>
      <c r="AP1428" s="1"/>
      <c r="AQ1428" s="1"/>
      <c r="AR1428" s="1"/>
      <c r="AS1428" s="1"/>
      <c r="AT1428" s="1"/>
      <c r="AU1428" s="1"/>
      <c r="AV1428" s="1"/>
    </row>
    <row r="1429" spans="36:48">
      <c r="AJ1429" s="1"/>
      <c r="AP1429" s="1"/>
      <c r="AQ1429" s="1"/>
      <c r="AR1429" s="1"/>
      <c r="AS1429" s="1"/>
      <c r="AT1429" s="1"/>
      <c r="AU1429" s="1"/>
      <c r="AV1429" s="1"/>
    </row>
    <row r="1430" spans="36:48">
      <c r="AJ1430" s="1"/>
      <c r="AP1430" s="1"/>
      <c r="AQ1430" s="1"/>
      <c r="AR1430" s="1"/>
      <c r="AS1430" s="1"/>
      <c r="AT1430" s="1"/>
      <c r="AU1430" s="1"/>
      <c r="AV1430" s="1"/>
    </row>
    <row r="1431" spans="36:48">
      <c r="AJ1431" s="1"/>
      <c r="AP1431" s="1"/>
      <c r="AQ1431" s="1"/>
      <c r="AR1431" s="1"/>
      <c r="AS1431" s="1"/>
      <c r="AT1431" s="1"/>
      <c r="AU1431" s="1"/>
      <c r="AV1431" s="1"/>
    </row>
    <row r="1432" spans="36:48">
      <c r="AJ1432" s="1"/>
      <c r="AP1432" s="1"/>
      <c r="AQ1432" s="1"/>
      <c r="AR1432" s="1"/>
      <c r="AS1432" s="1"/>
      <c r="AT1432" s="1"/>
      <c r="AU1432" s="1"/>
      <c r="AV1432" s="1"/>
    </row>
    <row r="1433" spans="36:48">
      <c r="AJ1433" s="1"/>
      <c r="AP1433" s="1"/>
      <c r="AQ1433" s="1"/>
      <c r="AR1433" s="1"/>
      <c r="AS1433" s="1"/>
      <c r="AT1433" s="1"/>
      <c r="AU1433" s="1"/>
      <c r="AV1433" s="1"/>
    </row>
    <row r="1434" spans="36:48">
      <c r="AJ1434" s="1"/>
      <c r="AP1434" s="1"/>
      <c r="AQ1434" s="1"/>
      <c r="AR1434" s="1"/>
      <c r="AS1434" s="1"/>
      <c r="AT1434" s="1"/>
      <c r="AU1434" s="1"/>
      <c r="AV1434" s="1"/>
    </row>
    <row r="1435" spans="36:48">
      <c r="AJ1435" s="1"/>
      <c r="AP1435" s="1"/>
      <c r="AQ1435" s="1"/>
      <c r="AR1435" s="1"/>
      <c r="AS1435" s="1"/>
      <c r="AT1435" s="1"/>
      <c r="AU1435" s="1"/>
      <c r="AV1435" s="1"/>
    </row>
    <row r="1436" spans="36:48">
      <c r="AJ1436" s="1"/>
      <c r="AP1436" s="1"/>
      <c r="AQ1436" s="1"/>
      <c r="AR1436" s="1"/>
      <c r="AS1436" s="1"/>
      <c r="AT1436" s="1"/>
      <c r="AU1436" s="1"/>
      <c r="AV1436" s="1"/>
    </row>
    <row r="1437" spans="36:48">
      <c r="AJ1437" s="1"/>
      <c r="AP1437" s="1"/>
      <c r="AQ1437" s="1"/>
      <c r="AR1437" s="1"/>
      <c r="AS1437" s="1"/>
      <c r="AT1437" s="1"/>
      <c r="AU1437" s="1"/>
      <c r="AV1437" s="1"/>
    </row>
    <row r="1438" spans="36:48">
      <c r="AJ1438" s="1"/>
      <c r="AP1438" s="1"/>
      <c r="AQ1438" s="1"/>
      <c r="AR1438" s="1"/>
      <c r="AS1438" s="1"/>
      <c r="AT1438" s="1"/>
      <c r="AU1438" s="1"/>
      <c r="AV1438" s="1"/>
    </row>
    <row r="1439" spans="36:48">
      <c r="AJ1439" s="1"/>
      <c r="AP1439" s="1"/>
      <c r="AQ1439" s="1"/>
      <c r="AR1439" s="1"/>
      <c r="AS1439" s="1"/>
      <c r="AT1439" s="1"/>
      <c r="AU1439" s="1"/>
      <c r="AV1439" s="1"/>
    </row>
    <row r="1440" spans="36:48">
      <c r="AJ1440" s="1"/>
      <c r="AP1440" s="1"/>
      <c r="AQ1440" s="1"/>
      <c r="AR1440" s="1"/>
      <c r="AS1440" s="1"/>
      <c r="AT1440" s="1"/>
      <c r="AU1440" s="1"/>
      <c r="AV1440" s="1"/>
    </row>
    <row r="1441" spans="36:48">
      <c r="AJ1441" s="1"/>
      <c r="AP1441" s="1"/>
      <c r="AQ1441" s="1"/>
      <c r="AR1441" s="1"/>
      <c r="AS1441" s="1"/>
      <c r="AT1441" s="1"/>
      <c r="AU1441" s="1"/>
      <c r="AV1441" s="1"/>
    </row>
    <row r="1442" spans="36:48">
      <c r="AJ1442" s="1"/>
      <c r="AP1442" s="1"/>
      <c r="AQ1442" s="1"/>
      <c r="AR1442" s="1"/>
      <c r="AS1442" s="1"/>
      <c r="AT1442" s="1"/>
      <c r="AU1442" s="1"/>
      <c r="AV1442" s="1"/>
    </row>
    <row r="1443" spans="36:48">
      <c r="AJ1443" s="1"/>
      <c r="AP1443" s="1"/>
      <c r="AQ1443" s="1"/>
      <c r="AR1443" s="1"/>
      <c r="AS1443" s="1"/>
      <c r="AT1443" s="1"/>
      <c r="AU1443" s="1"/>
      <c r="AV1443" s="1"/>
    </row>
    <row r="1444" spans="36:48">
      <c r="AJ1444" s="1"/>
      <c r="AP1444" s="1"/>
      <c r="AQ1444" s="1"/>
      <c r="AR1444" s="1"/>
      <c r="AS1444" s="1"/>
      <c r="AT1444" s="1"/>
      <c r="AU1444" s="1"/>
      <c r="AV1444" s="1"/>
    </row>
    <row r="1445" spans="36:48">
      <c r="AJ1445" s="1"/>
      <c r="AP1445" s="1"/>
      <c r="AQ1445" s="1"/>
      <c r="AR1445" s="1"/>
      <c r="AS1445" s="1"/>
      <c r="AT1445" s="1"/>
      <c r="AU1445" s="1"/>
      <c r="AV1445" s="1"/>
    </row>
    <row r="1446" spans="36:48">
      <c r="AJ1446" s="1"/>
      <c r="AP1446" s="1"/>
      <c r="AQ1446" s="1"/>
      <c r="AR1446" s="1"/>
      <c r="AS1446" s="1"/>
      <c r="AT1446" s="1"/>
      <c r="AU1446" s="1"/>
      <c r="AV1446" s="1"/>
    </row>
    <row r="1447" spans="36:48">
      <c r="AJ1447" s="1"/>
      <c r="AP1447" s="1"/>
      <c r="AQ1447" s="1"/>
      <c r="AR1447" s="1"/>
      <c r="AS1447" s="1"/>
      <c r="AT1447" s="1"/>
      <c r="AU1447" s="1"/>
      <c r="AV1447" s="1"/>
    </row>
    <row r="1448" spans="36:48">
      <c r="AJ1448" s="1"/>
      <c r="AP1448" s="1"/>
      <c r="AQ1448" s="1"/>
      <c r="AR1448" s="1"/>
      <c r="AS1448" s="1"/>
      <c r="AT1448" s="1"/>
      <c r="AU1448" s="1"/>
      <c r="AV1448" s="1"/>
    </row>
    <row r="1449" spans="36:48">
      <c r="AJ1449" s="1"/>
      <c r="AP1449" s="1"/>
      <c r="AQ1449" s="1"/>
      <c r="AR1449" s="1"/>
      <c r="AS1449" s="1"/>
      <c r="AT1449" s="1"/>
      <c r="AU1449" s="1"/>
      <c r="AV1449" s="1"/>
    </row>
    <row r="1450" spans="36:48">
      <c r="AJ1450" s="1"/>
      <c r="AP1450" s="1"/>
      <c r="AQ1450" s="1"/>
      <c r="AR1450" s="1"/>
      <c r="AS1450" s="1"/>
      <c r="AT1450" s="1"/>
      <c r="AU1450" s="1"/>
      <c r="AV1450" s="1"/>
    </row>
    <row r="1451" spans="36:48">
      <c r="AJ1451" s="1"/>
      <c r="AP1451" s="1"/>
      <c r="AQ1451" s="1"/>
      <c r="AR1451" s="1"/>
      <c r="AS1451" s="1"/>
      <c r="AT1451" s="1"/>
      <c r="AU1451" s="1"/>
      <c r="AV1451" s="1"/>
    </row>
    <row r="1452" spans="36:48">
      <c r="AJ1452" s="1"/>
      <c r="AP1452" s="1"/>
      <c r="AQ1452" s="1"/>
      <c r="AR1452" s="1"/>
      <c r="AS1452" s="1"/>
      <c r="AT1452" s="1"/>
      <c r="AU1452" s="1"/>
      <c r="AV1452" s="1"/>
    </row>
    <row r="1453" spans="36:48">
      <c r="AJ1453" s="1"/>
      <c r="AP1453" s="1"/>
      <c r="AQ1453" s="1"/>
      <c r="AR1453" s="1"/>
      <c r="AS1453" s="1"/>
      <c r="AT1453" s="1"/>
      <c r="AU1453" s="1"/>
      <c r="AV1453" s="1"/>
    </row>
    <row r="1454" spans="36:48">
      <c r="AJ1454" s="1"/>
      <c r="AP1454" s="1"/>
      <c r="AQ1454" s="1"/>
      <c r="AR1454" s="1"/>
      <c r="AS1454" s="1"/>
      <c r="AT1454" s="1"/>
      <c r="AU1454" s="1"/>
      <c r="AV1454" s="1"/>
    </row>
    <row r="1455" spans="36:48">
      <c r="AJ1455" s="1"/>
      <c r="AP1455" s="1"/>
      <c r="AQ1455" s="1"/>
      <c r="AR1455" s="1"/>
      <c r="AS1455" s="1"/>
      <c r="AT1455" s="1"/>
      <c r="AU1455" s="1"/>
      <c r="AV1455" s="1"/>
    </row>
    <row r="1456" spans="36:48">
      <c r="AJ1456" s="1"/>
      <c r="AP1456" s="1"/>
      <c r="AQ1456" s="1"/>
      <c r="AR1456" s="1"/>
      <c r="AS1456" s="1"/>
      <c r="AT1456" s="1"/>
      <c r="AU1456" s="1"/>
      <c r="AV1456" s="1"/>
    </row>
    <row r="1457" spans="36:48">
      <c r="AJ1457" s="1"/>
      <c r="AP1457" s="1"/>
      <c r="AQ1457" s="1"/>
      <c r="AR1457" s="1"/>
      <c r="AS1457" s="1"/>
      <c r="AT1457" s="1"/>
      <c r="AU1457" s="1"/>
      <c r="AV1457" s="1"/>
    </row>
    <row r="1458" spans="36:48">
      <c r="AJ1458" s="1"/>
      <c r="AP1458" s="1"/>
      <c r="AQ1458" s="1"/>
      <c r="AR1458" s="1"/>
      <c r="AS1458" s="1"/>
      <c r="AT1458" s="1"/>
      <c r="AU1458" s="1"/>
      <c r="AV1458" s="1"/>
    </row>
    <row r="1459" spans="36:48">
      <c r="AJ1459" s="1"/>
      <c r="AP1459" s="1"/>
      <c r="AQ1459" s="1"/>
      <c r="AR1459" s="1"/>
      <c r="AS1459" s="1"/>
      <c r="AT1459" s="1"/>
      <c r="AU1459" s="1"/>
      <c r="AV1459" s="1"/>
    </row>
    <row r="1460" spans="36:48">
      <c r="AJ1460" s="1"/>
      <c r="AP1460" s="1"/>
      <c r="AQ1460" s="1"/>
      <c r="AR1460" s="1"/>
      <c r="AS1460" s="1"/>
      <c r="AT1460" s="1"/>
      <c r="AU1460" s="1"/>
      <c r="AV1460" s="1"/>
    </row>
    <row r="1461" spans="36:48">
      <c r="AJ1461" s="1"/>
      <c r="AP1461" s="1"/>
      <c r="AQ1461" s="1"/>
      <c r="AR1461" s="1"/>
      <c r="AS1461" s="1"/>
      <c r="AT1461" s="1"/>
      <c r="AU1461" s="1"/>
      <c r="AV1461" s="1"/>
    </row>
    <row r="1462" spans="36:48">
      <c r="AJ1462" s="1"/>
      <c r="AP1462" s="1"/>
      <c r="AQ1462" s="1"/>
      <c r="AR1462" s="1"/>
      <c r="AS1462" s="1"/>
      <c r="AT1462" s="1"/>
      <c r="AU1462" s="1"/>
      <c r="AV1462" s="1"/>
    </row>
    <row r="1463" spans="36:48">
      <c r="AJ1463" s="1"/>
      <c r="AP1463" s="1"/>
      <c r="AQ1463" s="1"/>
      <c r="AR1463" s="1"/>
      <c r="AS1463" s="1"/>
      <c r="AT1463" s="1"/>
      <c r="AU1463" s="1"/>
      <c r="AV1463" s="1"/>
    </row>
    <row r="1464" spans="36:48">
      <c r="AJ1464" s="1"/>
      <c r="AP1464" s="1"/>
      <c r="AQ1464" s="1"/>
      <c r="AR1464" s="1"/>
      <c r="AS1464" s="1"/>
      <c r="AT1464" s="1"/>
      <c r="AU1464" s="1"/>
      <c r="AV1464" s="1"/>
    </row>
    <row r="1465" spans="36:48">
      <c r="AJ1465" s="1"/>
      <c r="AP1465" s="1"/>
      <c r="AQ1465" s="1"/>
      <c r="AR1465" s="1"/>
      <c r="AS1465" s="1"/>
      <c r="AT1465" s="1"/>
      <c r="AU1465" s="1"/>
      <c r="AV1465" s="1"/>
    </row>
    <row r="1466" spans="36:48">
      <c r="AJ1466" s="1"/>
      <c r="AP1466" s="1"/>
      <c r="AQ1466" s="1"/>
      <c r="AR1466" s="1"/>
      <c r="AS1466" s="1"/>
      <c r="AT1466" s="1"/>
      <c r="AU1466" s="1"/>
      <c r="AV1466" s="1"/>
    </row>
    <row r="1467" spans="36:48">
      <c r="AJ1467" s="1"/>
      <c r="AP1467" s="1"/>
      <c r="AQ1467" s="1"/>
      <c r="AR1467" s="1"/>
      <c r="AS1467" s="1"/>
      <c r="AT1467" s="1"/>
      <c r="AU1467" s="1"/>
      <c r="AV1467" s="1"/>
    </row>
    <row r="1468" spans="36:48">
      <c r="AJ1468" s="1"/>
      <c r="AP1468" s="1"/>
      <c r="AQ1468" s="1"/>
      <c r="AR1468" s="1"/>
      <c r="AS1468" s="1"/>
      <c r="AT1468" s="1"/>
      <c r="AU1468" s="1"/>
      <c r="AV1468" s="1"/>
    </row>
    <row r="1469" spans="36:48">
      <c r="AJ1469" s="1"/>
      <c r="AP1469" s="1"/>
      <c r="AQ1469" s="1"/>
      <c r="AR1469" s="1"/>
      <c r="AS1469" s="1"/>
      <c r="AT1469" s="1"/>
      <c r="AU1469" s="1"/>
      <c r="AV1469" s="1"/>
    </row>
    <row r="1470" spans="36:48">
      <c r="AJ1470" s="1"/>
      <c r="AP1470" s="1"/>
      <c r="AQ1470" s="1"/>
      <c r="AR1470" s="1"/>
      <c r="AS1470" s="1"/>
      <c r="AT1470" s="1"/>
      <c r="AU1470" s="1"/>
      <c r="AV1470" s="1"/>
    </row>
    <row r="1471" spans="36:48">
      <c r="AJ1471" s="1"/>
      <c r="AP1471" s="1"/>
      <c r="AQ1471" s="1"/>
      <c r="AR1471" s="1"/>
      <c r="AS1471" s="1"/>
      <c r="AT1471" s="1"/>
      <c r="AU1471" s="1"/>
      <c r="AV1471" s="1"/>
    </row>
    <row r="1472" spans="36:48">
      <c r="AJ1472" s="1"/>
      <c r="AP1472" s="1"/>
      <c r="AQ1472" s="1"/>
      <c r="AR1472" s="1"/>
      <c r="AS1472" s="1"/>
      <c r="AT1472" s="1"/>
      <c r="AU1472" s="1"/>
      <c r="AV1472" s="1"/>
    </row>
    <row r="1473" spans="36:48">
      <c r="AJ1473" s="1"/>
      <c r="AP1473" s="1"/>
      <c r="AQ1473" s="1"/>
      <c r="AR1473" s="1"/>
      <c r="AS1473" s="1"/>
      <c r="AT1473" s="1"/>
      <c r="AU1473" s="1"/>
      <c r="AV1473" s="1"/>
    </row>
    <row r="1474" spans="36:48">
      <c r="AJ1474" s="1"/>
      <c r="AP1474" s="1"/>
      <c r="AQ1474" s="1"/>
      <c r="AR1474" s="1"/>
      <c r="AS1474" s="1"/>
      <c r="AT1474" s="1"/>
      <c r="AU1474" s="1"/>
      <c r="AV1474" s="1"/>
    </row>
    <row r="1475" spans="36:48">
      <c r="AJ1475" s="1"/>
      <c r="AP1475" s="1"/>
      <c r="AQ1475" s="1"/>
      <c r="AR1475" s="1"/>
      <c r="AS1475" s="1"/>
      <c r="AT1475" s="1"/>
      <c r="AU1475" s="1"/>
      <c r="AV1475" s="1"/>
    </row>
    <row r="1476" spans="36:48">
      <c r="AJ1476" s="1"/>
      <c r="AP1476" s="1"/>
      <c r="AQ1476" s="1"/>
      <c r="AR1476" s="1"/>
      <c r="AS1476" s="1"/>
      <c r="AT1476" s="1"/>
      <c r="AU1476" s="1"/>
      <c r="AV1476" s="1"/>
    </row>
    <row r="1477" spans="36:48">
      <c r="AJ1477" s="1"/>
      <c r="AP1477" s="1"/>
      <c r="AQ1477" s="1"/>
      <c r="AR1477" s="1"/>
      <c r="AS1477" s="1"/>
      <c r="AT1477" s="1"/>
      <c r="AU1477" s="1"/>
      <c r="AV1477" s="1"/>
    </row>
    <row r="1478" spans="36:48">
      <c r="AJ1478" s="1"/>
      <c r="AP1478" s="1"/>
      <c r="AQ1478" s="1"/>
      <c r="AR1478" s="1"/>
      <c r="AS1478" s="1"/>
      <c r="AT1478" s="1"/>
      <c r="AU1478" s="1"/>
      <c r="AV1478" s="1"/>
    </row>
    <row r="1479" spans="36:48">
      <c r="AJ1479" s="1"/>
      <c r="AP1479" s="1"/>
      <c r="AQ1479" s="1"/>
      <c r="AR1479" s="1"/>
      <c r="AS1479" s="1"/>
      <c r="AT1479" s="1"/>
      <c r="AU1479" s="1"/>
      <c r="AV1479" s="1"/>
    </row>
    <row r="1480" spans="36:48">
      <c r="AJ1480" s="1"/>
      <c r="AP1480" s="1"/>
      <c r="AQ1480" s="1"/>
      <c r="AR1480" s="1"/>
      <c r="AS1480" s="1"/>
      <c r="AT1480" s="1"/>
      <c r="AU1480" s="1"/>
      <c r="AV1480" s="1"/>
    </row>
    <row r="1481" spans="36:48">
      <c r="AJ1481" s="1"/>
      <c r="AP1481" s="1"/>
      <c r="AQ1481" s="1"/>
      <c r="AR1481" s="1"/>
      <c r="AS1481" s="1"/>
      <c r="AT1481" s="1"/>
      <c r="AU1481" s="1"/>
      <c r="AV1481" s="1"/>
    </row>
    <row r="1482" spans="36:48">
      <c r="AJ1482" s="1"/>
      <c r="AP1482" s="1"/>
      <c r="AQ1482" s="1"/>
      <c r="AR1482" s="1"/>
      <c r="AS1482" s="1"/>
      <c r="AT1482" s="1"/>
      <c r="AU1482" s="1"/>
      <c r="AV1482" s="1"/>
    </row>
    <row r="1483" spans="36:48">
      <c r="AJ1483" s="1"/>
      <c r="AP1483" s="1"/>
      <c r="AQ1483" s="1"/>
      <c r="AR1483" s="1"/>
      <c r="AS1483" s="1"/>
      <c r="AT1483" s="1"/>
      <c r="AU1483" s="1"/>
      <c r="AV1483" s="1"/>
    </row>
    <row r="1484" spans="36:48">
      <c r="AJ1484" s="1"/>
      <c r="AP1484" s="1"/>
      <c r="AQ1484" s="1"/>
      <c r="AR1484" s="1"/>
      <c r="AS1484" s="1"/>
      <c r="AT1484" s="1"/>
      <c r="AU1484" s="1"/>
      <c r="AV1484" s="1"/>
    </row>
    <row r="1485" spans="36:48">
      <c r="AJ1485" s="1"/>
      <c r="AP1485" s="1"/>
      <c r="AQ1485" s="1"/>
      <c r="AR1485" s="1"/>
      <c r="AS1485" s="1"/>
      <c r="AT1485" s="1"/>
      <c r="AU1485" s="1"/>
      <c r="AV1485" s="1"/>
    </row>
    <row r="1486" spans="36:48">
      <c r="AJ1486" s="1"/>
      <c r="AP1486" s="1"/>
      <c r="AQ1486" s="1"/>
      <c r="AR1486" s="1"/>
      <c r="AS1486" s="1"/>
      <c r="AT1486" s="1"/>
      <c r="AU1486" s="1"/>
      <c r="AV1486" s="1"/>
    </row>
    <row r="1487" spans="36:48">
      <c r="AJ1487" s="1"/>
      <c r="AP1487" s="1"/>
      <c r="AQ1487" s="1"/>
      <c r="AR1487" s="1"/>
      <c r="AS1487" s="1"/>
      <c r="AT1487" s="1"/>
      <c r="AU1487" s="1"/>
      <c r="AV1487" s="1"/>
    </row>
    <row r="1488" spans="36:48">
      <c r="AJ1488" s="1"/>
      <c r="AP1488" s="1"/>
      <c r="AQ1488" s="1"/>
      <c r="AR1488" s="1"/>
      <c r="AS1488" s="1"/>
      <c r="AT1488" s="1"/>
      <c r="AU1488" s="1"/>
      <c r="AV1488" s="1"/>
    </row>
    <row r="1489" spans="36:48">
      <c r="AJ1489" s="1"/>
      <c r="AP1489" s="1"/>
      <c r="AQ1489" s="1"/>
      <c r="AR1489" s="1"/>
      <c r="AS1489" s="1"/>
      <c r="AT1489" s="1"/>
      <c r="AU1489" s="1"/>
      <c r="AV1489" s="1"/>
    </row>
    <row r="1490" spans="36:48">
      <c r="AJ1490" s="1"/>
      <c r="AP1490" s="1"/>
      <c r="AQ1490" s="1"/>
      <c r="AR1490" s="1"/>
      <c r="AS1490" s="1"/>
      <c r="AT1490" s="1"/>
      <c r="AU1490" s="1"/>
      <c r="AV1490" s="1"/>
    </row>
    <row r="1491" spans="36:48">
      <c r="AJ1491" s="1"/>
      <c r="AP1491" s="1"/>
      <c r="AQ1491" s="1"/>
      <c r="AR1491" s="1"/>
      <c r="AS1491" s="1"/>
      <c r="AT1491" s="1"/>
      <c r="AU1491" s="1"/>
      <c r="AV1491" s="1"/>
    </row>
    <row r="1492" spans="36:48">
      <c r="AJ1492" s="1"/>
      <c r="AP1492" s="1"/>
      <c r="AQ1492" s="1"/>
      <c r="AR1492" s="1"/>
      <c r="AS1492" s="1"/>
      <c r="AT1492" s="1"/>
      <c r="AU1492" s="1"/>
      <c r="AV1492" s="1"/>
    </row>
    <row r="1493" spans="36:48">
      <c r="AJ1493" s="1"/>
      <c r="AP1493" s="1"/>
      <c r="AQ1493" s="1"/>
      <c r="AR1493" s="1"/>
      <c r="AS1493" s="1"/>
      <c r="AT1493" s="1"/>
      <c r="AU1493" s="1"/>
      <c r="AV1493" s="1"/>
    </row>
    <row r="1494" spans="36:48">
      <c r="AJ1494" s="1"/>
      <c r="AP1494" s="1"/>
      <c r="AQ1494" s="1"/>
      <c r="AR1494" s="1"/>
      <c r="AS1494" s="1"/>
      <c r="AT1494" s="1"/>
      <c r="AU1494" s="1"/>
      <c r="AV1494" s="1"/>
    </row>
    <row r="1495" spans="36:48">
      <c r="AJ1495" s="1"/>
      <c r="AP1495" s="1"/>
      <c r="AQ1495" s="1"/>
      <c r="AR1495" s="1"/>
      <c r="AS1495" s="1"/>
      <c r="AT1495" s="1"/>
      <c r="AU1495" s="1"/>
      <c r="AV1495" s="1"/>
    </row>
    <row r="1496" spans="36:48">
      <c r="AJ1496" s="1"/>
      <c r="AP1496" s="1"/>
      <c r="AQ1496" s="1"/>
      <c r="AR1496" s="1"/>
      <c r="AS1496" s="1"/>
      <c r="AT1496" s="1"/>
      <c r="AU1496" s="1"/>
      <c r="AV1496" s="1"/>
    </row>
    <row r="1497" spans="36:48">
      <c r="AJ1497" s="1"/>
      <c r="AP1497" s="1"/>
      <c r="AQ1497" s="1"/>
      <c r="AR1497" s="1"/>
      <c r="AS1497" s="1"/>
      <c r="AT1497" s="1"/>
      <c r="AU1497" s="1"/>
      <c r="AV1497" s="1"/>
    </row>
    <row r="1498" spans="36:48">
      <c r="AJ1498" s="1"/>
      <c r="AP1498" s="1"/>
      <c r="AQ1498" s="1"/>
      <c r="AR1498" s="1"/>
      <c r="AS1498" s="1"/>
      <c r="AT1498" s="1"/>
      <c r="AU1498" s="1"/>
      <c r="AV1498" s="1"/>
    </row>
    <row r="1499" spans="36:48">
      <c r="AJ1499" s="1"/>
      <c r="AP1499" s="1"/>
      <c r="AQ1499" s="1"/>
      <c r="AR1499" s="1"/>
      <c r="AS1499" s="1"/>
      <c r="AT1499" s="1"/>
      <c r="AU1499" s="1"/>
      <c r="AV1499" s="1"/>
    </row>
    <row r="1500" spans="36:48">
      <c r="AJ1500" s="1"/>
      <c r="AP1500" s="1"/>
      <c r="AQ1500" s="1"/>
      <c r="AR1500" s="1"/>
      <c r="AS1500" s="1"/>
      <c r="AT1500" s="1"/>
      <c r="AU1500" s="1"/>
      <c r="AV1500" s="1"/>
    </row>
    <row r="1501" spans="36:48">
      <c r="AJ1501" s="1"/>
      <c r="AP1501" s="1"/>
      <c r="AQ1501" s="1"/>
      <c r="AR1501" s="1"/>
      <c r="AS1501" s="1"/>
      <c r="AT1501" s="1"/>
      <c r="AU1501" s="1"/>
      <c r="AV1501" s="1"/>
    </row>
    <row r="1502" spans="36:48">
      <c r="AJ1502" s="1"/>
      <c r="AP1502" s="1"/>
      <c r="AQ1502" s="1"/>
      <c r="AR1502" s="1"/>
      <c r="AS1502" s="1"/>
      <c r="AT1502" s="1"/>
      <c r="AU1502" s="1"/>
      <c r="AV1502" s="1"/>
    </row>
    <row r="1503" spans="36:48">
      <c r="AJ1503" s="1"/>
      <c r="AP1503" s="1"/>
      <c r="AQ1503" s="1"/>
      <c r="AR1503" s="1"/>
      <c r="AS1503" s="1"/>
      <c r="AT1503" s="1"/>
      <c r="AU1503" s="1"/>
      <c r="AV1503" s="1"/>
    </row>
    <row r="1504" spans="36:48">
      <c r="AJ1504" s="1"/>
      <c r="AP1504" s="1"/>
      <c r="AQ1504" s="1"/>
      <c r="AR1504" s="1"/>
      <c r="AS1504" s="1"/>
      <c r="AT1504" s="1"/>
      <c r="AU1504" s="1"/>
      <c r="AV1504" s="1"/>
    </row>
    <row r="1505" spans="36:48">
      <c r="AJ1505" s="1"/>
      <c r="AP1505" s="1"/>
      <c r="AQ1505" s="1"/>
      <c r="AR1505" s="1"/>
      <c r="AS1505" s="1"/>
      <c r="AT1505" s="1"/>
      <c r="AU1505" s="1"/>
      <c r="AV1505" s="1"/>
    </row>
    <row r="1506" spans="36:48">
      <c r="AJ1506" s="1"/>
      <c r="AP1506" s="1"/>
      <c r="AQ1506" s="1"/>
      <c r="AR1506" s="1"/>
      <c r="AS1506" s="1"/>
      <c r="AT1506" s="1"/>
      <c r="AU1506" s="1"/>
      <c r="AV1506" s="1"/>
    </row>
    <row r="1507" spans="36:48">
      <c r="AJ1507" s="1"/>
      <c r="AP1507" s="1"/>
      <c r="AQ1507" s="1"/>
      <c r="AR1507" s="1"/>
      <c r="AS1507" s="1"/>
      <c r="AT1507" s="1"/>
      <c r="AU1507" s="1"/>
      <c r="AV1507" s="1"/>
    </row>
    <row r="1508" spans="36:48">
      <c r="AJ1508" s="1"/>
      <c r="AP1508" s="1"/>
      <c r="AQ1508" s="1"/>
      <c r="AR1508" s="1"/>
      <c r="AS1508" s="1"/>
      <c r="AT1508" s="1"/>
      <c r="AU1508" s="1"/>
      <c r="AV1508" s="1"/>
    </row>
    <row r="1509" spans="36:48">
      <c r="AJ1509" s="1"/>
      <c r="AP1509" s="1"/>
      <c r="AQ1509" s="1"/>
      <c r="AR1509" s="1"/>
      <c r="AS1509" s="1"/>
      <c r="AT1509" s="1"/>
      <c r="AU1509" s="1"/>
      <c r="AV1509" s="1"/>
    </row>
    <row r="1510" spans="36:48">
      <c r="AJ1510" s="1"/>
      <c r="AP1510" s="1"/>
      <c r="AQ1510" s="1"/>
      <c r="AR1510" s="1"/>
      <c r="AS1510" s="1"/>
      <c r="AT1510" s="1"/>
      <c r="AU1510" s="1"/>
      <c r="AV1510" s="1"/>
    </row>
    <row r="1511" spans="36:48">
      <c r="AJ1511" s="1"/>
      <c r="AP1511" s="1"/>
      <c r="AQ1511" s="1"/>
      <c r="AR1511" s="1"/>
      <c r="AS1511" s="1"/>
      <c r="AT1511" s="1"/>
      <c r="AU1511" s="1"/>
      <c r="AV1511" s="1"/>
    </row>
    <row r="1512" spans="36:48">
      <c r="AJ1512" s="1"/>
      <c r="AP1512" s="1"/>
      <c r="AQ1512" s="1"/>
      <c r="AR1512" s="1"/>
      <c r="AS1512" s="1"/>
      <c r="AT1512" s="1"/>
      <c r="AU1512" s="1"/>
      <c r="AV1512" s="1"/>
    </row>
    <row r="1513" spans="36:48">
      <c r="AJ1513" s="1"/>
      <c r="AP1513" s="1"/>
      <c r="AQ1513" s="1"/>
      <c r="AR1513" s="1"/>
      <c r="AS1513" s="1"/>
      <c r="AT1513" s="1"/>
      <c r="AU1513" s="1"/>
      <c r="AV1513" s="1"/>
    </row>
    <row r="1514" spans="36:48">
      <c r="AJ1514" s="1"/>
      <c r="AP1514" s="1"/>
      <c r="AQ1514" s="1"/>
      <c r="AR1514" s="1"/>
      <c r="AS1514" s="1"/>
      <c r="AT1514" s="1"/>
      <c r="AU1514" s="1"/>
      <c r="AV1514" s="1"/>
    </row>
    <row r="1515" spans="36:48">
      <c r="AJ1515" s="1"/>
      <c r="AP1515" s="1"/>
      <c r="AQ1515" s="1"/>
      <c r="AR1515" s="1"/>
      <c r="AS1515" s="1"/>
      <c r="AT1515" s="1"/>
      <c r="AU1515" s="1"/>
      <c r="AV1515" s="1"/>
    </row>
    <row r="1516" spans="36:48">
      <c r="AJ1516" s="1"/>
      <c r="AP1516" s="1"/>
      <c r="AQ1516" s="1"/>
      <c r="AR1516" s="1"/>
      <c r="AS1516" s="1"/>
      <c r="AT1516" s="1"/>
      <c r="AU1516" s="1"/>
      <c r="AV1516" s="1"/>
    </row>
    <row r="1517" spans="36:48">
      <c r="AJ1517" s="1"/>
      <c r="AP1517" s="1"/>
      <c r="AQ1517" s="1"/>
      <c r="AR1517" s="1"/>
      <c r="AS1517" s="1"/>
      <c r="AT1517" s="1"/>
      <c r="AU1517" s="1"/>
      <c r="AV1517" s="1"/>
    </row>
    <row r="1518" spans="36:48">
      <c r="AJ1518" s="1"/>
      <c r="AP1518" s="1"/>
      <c r="AQ1518" s="1"/>
      <c r="AR1518" s="1"/>
      <c r="AS1518" s="1"/>
      <c r="AT1518" s="1"/>
      <c r="AU1518" s="1"/>
      <c r="AV1518" s="1"/>
    </row>
    <row r="1519" spans="36:48">
      <c r="AJ1519" s="1"/>
      <c r="AP1519" s="1"/>
      <c r="AQ1519" s="1"/>
      <c r="AR1519" s="1"/>
      <c r="AS1519" s="1"/>
      <c r="AT1519" s="1"/>
      <c r="AU1519" s="1"/>
      <c r="AV1519" s="1"/>
    </row>
    <row r="1520" spans="36:48">
      <c r="AJ1520" s="1"/>
      <c r="AP1520" s="1"/>
      <c r="AQ1520" s="1"/>
      <c r="AR1520" s="1"/>
      <c r="AS1520" s="1"/>
      <c r="AT1520" s="1"/>
      <c r="AU1520" s="1"/>
      <c r="AV1520" s="1"/>
    </row>
    <row r="1521" spans="36:48">
      <c r="AJ1521" s="1"/>
      <c r="AP1521" s="1"/>
      <c r="AQ1521" s="1"/>
      <c r="AR1521" s="1"/>
      <c r="AS1521" s="1"/>
      <c r="AT1521" s="1"/>
      <c r="AU1521" s="1"/>
      <c r="AV1521" s="1"/>
    </row>
    <row r="1522" spans="36:48">
      <c r="AJ1522" s="1"/>
      <c r="AP1522" s="1"/>
      <c r="AQ1522" s="1"/>
      <c r="AR1522" s="1"/>
      <c r="AS1522" s="1"/>
      <c r="AT1522" s="1"/>
      <c r="AU1522" s="1"/>
      <c r="AV1522" s="1"/>
    </row>
    <row r="1523" spans="36:48">
      <c r="AJ1523" s="1"/>
      <c r="AP1523" s="1"/>
      <c r="AQ1523" s="1"/>
      <c r="AR1523" s="1"/>
      <c r="AS1523" s="1"/>
      <c r="AT1523" s="1"/>
      <c r="AU1523" s="1"/>
      <c r="AV1523" s="1"/>
    </row>
    <row r="1524" spans="36:48">
      <c r="AJ1524" s="1"/>
      <c r="AP1524" s="1"/>
      <c r="AQ1524" s="1"/>
      <c r="AR1524" s="1"/>
      <c r="AS1524" s="1"/>
      <c r="AT1524" s="1"/>
      <c r="AU1524" s="1"/>
      <c r="AV1524" s="1"/>
    </row>
    <row r="1525" spans="36:48">
      <c r="AJ1525" s="1"/>
      <c r="AP1525" s="1"/>
      <c r="AQ1525" s="1"/>
      <c r="AR1525" s="1"/>
      <c r="AS1525" s="1"/>
      <c r="AT1525" s="1"/>
      <c r="AU1525" s="1"/>
      <c r="AV1525" s="1"/>
    </row>
    <row r="1526" spans="36:48">
      <c r="AJ1526" s="1"/>
      <c r="AP1526" s="1"/>
      <c r="AQ1526" s="1"/>
      <c r="AR1526" s="1"/>
      <c r="AS1526" s="1"/>
      <c r="AT1526" s="1"/>
      <c r="AU1526" s="1"/>
      <c r="AV1526" s="1"/>
    </row>
    <row r="1527" spans="36:48">
      <c r="AJ1527" s="1"/>
      <c r="AP1527" s="1"/>
      <c r="AQ1527" s="1"/>
      <c r="AR1527" s="1"/>
      <c r="AS1527" s="1"/>
      <c r="AT1527" s="1"/>
      <c r="AU1527" s="1"/>
      <c r="AV1527" s="1"/>
    </row>
    <row r="1528" spans="36:48">
      <c r="AJ1528" s="1"/>
      <c r="AP1528" s="1"/>
      <c r="AQ1528" s="1"/>
      <c r="AR1528" s="1"/>
      <c r="AS1528" s="1"/>
      <c r="AT1528" s="1"/>
      <c r="AU1528" s="1"/>
      <c r="AV1528" s="1"/>
    </row>
    <row r="1529" spans="36:48">
      <c r="AJ1529" s="1"/>
      <c r="AP1529" s="1"/>
      <c r="AQ1529" s="1"/>
      <c r="AR1529" s="1"/>
      <c r="AS1529" s="1"/>
      <c r="AT1529" s="1"/>
      <c r="AU1529" s="1"/>
      <c r="AV1529" s="1"/>
    </row>
    <row r="1530" spans="36:48">
      <c r="AJ1530" s="1"/>
      <c r="AP1530" s="1"/>
      <c r="AQ1530" s="1"/>
      <c r="AR1530" s="1"/>
      <c r="AS1530" s="1"/>
      <c r="AT1530" s="1"/>
      <c r="AU1530" s="1"/>
      <c r="AV1530" s="1"/>
    </row>
    <row r="1531" spans="36:48">
      <c r="AJ1531" s="1"/>
      <c r="AP1531" s="1"/>
      <c r="AQ1531" s="1"/>
      <c r="AR1531" s="1"/>
      <c r="AS1531" s="1"/>
      <c r="AT1531" s="1"/>
      <c r="AU1531" s="1"/>
      <c r="AV1531" s="1"/>
    </row>
    <row r="1532" spans="36:48">
      <c r="AJ1532" s="1"/>
      <c r="AP1532" s="1"/>
      <c r="AQ1532" s="1"/>
      <c r="AR1532" s="1"/>
      <c r="AS1532" s="1"/>
      <c r="AT1532" s="1"/>
      <c r="AU1532" s="1"/>
      <c r="AV1532" s="1"/>
    </row>
    <row r="1533" spans="36:48">
      <c r="AJ1533" s="1"/>
      <c r="AP1533" s="1"/>
      <c r="AQ1533" s="1"/>
      <c r="AR1533" s="1"/>
      <c r="AS1533" s="1"/>
      <c r="AT1533" s="1"/>
      <c r="AU1533" s="1"/>
      <c r="AV1533" s="1"/>
    </row>
    <row r="1534" spans="36:48">
      <c r="AJ1534" s="1"/>
      <c r="AP1534" s="1"/>
      <c r="AQ1534" s="1"/>
      <c r="AR1534" s="1"/>
      <c r="AS1534" s="1"/>
      <c r="AT1534" s="1"/>
      <c r="AU1534" s="1"/>
      <c r="AV1534" s="1"/>
    </row>
    <row r="1535" spans="36:48">
      <c r="AJ1535" s="1"/>
      <c r="AP1535" s="1"/>
      <c r="AQ1535" s="1"/>
      <c r="AR1535" s="1"/>
      <c r="AS1535" s="1"/>
      <c r="AT1535" s="1"/>
      <c r="AU1535" s="1"/>
      <c r="AV1535" s="1"/>
    </row>
    <row r="1536" spans="36:48">
      <c r="AJ1536" s="1"/>
      <c r="AP1536" s="1"/>
      <c r="AQ1536" s="1"/>
      <c r="AR1536" s="1"/>
      <c r="AS1536" s="1"/>
      <c r="AT1536" s="1"/>
      <c r="AU1536" s="1"/>
      <c r="AV1536" s="1"/>
    </row>
    <row r="1537" spans="36:48">
      <c r="AJ1537" s="1"/>
      <c r="AP1537" s="1"/>
      <c r="AQ1537" s="1"/>
      <c r="AR1537" s="1"/>
      <c r="AS1537" s="1"/>
      <c r="AT1537" s="1"/>
      <c r="AU1537" s="1"/>
      <c r="AV1537" s="1"/>
    </row>
    <row r="1538" spans="36:48">
      <c r="AJ1538" s="1"/>
      <c r="AP1538" s="1"/>
      <c r="AQ1538" s="1"/>
      <c r="AR1538" s="1"/>
      <c r="AS1538" s="1"/>
      <c r="AT1538" s="1"/>
      <c r="AU1538" s="1"/>
      <c r="AV1538" s="1"/>
    </row>
    <row r="1539" spans="36:48">
      <c r="AJ1539" s="1"/>
      <c r="AP1539" s="1"/>
      <c r="AQ1539" s="1"/>
      <c r="AR1539" s="1"/>
      <c r="AS1539" s="1"/>
      <c r="AT1539" s="1"/>
      <c r="AU1539" s="1"/>
      <c r="AV1539" s="1"/>
    </row>
    <row r="1540" spans="36:48">
      <c r="AJ1540" s="1"/>
      <c r="AP1540" s="1"/>
      <c r="AQ1540" s="1"/>
      <c r="AR1540" s="1"/>
      <c r="AS1540" s="1"/>
      <c r="AT1540" s="1"/>
      <c r="AU1540" s="1"/>
      <c r="AV1540" s="1"/>
    </row>
    <row r="1541" spans="36:48">
      <c r="AJ1541" s="1"/>
      <c r="AP1541" s="1"/>
      <c r="AQ1541" s="1"/>
      <c r="AR1541" s="1"/>
      <c r="AS1541" s="1"/>
      <c r="AT1541" s="1"/>
      <c r="AU1541" s="1"/>
      <c r="AV1541" s="1"/>
    </row>
    <row r="1542" spans="36:48">
      <c r="AJ1542" s="1"/>
      <c r="AP1542" s="1"/>
      <c r="AQ1542" s="1"/>
      <c r="AR1542" s="1"/>
      <c r="AS1542" s="1"/>
      <c r="AT1542" s="1"/>
      <c r="AU1542" s="1"/>
      <c r="AV1542" s="1"/>
    </row>
    <row r="1543" spans="36:48">
      <c r="AJ1543" s="1"/>
      <c r="AP1543" s="1"/>
      <c r="AQ1543" s="1"/>
      <c r="AR1543" s="1"/>
      <c r="AS1543" s="1"/>
      <c r="AT1543" s="1"/>
      <c r="AU1543" s="1"/>
      <c r="AV1543" s="1"/>
    </row>
    <row r="1544" spans="36:48">
      <c r="AJ1544" s="1"/>
      <c r="AP1544" s="1"/>
      <c r="AQ1544" s="1"/>
      <c r="AR1544" s="1"/>
      <c r="AS1544" s="1"/>
      <c r="AT1544" s="1"/>
      <c r="AU1544" s="1"/>
      <c r="AV1544" s="1"/>
    </row>
    <row r="1545" spans="36:48">
      <c r="AJ1545" s="1"/>
      <c r="AP1545" s="1"/>
      <c r="AQ1545" s="1"/>
      <c r="AR1545" s="1"/>
      <c r="AS1545" s="1"/>
      <c r="AT1545" s="1"/>
      <c r="AU1545" s="1"/>
      <c r="AV1545" s="1"/>
    </row>
    <row r="1546" spans="36:48">
      <c r="AJ1546" s="1"/>
      <c r="AP1546" s="1"/>
      <c r="AQ1546" s="1"/>
      <c r="AR1546" s="1"/>
      <c r="AS1546" s="1"/>
      <c r="AT1546" s="1"/>
      <c r="AU1546" s="1"/>
      <c r="AV1546" s="1"/>
    </row>
    <row r="1547" spans="36:48">
      <c r="AJ1547" s="1"/>
      <c r="AP1547" s="1"/>
      <c r="AQ1547" s="1"/>
      <c r="AR1547" s="1"/>
      <c r="AS1547" s="1"/>
      <c r="AT1547" s="1"/>
      <c r="AU1547" s="1"/>
      <c r="AV1547" s="1"/>
    </row>
    <row r="1548" spans="36:48">
      <c r="AJ1548" s="1"/>
      <c r="AP1548" s="1"/>
      <c r="AQ1548" s="1"/>
      <c r="AR1548" s="1"/>
      <c r="AS1548" s="1"/>
      <c r="AT1548" s="1"/>
      <c r="AU1548" s="1"/>
      <c r="AV1548" s="1"/>
    </row>
    <row r="1549" spans="36:48">
      <c r="AJ1549" s="1"/>
      <c r="AP1549" s="1"/>
      <c r="AQ1549" s="1"/>
      <c r="AR1549" s="1"/>
      <c r="AS1549" s="1"/>
      <c r="AT1549" s="1"/>
      <c r="AU1549" s="1"/>
      <c r="AV1549" s="1"/>
    </row>
    <row r="1550" spans="36:48">
      <c r="AJ1550" s="1"/>
      <c r="AP1550" s="1"/>
      <c r="AQ1550" s="1"/>
      <c r="AR1550" s="1"/>
      <c r="AS1550" s="1"/>
      <c r="AT1550" s="1"/>
      <c r="AU1550" s="1"/>
      <c r="AV1550" s="1"/>
    </row>
    <row r="1551" spans="36:48">
      <c r="AJ1551" s="1"/>
      <c r="AP1551" s="1"/>
      <c r="AQ1551" s="1"/>
      <c r="AR1551" s="1"/>
      <c r="AS1551" s="1"/>
      <c r="AT1551" s="1"/>
      <c r="AU1551" s="1"/>
      <c r="AV1551" s="1"/>
    </row>
    <row r="1552" spans="36:48">
      <c r="AJ1552" s="1"/>
      <c r="AP1552" s="1"/>
      <c r="AQ1552" s="1"/>
      <c r="AR1552" s="1"/>
      <c r="AS1552" s="1"/>
      <c r="AT1552" s="1"/>
      <c r="AU1552" s="1"/>
      <c r="AV1552" s="1"/>
    </row>
    <row r="1553" spans="36:48">
      <c r="AJ1553" s="1"/>
      <c r="AP1553" s="1"/>
      <c r="AQ1553" s="1"/>
      <c r="AR1553" s="1"/>
      <c r="AS1553" s="1"/>
      <c r="AT1553" s="1"/>
      <c r="AU1553" s="1"/>
      <c r="AV1553" s="1"/>
    </row>
    <row r="1554" spans="36:48">
      <c r="AJ1554" s="1"/>
      <c r="AP1554" s="1"/>
      <c r="AQ1554" s="1"/>
      <c r="AR1554" s="1"/>
      <c r="AS1554" s="1"/>
      <c r="AT1554" s="1"/>
      <c r="AU1554" s="1"/>
      <c r="AV1554" s="1"/>
    </row>
    <row r="1555" spans="36:48">
      <c r="AJ1555" s="1"/>
      <c r="AP1555" s="1"/>
      <c r="AQ1555" s="1"/>
      <c r="AR1555" s="1"/>
      <c r="AS1555" s="1"/>
      <c r="AT1555" s="1"/>
      <c r="AU1555" s="1"/>
      <c r="AV1555" s="1"/>
    </row>
    <row r="1556" spans="36:48">
      <c r="AJ1556" s="1"/>
      <c r="AP1556" s="1"/>
      <c r="AQ1556" s="1"/>
      <c r="AR1556" s="1"/>
      <c r="AS1556" s="1"/>
      <c r="AT1556" s="1"/>
      <c r="AU1556" s="1"/>
      <c r="AV1556" s="1"/>
    </row>
    <row r="1557" spans="36:48">
      <c r="AJ1557" s="1"/>
      <c r="AP1557" s="1"/>
      <c r="AQ1557" s="1"/>
      <c r="AR1557" s="1"/>
      <c r="AS1557" s="1"/>
      <c r="AT1557" s="1"/>
      <c r="AU1557" s="1"/>
      <c r="AV1557" s="1"/>
    </row>
    <row r="1558" spans="36:48">
      <c r="AJ1558" s="1"/>
      <c r="AP1558" s="1"/>
      <c r="AQ1558" s="1"/>
      <c r="AR1558" s="1"/>
      <c r="AS1558" s="1"/>
      <c r="AT1558" s="1"/>
      <c r="AU1558" s="1"/>
      <c r="AV1558" s="1"/>
    </row>
    <row r="1559" spans="36:48">
      <c r="AJ1559" s="1"/>
      <c r="AP1559" s="1"/>
      <c r="AQ1559" s="1"/>
      <c r="AR1559" s="1"/>
      <c r="AS1559" s="1"/>
      <c r="AT1559" s="1"/>
      <c r="AU1559" s="1"/>
      <c r="AV1559" s="1"/>
    </row>
    <row r="1560" spans="36:48">
      <c r="AJ1560" s="1"/>
      <c r="AP1560" s="1"/>
      <c r="AQ1560" s="1"/>
      <c r="AR1560" s="1"/>
      <c r="AS1560" s="1"/>
      <c r="AT1560" s="1"/>
      <c r="AU1560" s="1"/>
      <c r="AV1560" s="1"/>
    </row>
    <row r="1561" spans="36:48">
      <c r="AJ1561" s="1"/>
      <c r="AP1561" s="1"/>
      <c r="AQ1561" s="1"/>
      <c r="AR1561" s="1"/>
      <c r="AS1561" s="1"/>
      <c r="AT1561" s="1"/>
      <c r="AU1561" s="1"/>
      <c r="AV1561" s="1"/>
    </row>
    <row r="1562" spans="36:48">
      <c r="AJ1562" s="1"/>
      <c r="AP1562" s="1"/>
      <c r="AQ1562" s="1"/>
      <c r="AR1562" s="1"/>
      <c r="AS1562" s="1"/>
      <c r="AT1562" s="1"/>
      <c r="AU1562" s="1"/>
      <c r="AV1562" s="1"/>
    </row>
    <row r="1563" spans="36:48">
      <c r="AJ1563" s="1"/>
      <c r="AP1563" s="1"/>
      <c r="AQ1563" s="1"/>
      <c r="AR1563" s="1"/>
      <c r="AS1563" s="1"/>
      <c r="AT1563" s="1"/>
      <c r="AU1563" s="1"/>
      <c r="AV1563" s="1"/>
    </row>
    <row r="1564" spans="36:48">
      <c r="AJ1564" s="1"/>
      <c r="AP1564" s="1"/>
      <c r="AQ1564" s="1"/>
      <c r="AR1564" s="1"/>
      <c r="AS1564" s="1"/>
      <c r="AT1564" s="1"/>
      <c r="AU1564" s="1"/>
      <c r="AV1564" s="1"/>
    </row>
    <row r="1565" spans="36:48">
      <c r="AJ1565" s="1"/>
      <c r="AP1565" s="1"/>
      <c r="AQ1565" s="1"/>
      <c r="AR1565" s="1"/>
      <c r="AS1565" s="1"/>
      <c r="AT1565" s="1"/>
      <c r="AU1565" s="1"/>
      <c r="AV1565" s="1"/>
    </row>
    <row r="1566" spans="36:48">
      <c r="AJ1566" s="1"/>
      <c r="AP1566" s="1"/>
      <c r="AQ1566" s="1"/>
      <c r="AR1566" s="1"/>
      <c r="AS1566" s="1"/>
      <c r="AT1566" s="1"/>
      <c r="AU1566" s="1"/>
      <c r="AV1566" s="1"/>
    </row>
    <row r="1567" spans="36:48">
      <c r="AJ1567" s="1"/>
      <c r="AP1567" s="1"/>
      <c r="AQ1567" s="1"/>
      <c r="AR1567" s="1"/>
      <c r="AS1567" s="1"/>
      <c r="AT1567" s="1"/>
      <c r="AU1567" s="1"/>
      <c r="AV1567" s="1"/>
    </row>
    <row r="1568" spans="36:48">
      <c r="AJ1568" s="1"/>
      <c r="AP1568" s="1"/>
      <c r="AQ1568" s="1"/>
      <c r="AR1568" s="1"/>
      <c r="AS1568" s="1"/>
      <c r="AT1568" s="1"/>
      <c r="AU1568" s="1"/>
      <c r="AV1568" s="1"/>
    </row>
    <row r="1569" spans="36:48">
      <c r="AJ1569" s="1"/>
      <c r="AP1569" s="1"/>
      <c r="AQ1569" s="1"/>
      <c r="AR1569" s="1"/>
      <c r="AS1569" s="1"/>
      <c r="AT1569" s="1"/>
      <c r="AU1569" s="1"/>
      <c r="AV1569" s="1"/>
    </row>
    <row r="1570" spans="36:48">
      <c r="AJ1570" s="1"/>
      <c r="AP1570" s="1"/>
      <c r="AQ1570" s="1"/>
      <c r="AR1570" s="1"/>
      <c r="AS1570" s="1"/>
      <c r="AT1570" s="1"/>
      <c r="AU1570" s="1"/>
      <c r="AV1570" s="1"/>
    </row>
    <row r="1571" spans="36:48">
      <c r="AJ1571" s="1"/>
      <c r="AP1571" s="1"/>
      <c r="AQ1571" s="1"/>
      <c r="AR1571" s="1"/>
      <c r="AS1571" s="1"/>
      <c r="AT1571" s="1"/>
      <c r="AU1571" s="1"/>
      <c r="AV1571" s="1"/>
    </row>
    <row r="1572" spans="36:48">
      <c r="AJ1572" s="1"/>
      <c r="AP1572" s="1"/>
      <c r="AQ1572" s="1"/>
      <c r="AR1572" s="1"/>
      <c r="AS1572" s="1"/>
      <c r="AT1572" s="1"/>
      <c r="AU1572" s="1"/>
      <c r="AV1572" s="1"/>
    </row>
    <row r="1573" spans="36:48">
      <c r="AJ1573" s="1"/>
      <c r="AP1573" s="1"/>
      <c r="AQ1573" s="1"/>
      <c r="AR1573" s="1"/>
      <c r="AS1573" s="1"/>
      <c r="AT1573" s="1"/>
      <c r="AU1573" s="1"/>
      <c r="AV1573" s="1"/>
    </row>
    <row r="1574" spans="36:48">
      <c r="AJ1574" s="1"/>
      <c r="AP1574" s="1"/>
      <c r="AQ1574" s="1"/>
      <c r="AR1574" s="1"/>
      <c r="AS1574" s="1"/>
      <c r="AT1574" s="1"/>
      <c r="AU1574" s="1"/>
      <c r="AV1574" s="1"/>
    </row>
    <row r="1575" spans="36:48">
      <c r="AJ1575" s="1"/>
      <c r="AP1575" s="1"/>
      <c r="AQ1575" s="1"/>
      <c r="AR1575" s="1"/>
      <c r="AS1575" s="1"/>
      <c r="AT1575" s="1"/>
      <c r="AU1575" s="1"/>
      <c r="AV1575" s="1"/>
    </row>
    <row r="1576" spans="36:48">
      <c r="AJ1576" s="1"/>
      <c r="AP1576" s="1"/>
      <c r="AQ1576" s="1"/>
      <c r="AR1576" s="1"/>
      <c r="AS1576" s="1"/>
      <c r="AT1576" s="1"/>
      <c r="AU1576" s="1"/>
      <c r="AV1576" s="1"/>
    </row>
    <row r="1577" spans="36:48">
      <c r="AJ1577" s="1"/>
      <c r="AP1577" s="1"/>
      <c r="AQ1577" s="1"/>
      <c r="AR1577" s="1"/>
      <c r="AS1577" s="1"/>
      <c r="AT1577" s="1"/>
      <c r="AU1577" s="1"/>
      <c r="AV1577" s="1"/>
    </row>
    <row r="1578" spans="36:48">
      <c r="AJ1578" s="1"/>
      <c r="AP1578" s="1"/>
      <c r="AQ1578" s="1"/>
      <c r="AR1578" s="1"/>
      <c r="AS1578" s="1"/>
      <c r="AT1578" s="1"/>
      <c r="AU1578" s="1"/>
      <c r="AV1578" s="1"/>
    </row>
    <row r="1579" spans="36:48">
      <c r="AJ1579" s="1"/>
      <c r="AP1579" s="1"/>
      <c r="AQ1579" s="1"/>
      <c r="AR1579" s="1"/>
      <c r="AS1579" s="1"/>
      <c r="AT1579" s="1"/>
      <c r="AU1579" s="1"/>
      <c r="AV1579" s="1"/>
    </row>
    <row r="1580" spans="36:48">
      <c r="AJ1580" s="1"/>
      <c r="AP1580" s="1"/>
      <c r="AQ1580" s="1"/>
      <c r="AR1580" s="1"/>
      <c r="AS1580" s="1"/>
      <c r="AT1580" s="1"/>
      <c r="AU1580" s="1"/>
      <c r="AV1580" s="1"/>
    </row>
    <row r="1581" spans="36:48">
      <c r="AJ1581" s="1"/>
      <c r="AP1581" s="1"/>
      <c r="AQ1581" s="1"/>
      <c r="AR1581" s="1"/>
      <c r="AS1581" s="1"/>
      <c r="AT1581" s="1"/>
      <c r="AU1581" s="1"/>
      <c r="AV1581" s="1"/>
    </row>
    <row r="1582" spans="36:48">
      <c r="AJ1582" s="1"/>
      <c r="AP1582" s="1"/>
      <c r="AQ1582" s="1"/>
      <c r="AR1582" s="1"/>
      <c r="AS1582" s="1"/>
      <c r="AT1582" s="1"/>
      <c r="AU1582" s="1"/>
      <c r="AV1582" s="1"/>
    </row>
    <row r="1583" spans="36:48">
      <c r="AJ1583" s="1"/>
      <c r="AP1583" s="1"/>
      <c r="AQ1583" s="1"/>
      <c r="AR1583" s="1"/>
      <c r="AS1583" s="1"/>
      <c r="AT1583" s="1"/>
      <c r="AU1583" s="1"/>
      <c r="AV1583" s="1"/>
    </row>
    <row r="1584" spans="36:48">
      <c r="AJ1584" s="1"/>
      <c r="AP1584" s="1"/>
      <c r="AQ1584" s="1"/>
      <c r="AR1584" s="1"/>
      <c r="AS1584" s="1"/>
      <c r="AT1584" s="1"/>
      <c r="AU1584" s="1"/>
      <c r="AV1584" s="1"/>
    </row>
    <row r="1585" spans="36:48">
      <c r="AJ1585" s="1"/>
      <c r="AP1585" s="1"/>
      <c r="AQ1585" s="1"/>
      <c r="AR1585" s="1"/>
      <c r="AS1585" s="1"/>
      <c r="AT1585" s="1"/>
      <c r="AU1585" s="1"/>
      <c r="AV1585" s="1"/>
    </row>
    <row r="1586" spans="36:48">
      <c r="AJ1586" s="1"/>
      <c r="AP1586" s="1"/>
      <c r="AQ1586" s="1"/>
      <c r="AR1586" s="1"/>
      <c r="AS1586" s="1"/>
      <c r="AT1586" s="1"/>
      <c r="AU1586" s="1"/>
      <c r="AV1586" s="1"/>
    </row>
    <row r="1587" spans="36:48">
      <c r="AJ1587" s="1"/>
      <c r="AP1587" s="1"/>
      <c r="AQ1587" s="1"/>
      <c r="AR1587" s="1"/>
      <c r="AS1587" s="1"/>
      <c r="AT1587" s="1"/>
      <c r="AU1587" s="1"/>
      <c r="AV1587" s="1"/>
    </row>
    <row r="1588" spans="36:48">
      <c r="AJ1588" s="1"/>
      <c r="AP1588" s="1"/>
      <c r="AQ1588" s="1"/>
      <c r="AR1588" s="1"/>
      <c r="AS1588" s="1"/>
      <c r="AT1588" s="1"/>
      <c r="AU1588" s="1"/>
      <c r="AV1588" s="1"/>
    </row>
    <row r="1589" spans="36:48">
      <c r="AJ1589" s="1"/>
      <c r="AP1589" s="1"/>
      <c r="AQ1589" s="1"/>
      <c r="AR1589" s="1"/>
      <c r="AS1589" s="1"/>
      <c r="AT1589" s="1"/>
      <c r="AU1589" s="1"/>
      <c r="AV1589" s="1"/>
    </row>
    <row r="1590" spans="36:48">
      <c r="AJ1590" s="1"/>
      <c r="AP1590" s="1"/>
      <c r="AQ1590" s="1"/>
      <c r="AR1590" s="1"/>
      <c r="AS1590" s="1"/>
      <c r="AT1590" s="1"/>
      <c r="AU1590" s="1"/>
      <c r="AV1590" s="1"/>
    </row>
    <row r="1591" spans="36:48">
      <c r="AJ1591" s="1"/>
      <c r="AP1591" s="1"/>
      <c r="AQ1591" s="1"/>
      <c r="AR1591" s="1"/>
      <c r="AS1591" s="1"/>
      <c r="AT1591" s="1"/>
      <c r="AU1591" s="1"/>
      <c r="AV1591" s="1"/>
    </row>
    <row r="1592" spans="36:48">
      <c r="AJ1592" s="1"/>
      <c r="AP1592" s="1"/>
      <c r="AQ1592" s="1"/>
      <c r="AR1592" s="1"/>
      <c r="AS1592" s="1"/>
      <c r="AT1592" s="1"/>
      <c r="AU1592" s="1"/>
      <c r="AV1592" s="1"/>
    </row>
    <row r="1593" spans="36:48">
      <c r="AJ1593" s="1"/>
      <c r="AP1593" s="1"/>
      <c r="AQ1593" s="1"/>
      <c r="AR1593" s="1"/>
      <c r="AS1593" s="1"/>
      <c r="AT1593" s="1"/>
      <c r="AU1593" s="1"/>
      <c r="AV1593" s="1"/>
    </row>
    <row r="1594" spans="36:48">
      <c r="AJ1594" s="1"/>
      <c r="AP1594" s="1"/>
      <c r="AQ1594" s="1"/>
      <c r="AR1594" s="1"/>
      <c r="AS1594" s="1"/>
      <c r="AT1594" s="1"/>
      <c r="AU1594" s="1"/>
      <c r="AV1594" s="1"/>
    </row>
    <row r="1595" spans="36:48">
      <c r="AJ1595" s="1"/>
      <c r="AP1595" s="1"/>
      <c r="AQ1595" s="1"/>
      <c r="AR1595" s="1"/>
      <c r="AS1595" s="1"/>
      <c r="AT1595" s="1"/>
      <c r="AU1595" s="1"/>
      <c r="AV1595" s="1"/>
    </row>
    <row r="1596" spans="36:48">
      <c r="AJ1596" s="1"/>
      <c r="AP1596" s="1"/>
      <c r="AQ1596" s="1"/>
      <c r="AR1596" s="1"/>
      <c r="AS1596" s="1"/>
      <c r="AT1596" s="1"/>
      <c r="AU1596" s="1"/>
      <c r="AV1596" s="1"/>
    </row>
    <row r="1597" spans="36:48">
      <c r="AJ1597" s="1"/>
      <c r="AP1597" s="1"/>
      <c r="AQ1597" s="1"/>
      <c r="AR1597" s="1"/>
      <c r="AS1597" s="1"/>
      <c r="AT1597" s="1"/>
      <c r="AU1597" s="1"/>
      <c r="AV1597" s="1"/>
    </row>
    <row r="1598" spans="36:48">
      <c r="AJ1598" s="1"/>
      <c r="AP1598" s="1"/>
      <c r="AQ1598" s="1"/>
      <c r="AR1598" s="1"/>
      <c r="AS1598" s="1"/>
      <c r="AT1598" s="1"/>
      <c r="AU1598" s="1"/>
      <c r="AV1598" s="1"/>
    </row>
    <row r="1599" spans="36:48">
      <c r="AJ1599" s="1"/>
      <c r="AP1599" s="1"/>
      <c r="AQ1599" s="1"/>
      <c r="AR1599" s="1"/>
      <c r="AS1599" s="1"/>
      <c r="AT1599" s="1"/>
      <c r="AU1599" s="1"/>
      <c r="AV1599" s="1"/>
    </row>
    <row r="1600" spans="36:48">
      <c r="AJ1600" s="1"/>
      <c r="AP1600" s="1"/>
      <c r="AQ1600" s="1"/>
      <c r="AR1600" s="1"/>
      <c r="AS1600" s="1"/>
      <c r="AT1600" s="1"/>
      <c r="AU1600" s="1"/>
      <c r="AV1600" s="1"/>
    </row>
    <row r="1601" spans="36:48">
      <c r="AJ1601" s="1"/>
      <c r="AP1601" s="1"/>
      <c r="AQ1601" s="1"/>
      <c r="AR1601" s="1"/>
      <c r="AS1601" s="1"/>
      <c r="AT1601" s="1"/>
      <c r="AU1601" s="1"/>
      <c r="AV1601" s="1"/>
    </row>
    <row r="1602" spans="36:48">
      <c r="AJ1602" s="1"/>
      <c r="AP1602" s="1"/>
      <c r="AQ1602" s="1"/>
      <c r="AR1602" s="1"/>
      <c r="AS1602" s="1"/>
      <c r="AT1602" s="1"/>
      <c r="AU1602" s="1"/>
      <c r="AV1602" s="1"/>
    </row>
    <row r="1603" spans="36:48">
      <c r="AJ1603" s="1"/>
      <c r="AP1603" s="1"/>
      <c r="AQ1603" s="1"/>
      <c r="AR1603" s="1"/>
      <c r="AS1603" s="1"/>
      <c r="AT1603" s="1"/>
      <c r="AU1603" s="1"/>
      <c r="AV1603" s="1"/>
    </row>
    <row r="1604" spans="36:48">
      <c r="AJ1604" s="1"/>
      <c r="AP1604" s="1"/>
      <c r="AQ1604" s="1"/>
      <c r="AR1604" s="1"/>
      <c r="AS1604" s="1"/>
      <c r="AT1604" s="1"/>
      <c r="AU1604" s="1"/>
      <c r="AV1604" s="1"/>
    </row>
    <row r="1605" spans="36:48">
      <c r="AJ1605" s="1"/>
      <c r="AP1605" s="1"/>
      <c r="AQ1605" s="1"/>
      <c r="AR1605" s="1"/>
      <c r="AS1605" s="1"/>
      <c r="AT1605" s="1"/>
      <c r="AU1605" s="1"/>
      <c r="AV1605" s="1"/>
    </row>
    <row r="1606" spans="36:48">
      <c r="AJ1606" s="1"/>
      <c r="AP1606" s="1"/>
      <c r="AQ1606" s="1"/>
      <c r="AR1606" s="1"/>
      <c r="AS1606" s="1"/>
      <c r="AT1606" s="1"/>
      <c r="AU1606" s="1"/>
      <c r="AV1606" s="1"/>
    </row>
    <row r="1607" spans="36:48">
      <c r="AJ1607" s="1"/>
      <c r="AP1607" s="1"/>
      <c r="AQ1607" s="1"/>
      <c r="AR1607" s="1"/>
      <c r="AS1607" s="1"/>
      <c r="AT1607" s="1"/>
      <c r="AU1607" s="1"/>
      <c r="AV1607" s="1"/>
    </row>
    <row r="1608" spans="36:48">
      <c r="AJ1608" s="1"/>
      <c r="AP1608" s="1"/>
      <c r="AQ1608" s="1"/>
      <c r="AR1608" s="1"/>
      <c r="AS1608" s="1"/>
      <c r="AT1608" s="1"/>
      <c r="AU1608" s="1"/>
      <c r="AV1608" s="1"/>
    </row>
    <row r="1609" spans="36:48">
      <c r="AJ1609" s="1"/>
      <c r="AP1609" s="1"/>
      <c r="AQ1609" s="1"/>
      <c r="AR1609" s="1"/>
      <c r="AS1609" s="1"/>
      <c r="AT1609" s="1"/>
      <c r="AU1609" s="1"/>
      <c r="AV1609" s="1"/>
    </row>
    <row r="1610" spans="36:48">
      <c r="AJ1610" s="1"/>
      <c r="AP1610" s="1"/>
      <c r="AQ1610" s="1"/>
      <c r="AR1610" s="1"/>
      <c r="AS1610" s="1"/>
      <c r="AT1610" s="1"/>
      <c r="AU1610" s="1"/>
      <c r="AV1610" s="1"/>
    </row>
    <row r="1611" spans="36:48">
      <c r="AJ1611" s="1"/>
      <c r="AP1611" s="1"/>
      <c r="AQ1611" s="1"/>
      <c r="AR1611" s="1"/>
      <c r="AS1611" s="1"/>
      <c r="AT1611" s="1"/>
      <c r="AU1611" s="1"/>
      <c r="AV1611" s="1"/>
    </row>
    <row r="1612" spans="36:48">
      <c r="AJ1612" s="1"/>
      <c r="AP1612" s="1"/>
      <c r="AQ1612" s="1"/>
      <c r="AR1612" s="1"/>
      <c r="AS1612" s="1"/>
      <c r="AT1612" s="1"/>
      <c r="AU1612" s="1"/>
      <c r="AV1612" s="1"/>
    </row>
    <row r="1613" spans="36:48">
      <c r="AJ1613" s="1"/>
      <c r="AP1613" s="1"/>
      <c r="AQ1613" s="1"/>
      <c r="AR1613" s="1"/>
      <c r="AS1613" s="1"/>
      <c r="AT1613" s="1"/>
      <c r="AU1613" s="1"/>
      <c r="AV1613" s="1"/>
    </row>
    <row r="1614" spans="36:48">
      <c r="AJ1614" s="1"/>
      <c r="AP1614" s="1"/>
      <c r="AQ1614" s="1"/>
      <c r="AR1614" s="1"/>
      <c r="AS1614" s="1"/>
      <c r="AT1614" s="1"/>
      <c r="AU1614" s="1"/>
      <c r="AV1614" s="1"/>
    </row>
    <row r="1615" spans="36:48">
      <c r="AJ1615" s="1"/>
      <c r="AP1615" s="1"/>
      <c r="AQ1615" s="1"/>
      <c r="AR1615" s="1"/>
      <c r="AS1615" s="1"/>
      <c r="AT1615" s="1"/>
      <c r="AU1615" s="1"/>
      <c r="AV1615" s="1"/>
    </row>
    <row r="1616" spans="36:48">
      <c r="AJ1616" s="1"/>
      <c r="AP1616" s="1"/>
      <c r="AQ1616" s="1"/>
      <c r="AR1616" s="1"/>
      <c r="AS1616" s="1"/>
      <c r="AT1616" s="1"/>
      <c r="AU1616" s="1"/>
      <c r="AV1616" s="1"/>
    </row>
    <row r="1617" spans="36:48">
      <c r="AJ1617" s="1"/>
      <c r="AP1617" s="1"/>
      <c r="AQ1617" s="1"/>
      <c r="AR1617" s="1"/>
      <c r="AS1617" s="1"/>
      <c r="AT1617" s="1"/>
      <c r="AU1617" s="1"/>
      <c r="AV1617" s="1"/>
    </row>
    <row r="1618" spans="36:48">
      <c r="AJ1618" s="1"/>
      <c r="AP1618" s="1"/>
      <c r="AQ1618" s="1"/>
      <c r="AR1618" s="1"/>
      <c r="AS1618" s="1"/>
      <c r="AT1618" s="1"/>
      <c r="AU1618" s="1"/>
      <c r="AV1618" s="1"/>
    </row>
    <row r="1619" spans="36:48">
      <c r="AJ1619" s="1"/>
      <c r="AP1619" s="1"/>
      <c r="AQ1619" s="1"/>
      <c r="AR1619" s="1"/>
      <c r="AS1619" s="1"/>
      <c r="AT1619" s="1"/>
      <c r="AU1619" s="1"/>
      <c r="AV1619" s="1"/>
    </row>
    <row r="1620" spans="36:48">
      <c r="AJ1620" s="1"/>
      <c r="AP1620" s="1"/>
      <c r="AQ1620" s="1"/>
      <c r="AR1620" s="1"/>
      <c r="AS1620" s="1"/>
      <c r="AT1620" s="1"/>
      <c r="AU1620" s="1"/>
      <c r="AV1620" s="1"/>
    </row>
    <row r="1621" spans="36:48">
      <c r="AJ1621" s="1"/>
      <c r="AP1621" s="1"/>
      <c r="AQ1621" s="1"/>
      <c r="AR1621" s="1"/>
      <c r="AS1621" s="1"/>
      <c r="AT1621" s="1"/>
      <c r="AU1621" s="1"/>
      <c r="AV1621" s="1"/>
    </row>
    <row r="1622" spans="36:48">
      <c r="AJ1622" s="1"/>
      <c r="AP1622" s="1"/>
      <c r="AQ1622" s="1"/>
      <c r="AR1622" s="1"/>
      <c r="AS1622" s="1"/>
      <c r="AT1622" s="1"/>
      <c r="AU1622" s="1"/>
      <c r="AV1622" s="1"/>
    </row>
    <row r="1623" spans="36:48">
      <c r="AJ1623" s="1"/>
      <c r="AP1623" s="1"/>
      <c r="AQ1623" s="1"/>
      <c r="AR1623" s="1"/>
      <c r="AS1623" s="1"/>
      <c r="AT1623" s="1"/>
      <c r="AU1623" s="1"/>
      <c r="AV1623" s="1"/>
    </row>
    <row r="1624" spans="36:48">
      <c r="AJ1624" s="1"/>
      <c r="AP1624" s="1"/>
      <c r="AQ1624" s="1"/>
      <c r="AR1624" s="1"/>
      <c r="AS1624" s="1"/>
      <c r="AT1624" s="1"/>
      <c r="AU1624" s="1"/>
      <c r="AV1624" s="1"/>
    </row>
    <row r="1625" spans="36:48">
      <c r="AJ1625" s="1"/>
      <c r="AP1625" s="1"/>
      <c r="AQ1625" s="1"/>
      <c r="AR1625" s="1"/>
      <c r="AS1625" s="1"/>
      <c r="AT1625" s="1"/>
      <c r="AU1625" s="1"/>
      <c r="AV1625" s="1"/>
    </row>
    <row r="1626" spans="36:48">
      <c r="AJ1626" s="1"/>
      <c r="AP1626" s="1"/>
      <c r="AQ1626" s="1"/>
      <c r="AR1626" s="1"/>
      <c r="AS1626" s="1"/>
      <c r="AT1626" s="1"/>
      <c r="AU1626" s="1"/>
      <c r="AV1626" s="1"/>
    </row>
    <row r="1627" spans="36:48">
      <c r="AJ1627" s="1"/>
      <c r="AP1627" s="1"/>
      <c r="AQ1627" s="1"/>
      <c r="AR1627" s="1"/>
      <c r="AS1627" s="1"/>
      <c r="AT1627" s="1"/>
      <c r="AU1627" s="1"/>
      <c r="AV1627" s="1"/>
    </row>
    <row r="1628" spans="36:48">
      <c r="AJ1628" s="1"/>
      <c r="AP1628" s="1"/>
      <c r="AQ1628" s="1"/>
      <c r="AR1628" s="1"/>
      <c r="AS1628" s="1"/>
      <c r="AT1628" s="1"/>
      <c r="AU1628" s="1"/>
      <c r="AV1628" s="1"/>
    </row>
    <row r="1629" spans="36:48">
      <c r="AJ1629" s="1"/>
      <c r="AP1629" s="1"/>
      <c r="AQ1629" s="1"/>
      <c r="AR1629" s="1"/>
      <c r="AS1629" s="1"/>
      <c r="AT1629" s="1"/>
      <c r="AU1629" s="1"/>
      <c r="AV1629" s="1"/>
    </row>
    <row r="1630" spans="36:48">
      <c r="AJ1630" s="1"/>
      <c r="AP1630" s="1"/>
      <c r="AQ1630" s="1"/>
      <c r="AR1630" s="1"/>
      <c r="AS1630" s="1"/>
      <c r="AT1630" s="1"/>
      <c r="AU1630" s="1"/>
      <c r="AV1630" s="1"/>
    </row>
    <row r="1631" spans="36:48">
      <c r="AJ1631" s="1"/>
      <c r="AP1631" s="1"/>
      <c r="AQ1631" s="1"/>
      <c r="AR1631" s="1"/>
      <c r="AS1631" s="1"/>
      <c r="AT1631" s="1"/>
      <c r="AU1631" s="1"/>
      <c r="AV1631" s="1"/>
    </row>
    <row r="1632" spans="36:48">
      <c r="AJ1632" s="1"/>
      <c r="AP1632" s="1"/>
      <c r="AQ1632" s="1"/>
      <c r="AR1632" s="1"/>
      <c r="AS1632" s="1"/>
      <c r="AT1632" s="1"/>
      <c r="AU1632" s="1"/>
      <c r="AV1632" s="1"/>
    </row>
    <row r="1633" spans="36:48">
      <c r="AJ1633" s="1"/>
      <c r="AP1633" s="1"/>
      <c r="AQ1633" s="1"/>
      <c r="AR1633" s="1"/>
      <c r="AS1633" s="1"/>
      <c r="AT1633" s="1"/>
      <c r="AU1633" s="1"/>
      <c r="AV1633" s="1"/>
    </row>
    <row r="1634" spans="36:48">
      <c r="AJ1634" s="1"/>
      <c r="AP1634" s="1"/>
      <c r="AQ1634" s="1"/>
      <c r="AR1634" s="1"/>
      <c r="AS1634" s="1"/>
      <c r="AT1634" s="1"/>
      <c r="AU1634" s="1"/>
      <c r="AV1634" s="1"/>
    </row>
    <row r="1635" spans="36:48">
      <c r="AJ1635" s="1"/>
      <c r="AP1635" s="1"/>
      <c r="AQ1635" s="1"/>
      <c r="AR1635" s="1"/>
      <c r="AS1635" s="1"/>
      <c r="AT1635" s="1"/>
      <c r="AU1635" s="1"/>
      <c r="AV1635" s="1"/>
    </row>
    <row r="1636" spans="36:48">
      <c r="AJ1636" s="1"/>
      <c r="AP1636" s="1"/>
      <c r="AQ1636" s="1"/>
      <c r="AR1636" s="1"/>
      <c r="AS1636" s="1"/>
      <c r="AT1636" s="1"/>
      <c r="AU1636" s="1"/>
      <c r="AV1636" s="1"/>
    </row>
    <row r="1637" spans="36:48">
      <c r="AJ1637" s="1"/>
      <c r="AP1637" s="1"/>
      <c r="AQ1637" s="1"/>
      <c r="AR1637" s="1"/>
      <c r="AS1637" s="1"/>
      <c r="AT1637" s="1"/>
      <c r="AU1637" s="1"/>
      <c r="AV1637" s="1"/>
    </row>
    <row r="1638" spans="36:48">
      <c r="AJ1638" s="1"/>
      <c r="AP1638" s="1"/>
      <c r="AQ1638" s="1"/>
      <c r="AR1638" s="1"/>
      <c r="AS1638" s="1"/>
      <c r="AT1638" s="1"/>
      <c r="AU1638" s="1"/>
      <c r="AV1638" s="1"/>
    </row>
    <row r="1639" spans="36:48">
      <c r="AJ1639" s="1"/>
      <c r="AP1639" s="1"/>
      <c r="AQ1639" s="1"/>
      <c r="AR1639" s="1"/>
      <c r="AS1639" s="1"/>
      <c r="AT1639" s="1"/>
      <c r="AU1639" s="1"/>
      <c r="AV1639" s="1"/>
    </row>
    <row r="1640" spans="36:48">
      <c r="AJ1640" s="1"/>
      <c r="AP1640" s="1"/>
      <c r="AQ1640" s="1"/>
      <c r="AR1640" s="1"/>
      <c r="AS1640" s="1"/>
      <c r="AT1640" s="1"/>
      <c r="AU1640" s="1"/>
      <c r="AV1640" s="1"/>
    </row>
    <row r="1641" spans="36:48">
      <c r="AJ1641" s="1"/>
      <c r="AP1641" s="1"/>
      <c r="AQ1641" s="1"/>
      <c r="AR1641" s="1"/>
      <c r="AS1641" s="1"/>
      <c r="AT1641" s="1"/>
      <c r="AU1641" s="1"/>
      <c r="AV1641" s="1"/>
    </row>
    <row r="1642" spans="36:48">
      <c r="AJ1642" s="1"/>
      <c r="AP1642" s="1"/>
      <c r="AQ1642" s="1"/>
      <c r="AR1642" s="1"/>
      <c r="AS1642" s="1"/>
      <c r="AT1642" s="1"/>
      <c r="AU1642" s="1"/>
      <c r="AV1642" s="1"/>
    </row>
    <row r="1643" spans="36:48">
      <c r="AJ1643" s="1"/>
      <c r="AP1643" s="1"/>
      <c r="AQ1643" s="1"/>
      <c r="AR1643" s="1"/>
      <c r="AS1643" s="1"/>
      <c r="AT1643" s="1"/>
      <c r="AU1643" s="1"/>
      <c r="AV1643" s="1"/>
    </row>
    <row r="1644" spans="36:48">
      <c r="AJ1644" s="1"/>
      <c r="AP1644" s="1"/>
      <c r="AQ1644" s="1"/>
      <c r="AR1644" s="1"/>
      <c r="AS1644" s="1"/>
      <c r="AT1644" s="1"/>
      <c r="AU1644" s="1"/>
      <c r="AV1644" s="1"/>
    </row>
    <row r="1645" spans="36:48">
      <c r="AJ1645" s="1"/>
      <c r="AP1645" s="1"/>
      <c r="AQ1645" s="1"/>
      <c r="AR1645" s="1"/>
      <c r="AS1645" s="1"/>
      <c r="AT1645" s="1"/>
      <c r="AU1645" s="1"/>
      <c r="AV1645" s="1"/>
    </row>
    <row r="1646" spans="36:48">
      <c r="AJ1646" s="1"/>
      <c r="AP1646" s="1"/>
      <c r="AQ1646" s="1"/>
      <c r="AR1646" s="1"/>
      <c r="AS1646" s="1"/>
      <c r="AT1646" s="1"/>
      <c r="AU1646" s="1"/>
      <c r="AV1646" s="1"/>
    </row>
    <row r="1647" spans="36:48">
      <c r="AJ1647" s="1"/>
      <c r="AP1647" s="1"/>
      <c r="AQ1647" s="1"/>
      <c r="AR1647" s="1"/>
      <c r="AS1647" s="1"/>
      <c r="AT1647" s="1"/>
      <c r="AU1647" s="1"/>
      <c r="AV1647" s="1"/>
    </row>
    <row r="1648" spans="36:48">
      <c r="AJ1648" s="1"/>
      <c r="AP1648" s="1"/>
      <c r="AQ1648" s="1"/>
      <c r="AR1648" s="1"/>
      <c r="AS1648" s="1"/>
      <c r="AT1648" s="1"/>
      <c r="AU1648" s="1"/>
      <c r="AV1648" s="1"/>
    </row>
    <row r="1649" spans="36:48">
      <c r="AJ1649" s="1"/>
      <c r="AP1649" s="1"/>
      <c r="AQ1649" s="1"/>
      <c r="AR1649" s="1"/>
      <c r="AS1649" s="1"/>
      <c r="AT1649" s="1"/>
      <c r="AU1649" s="1"/>
      <c r="AV1649" s="1"/>
    </row>
    <row r="1650" spans="36:48">
      <c r="AJ1650" s="1"/>
      <c r="AP1650" s="1"/>
      <c r="AQ1650" s="1"/>
      <c r="AR1650" s="1"/>
      <c r="AS1650" s="1"/>
      <c r="AT1650" s="1"/>
      <c r="AU1650" s="1"/>
      <c r="AV1650" s="1"/>
    </row>
    <row r="1651" spans="36:48">
      <c r="AJ1651" s="1"/>
      <c r="AP1651" s="1"/>
      <c r="AQ1651" s="1"/>
      <c r="AR1651" s="1"/>
      <c r="AS1651" s="1"/>
      <c r="AT1651" s="1"/>
      <c r="AU1651" s="1"/>
      <c r="AV1651" s="1"/>
    </row>
    <row r="1652" spans="36:48">
      <c r="AJ1652" s="1"/>
      <c r="AP1652" s="1"/>
      <c r="AQ1652" s="1"/>
      <c r="AR1652" s="1"/>
      <c r="AS1652" s="1"/>
      <c r="AT1652" s="1"/>
      <c r="AU1652" s="1"/>
      <c r="AV1652" s="1"/>
    </row>
    <row r="1653" spans="36:48">
      <c r="AJ1653" s="1"/>
      <c r="AP1653" s="1"/>
      <c r="AQ1653" s="1"/>
      <c r="AR1653" s="1"/>
      <c r="AS1653" s="1"/>
      <c r="AT1653" s="1"/>
      <c r="AU1653" s="1"/>
      <c r="AV1653" s="1"/>
    </row>
    <row r="1654" spans="36:48">
      <c r="AJ1654" s="1"/>
      <c r="AP1654" s="1"/>
      <c r="AQ1654" s="1"/>
      <c r="AR1654" s="1"/>
      <c r="AS1654" s="1"/>
      <c r="AT1654" s="1"/>
      <c r="AU1654" s="1"/>
      <c r="AV1654" s="1"/>
    </row>
    <row r="1655" spans="36:48">
      <c r="AJ1655" s="1"/>
      <c r="AP1655" s="1"/>
      <c r="AQ1655" s="1"/>
      <c r="AR1655" s="1"/>
      <c r="AS1655" s="1"/>
      <c r="AT1655" s="1"/>
      <c r="AU1655" s="1"/>
      <c r="AV1655" s="1"/>
    </row>
    <row r="1656" spans="36:48">
      <c r="AJ1656" s="1"/>
      <c r="AP1656" s="1"/>
      <c r="AQ1656" s="1"/>
      <c r="AR1656" s="1"/>
      <c r="AS1656" s="1"/>
      <c r="AT1656" s="1"/>
      <c r="AU1656" s="1"/>
      <c r="AV1656" s="1"/>
    </row>
    <row r="1657" spans="36:48">
      <c r="AJ1657" s="1"/>
      <c r="AP1657" s="1"/>
      <c r="AQ1657" s="1"/>
      <c r="AR1657" s="1"/>
      <c r="AS1657" s="1"/>
      <c r="AT1657" s="1"/>
      <c r="AU1657" s="1"/>
      <c r="AV1657" s="1"/>
    </row>
    <row r="1658" spans="36:48">
      <c r="AJ1658" s="1"/>
      <c r="AP1658" s="1"/>
      <c r="AQ1658" s="1"/>
      <c r="AR1658" s="1"/>
      <c r="AS1658" s="1"/>
      <c r="AT1658" s="1"/>
      <c r="AU1658" s="1"/>
      <c r="AV1658" s="1"/>
    </row>
    <row r="1659" spans="36:48">
      <c r="AJ1659" s="1"/>
      <c r="AP1659" s="1"/>
      <c r="AQ1659" s="1"/>
      <c r="AR1659" s="1"/>
      <c r="AS1659" s="1"/>
      <c r="AT1659" s="1"/>
      <c r="AU1659" s="1"/>
      <c r="AV1659" s="1"/>
    </row>
    <row r="1660" spans="36:48">
      <c r="AJ1660" s="1"/>
      <c r="AP1660" s="1"/>
      <c r="AQ1660" s="1"/>
      <c r="AR1660" s="1"/>
      <c r="AS1660" s="1"/>
      <c r="AT1660" s="1"/>
      <c r="AU1660" s="1"/>
      <c r="AV1660" s="1"/>
    </row>
    <row r="1661" spans="36:48">
      <c r="AJ1661" s="1"/>
      <c r="AP1661" s="1"/>
      <c r="AQ1661" s="1"/>
      <c r="AR1661" s="1"/>
      <c r="AS1661" s="1"/>
      <c r="AT1661" s="1"/>
      <c r="AU1661" s="1"/>
      <c r="AV1661" s="1"/>
    </row>
    <row r="1662" spans="36:48">
      <c r="AJ1662" s="1"/>
      <c r="AP1662" s="1"/>
      <c r="AQ1662" s="1"/>
      <c r="AR1662" s="1"/>
      <c r="AS1662" s="1"/>
      <c r="AT1662" s="1"/>
      <c r="AU1662" s="1"/>
      <c r="AV1662" s="1"/>
    </row>
    <row r="1663" spans="36:48">
      <c r="AJ1663" s="1"/>
      <c r="AP1663" s="1"/>
      <c r="AQ1663" s="1"/>
      <c r="AR1663" s="1"/>
      <c r="AS1663" s="1"/>
      <c r="AT1663" s="1"/>
      <c r="AU1663" s="1"/>
      <c r="AV1663" s="1"/>
    </row>
    <row r="1664" spans="36:48">
      <c r="AJ1664" s="1"/>
      <c r="AP1664" s="1"/>
      <c r="AQ1664" s="1"/>
      <c r="AR1664" s="1"/>
      <c r="AS1664" s="1"/>
      <c r="AT1664" s="1"/>
      <c r="AU1664" s="1"/>
      <c r="AV1664" s="1"/>
    </row>
    <row r="1665" spans="36:48">
      <c r="AJ1665" s="1"/>
      <c r="AP1665" s="1"/>
      <c r="AQ1665" s="1"/>
      <c r="AR1665" s="1"/>
      <c r="AS1665" s="1"/>
      <c r="AT1665" s="1"/>
      <c r="AU1665" s="1"/>
      <c r="AV1665" s="1"/>
    </row>
    <row r="1666" spans="36:48">
      <c r="AJ1666" s="1"/>
      <c r="AP1666" s="1"/>
      <c r="AQ1666" s="1"/>
      <c r="AR1666" s="1"/>
      <c r="AS1666" s="1"/>
      <c r="AT1666" s="1"/>
      <c r="AU1666" s="1"/>
      <c r="AV1666" s="1"/>
    </row>
    <row r="1667" spans="36:48">
      <c r="AJ1667" s="1"/>
      <c r="AP1667" s="1"/>
      <c r="AQ1667" s="1"/>
      <c r="AR1667" s="1"/>
      <c r="AS1667" s="1"/>
      <c r="AT1667" s="1"/>
      <c r="AU1667" s="1"/>
      <c r="AV1667" s="1"/>
    </row>
    <row r="1668" spans="36:48">
      <c r="AJ1668" s="1"/>
      <c r="AP1668" s="1"/>
      <c r="AQ1668" s="1"/>
      <c r="AR1668" s="1"/>
      <c r="AS1668" s="1"/>
      <c r="AT1668" s="1"/>
      <c r="AU1668" s="1"/>
      <c r="AV1668" s="1"/>
    </row>
    <row r="1669" spans="36:48">
      <c r="AJ1669" s="1"/>
      <c r="AP1669" s="1"/>
      <c r="AQ1669" s="1"/>
      <c r="AR1669" s="1"/>
      <c r="AS1669" s="1"/>
      <c r="AT1669" s="1"/>
      <c r="AU1669" s="1"/>
      <c r="AV1669" s="1"/>
    </row>
    <row r="1670" spans="36:48">
      <c r="AJ1670" s="1"/>
      <c r="AP1670" s="1"/>
      <c r="AQ1670" s="1"/>
      <c r="AR1670" s="1"/>
      <c r="AS1670" s="1"/>
      <c r="AT1670" s="1"/>
      <c r="AU1670" s="1"/>
      <c r="AV1670" s="1"/>
    </row>
    <row r="1671" spans="36:48">
      <c r="AJ1671" s="1"/>
      <c r="AP1671" s="1"/>
      <c r="AQ1671" s="1"/>
      <c r="AR1671" s="1"/>
      <c r="AS1671" s="1"/>
      <c r="AT1671" s="1"/>
      <c r="AU1671" s="1"/>
      <c r="AV1671" s="1"/>
    </row>
    <row r="1672" spans="36:48">
      <c r="AJ1672" s="1"/>
      <c r="AP1672" s="1"/>
      <c r="AQ1672" s="1"/>
      <c r="AR1672" s="1"/>
      <c r="AS1672" s="1"/>
      <c r="AT1672" s="1"/>
      <c r="AU1672" s="1"/>
      <c r="AV1672" s="1"/>
    </row>
    <row r="1673" spans="36:48">
      <c r="AJ1673" s="1"/>
      <c r="AP1673" s="1"/>
      <c r="AQ1673" s="1"/>
      <c r="AR1673" s="1"/>
      <c r="AS1673" s="1"/>
      <c r="AT1673" s="1"/>
      <c r="AU1673" s="1"/>
      <c r="AV1673" s="1"/>
    </row>
    <row r="1674" spans="36:48">
      <c r="AJ1674" s="1"/>
      <c r="AP1674" s="1"/>
      <c r="AQ1674" s="1"/>
      <c r="AR1674" s="1"/>
      <c r="AS1674" s="1"/>
      <c r="AT1674" s="1"/>
      <c r="AU1674" s="1"/>
      <c r="AV1674" s="1"/>
    </row>
    <row r="1675" spans="36:48">
      <c r="AJ1675" s="1"/>
      <c r="AP1675" s="1"/>
      <c r="AQ1675" s="1"/>
      <c r="AR1675" s="1"/>
      <c r="AS1675" s="1"/>
      <c r="AT1675" s="1"/>
      <c r="AU1675" s="1"/>
      <c r="AV1675" s="1"/>
    </row>
    <row r="1676" spans="36:48">
      <c r="AJ1676" s="1"/>
      <c r="AP1676" s="1"/>
      <c r="AQ1676" s="1"/>
      <c r="AR1676" s="1"/>
      <c r="AS1676" s="1"/>
      <c r="AT1676" s="1"/>
      <c r="AU1676" s="1"/>
      <c r="AV1676" s="1"/>
    </row>
    <row r="1677" spans="36:48">
      <c r="AJ1677" s="1"/>
      <c r="AP1677" s="1"/>
      <c r="AQ1677" s="1"/>
      <c r="AR1677" s="1"/>
      <c r="AS1677" s="1"/>
      <c r="AT1677" s="1"/>
      <c r="AU1677" s="1"/>
      <c r="AV1677" s="1"/>
    </row>
    <row r="1678" spans="36:48">
      <c r="AJ1678" s="1"/>
      <c r="AP1678" s="1"/>
      <c r="AQ1678" s="1"/>
      <c r="AR1678" s="1"/>
      <c r="AS1678" s="1"/>
      <c r="AT1678" s="1"/>
      <c r="AU1678" s="1"/>
      <c r="AV1678" s="1"/>
    </row>
    <row r="1679" spans="36:48">
      <c r="AJ1679" s="1"/>
      <c r="AP1679" s="1"/>
      <c r="AQ1679" s="1"/>
      <c r="AR1679" s="1"/>
      <c r="AS1679" s="1"/>
      <c r="AT1679" s="1"/>
      <c r="AU1679" s="1"/>
      <c r="AV1679" s="1"/>
    </row>
    <row r="1680" spans="36:48">
      <c r="AJ1680" s="1"/>
      <c r="AP1680" s="1"/>
      <c r="AQ1680" s="1"/>
      <c r="AR1680" s="1"/>
      <c r="AS1680" s="1"/>
      <c r="AT1680" s="1"/>
      <c r="AU1680" s="1"/>
      <c r="AV1680" s="1"/>
    </row>
    <row r="1681" spans="36:48">
      <c r="AJ1681" s="1"/>
      <c r="AP1681" s="1"/>
      <c r="AQ1681" s="1"/>
      <c r="AR1681" s="1"/>
      <c r="AS1681" s="1"/>
      <c r="AT1681" s="1"/>
      <c r="AU1681" s="1"/>
      <c r="AV1681" s="1"/>
    </row>
    <row r="1682" spans="36:48">
      <c r="AJ1682" s="1"/>
      <c r="AP1682" s="1"/>
      <c r="AQ1682" s="1"/>
      <c r="AR1682" s="1"/>
      <c r="AS1682" s="1"/>
      <c r="AT1682" s="1"/>
      <c r="AU1682" s="1"/>
      <c r="AV1682" s="1"/>
    </row>
    <row r="1683" spans="36:48">
      <c r="AJ1683" s="1"/>
      <c r="AP1683" s="1"/>
      <c r="AQ1683" s="1"/>
      <c r="AR1683" s="1"/>
      <c r="AS1683" s="1"/>
      <c r="AT1683" s="1"/>
      <c r="AU1683" s="1"/>
      <c r="AV1683" s="1"/>
    </row>
    <row r="1684" spans="36:48">
      <c r="AJ1684" s="1"/>
      <c r="AP1684" s="1"/>
      <c r="AQ1684" s="1"/>
      <c r="AR1684" s="1"/>
      <c r="AS1684" s="1"/>
      <c r="AT1684" s="1"/>
      <c r="AU1684" s="1"/>
      <c r="AV1684" s="1"/>
    </row>
    <row r="1685" spans="36:48">
      <c r="AJ1685" s="1"/>
      <c r="AP1685" s="1"/>
      <c r="AQ1685" s="1"/>
      <c r="AR1685" s="1"/>
      <c r="AS1685" s="1"/>
      <c r="AT1685" s="1"/>
      <c r="AU1685" s="1"/>
      <c r="AV1685" s="1"/>
    </row>
    <row r="1686" spans="36:48">
      <c r="AJ1686" s="1"/>
      <c r="AP1686" s="1"/>
      <c r="AQ1686" s="1"/>
      <c r="AR1686" s="1"/>
      <c r="AS1686" s="1"/>
      <c r="AT1686" s="1"/>
      <c r="AU1686" s="1"/>
      <c r="AV1686" s="1"/>
    </row>
    <row r="1687" spans="36:48">
      <c r="AJ1687" s="1"/>
      <c r="AP1687" s="1"/>
      <c r="AQ1687" s="1"/>
      <c r="AR1687" s="1"/>
      <c r="AS1687" s="1"/>
      <c r="AT1687" s="1"/>
      <c r="AU1687" s="1"/>
      <c r="AV1687" s="1"/>
    </row>
    <row r="1688" spans="36:48">
      <c r="AJ1688" s="1"/>
      <c r="AP1688" s="1"/>
      <c r="AQ1688" s="1"/>
      <c r="AR1688" s="1"/>
      <c r="AS1688" s="1"/>
      <c r="AT1688" s="1"/>
      <c r="AU1688" s="1"/>
      <c r="AV1688" s="1"/>
    </row>
    <row r="1689" spans="36:48">
      <c r="AJ1689" s="1"/>
      <c r="AP1689" s="1"/>
      <c r="AQ1689" s="1"/>
      <c r="AR1689" s="1"/>
      <c r="AS1689" s="1"/>
      <c r="AT1689" s="1"/>
      <c r="AU1689" s="1"/>
      <c r="AV1689" s="1"/>
    </row>
    <row r="1690" spans="36:48">
      <c r="AJ1690" s="1"/>
      <c r="AP1690" s="1"/>
      <c r="AQ1690" s="1"/>
      <c r="AR1690" s="1"/>
      <c r="AS1690" s="1"/>
      <c r="AT1690" s="1"/>
      <c r="AU1690" s="1"/>
      <c r="AV1690" s="1"/>
    </row>
    <row r="1691" spans="36:48">
      <c r="AJ1691" s="1"/>
      <c r="AP1691" s="1"/>
      <c r="AQ1691" s="1"/>
      <c r="AR1691" s="1"/>
      <c r="AS1691" s="1"/>
      <c r="AT1691" s="1"/>
      <c r="AU1691" s="1"/>
      <c r="AV1691" s="1"/>
    </row>
    <row r="1692" spans="36:48">
      <c r="AJ1692" s="1"/>
      <c r="AP1692" s="1"/>
      <c r="AQ1692" s="1"/>
      <c r="AR1692" s="1"/>
      <c r="AS1692" s="1"/>
      <c r="AT1692" s="1"/>
      <c r="AU1692" s="1"/>
      <c r="AV1692" s="1"/>
    </row>
    <row r="1693" spans="36:48">
      <c r="AJ1693" s="1"/>
      <c r="AP1693" s="1"/>
      <c r="AQ1693" s="1"/>
      <c r="AR1693" s="1"/>
      <c r="AS1693" s="1"/>
      <c r="AT1693" s="1"/>
      <c r="AU1693" s="1"/>
      <c r="AV1693" s="1"/>
    </row>
    <row r="1694" spans="36:48">
      <c r="AJ1694" s="1"/>
      <c r="AP1694" s="1"/>
      <c r="AQ1694" s="1"/>
      <c r="AR1694" s="1"/>
      <c r="AS1694" s="1"/>
      <c r="AT1694" s="1"/>
      <c r="AU1694" s="1"/>
      <c r="AV1694" s="1"/>
    </row>
    <row r="1695" spans="36:48">
      <c r="AJ1695" s="1"/>
      <c r="AP1695" s="1"/>
      <c r="AQ1695" s="1"/>
      <c r="AR1695" s="1"/>
      <c r="AS1695" s="1"/>
      <c r="AT1695" s="1"/>
      <c r="AU1695" s="1"/>
      <c r="AV1695" s="1"/>
    </row>
    <row r="1696" spans="36:48">
      <c r="AJ1696" s="1"/>
      <c r="AP1696" s="1"/>
      <c r="AQ1696" s="1"/>
      <c r="AR1696" s="1"/>
      <c r="AS1696" s="1"/>
      <c r="AT1696" s="1"/>
      <c r="AU1696" s="1"/>
      <c r="AV1696" s="1"/>
    </row>
    <row r="1697" spans="36:48">
      <c r="AJ1697" s="1"/>
      <c r="AP1697" s="1"/>
      <c r="AQ1697" s="1"/>
      <c r="AR1697" s="1"/>
      <c r="AS1697" s="1"/>
      <c r="AT1697" s="1"/>
      <c r="AU1697" s="1"/>
      <c r="AV1697" s="1"/>
    </row>
    <row r="1698" spans="36:48">
      <c r="AJ1698" s="1"/>
      <c r="AP1698" s="1"/>
      <c r="AQ1698" s="1"/>
      <c r="AR1698" s="1"/>
      <c r="AS1698" s="1"/>
      <c r="AT1698" s="1"/>
      <c r="AU1698" s="1"/>
      <c r="AV1698" s="1"/>
    </row>
    <row r="1699" spans="36:48">
      <c r="AJ1699" s="1"/>
      <c r="AP1699" s="1"/>
      <c r="AQ1699" s="1"/>
      <c r="AR1699" s="1"/>
      <c r="AS1699" s="1"/>
      <c r="AT1699" s="1"/>
      <c r="AU1699" s="1"/>
      <c r="AV1699" s="1"/>
    </row>
    <row r="1700" spans="36:48">
      <c r="AJ1700" s="1"/>
      <c r="AP1700" s="1"/>
      <c r="AQ1700" s="1"/>
      <c r="AR1700" s="1"/>
      <c r="AS1700" s="1"/>
      <c r="AT1700" s="1"/>
      <c r="AU1700" s="1"/>
      <c r="AV1700" s="1"/>
    </row>
    <row r="1701" spans="36:48">
      <c r="AJ1701" s="1"/>
      <c r="AP1701" s="1"/>
      <c r="AQ1701" s="1"/>
      <c r="AR1701" s="1"/>
      <c r="AS1701" s="1"/>
      <c r="AT1701" s="1"/>
      <c r="AU1701" s="1"/>
      <c r="AV1701" s="1"/>
    </row>
    <row r="1702" spans="36:48">
      <c r="AJ1702" s="1"/>
      <c r="AP1702" s="1"/>
      <c r="AQ1702" s="1"/>
      <c r="AR1702" s="1"/>
      <c r="AS1702" s="1"/>
      <c r="AT1702" s="1"/>
      <c r="AU1702" s="1"/>
      <c r="AV1702" s="1"/>
    </row>
    <row r="1703" spans="36:48">
      <c r="AJ1703" s="1"/>
      <c r="AP1703" s="1"/>
      <c r="AQ1703" s="1"/>
      <c r="AR1703" s="1"/>
      <c r="AS1703" s="1"/>
      <c r="AT1703" s="1"/>
      <c r="AU1703" s="1"/>
      <c r="AV1703" s="1"/>
    </row>
    <row r="1704" spans="36:48">
      <c r="AJ1704" s="1"/>
      <c r="AP1704" s="1"/>
      <c r="AQ1704" s="1"/>
      <c r="AR1704" s="1"/>
      <c r="AS1704" s="1"/>
      <c r="AT1704" s="1"/>
      <c r="AU1704" s="1"/>
      <c r="AV1704" s="1"/>
    </row>
    <row r="1705" spans="36:48">
      <c r="AJ1705" s="1"/>
      <c r="AP1705" s="1"/>
      <c r="AQ1705" s="1"/>
      <c r="AR1705" s="1"/>
      <c r="AS1705" s="1"/>
      <c r="AT1705" s="1"/>
      <c r="AU1705" s="1"/>
      <c r="AV1705" s="1"/>
    </row>
    <row r="1706" spans="36:48">
      <c r="AJ1706" s="1"/>
      <c r="AP1706" s="1"/>
      <c r="AQ1706" s="1"/>
      <c r="AR1706" s="1"/>
      <c r="AS1706" s="1"/>
      <c r="AT1706" s="1"/>
      <c r="AU1706" s="1"/>
      <c r="AV1706" s="1"/>
    </row>
    <row r="1707" spans="36:48">
      <c r="AJ1707" s="1"/>
      <c r="AP1707" s="1"/>
      <c r="AQ1707" s="1"/>
      <c r="AR1707" s="1"/>
      <c r="AS1707" s="1"/>
      <c r="AT1707" s="1"/>
      <c r="AU1707" s="1"/>
      <c r="AV1707" s="1"/>
    </row>
    <row r="1708" spans="36:48">
      <c r="AJ1708" s="1"/>
      <c r="AP1708" s="1"/>
      <c r="AQ1708" s="1"/>
      <c r="AR1708" s="1"/>
      <c r="AS1708" s="1"/>
      <c r="AT1708" s="1"/>
      <c r="AU1708" s="1"/>
      <c r="AV1708" s="1"/>
    </row>
    <row r="1709" spans="36:48">
      <c r="AJ1709" s="1"/>
      <c r="AP1709" s="1"/>
      <c r="AQ1709" s="1"/>
      <c r="AR1709" s="1"/>
      <c r="AS1709" s="1"/>
      <c r="AT1709" s="1"/>
      <c r="AU1709" s="1"/>
      <c r="AV1709" s="1"/>
    </row>
    <row r="1710" spans="36:48">
      <c r="AJ1710" s="1"/>
      <c r="AP1710" s="1"/>
      <c r="AQ1710" s="1"/>
      <c r="AR1710" s="1"/>
      <c r="AS1710" s="1"/>
      <c r="AT1710" s="1"/>
      <c r="AU1710" s="1"/>
      <c r="AV1710" s="1"/>
    </row>
    <row r="1711" spans="36:48">
      <c r="AJ1711" s="1"/>
      <c r="AP1711" s="1"/>
      <c r="AQ1711" s="1"/>
      <c r="AR1711" s="1"/>
      <c r="AS1711" s="1"/>
      <c r="AT1711" s="1"/>
      <c r="AU1711" s="1"/>
      <c r="AV1711" s="1"/>
    </row>
    <row r="1712" spans="36:48">
      <c r="AJ1712" s="1"/>
      <c r="AP1712" s="1"/>
      <c r="AQ1712" s="1"/>
      <c r="AR1712" s="1"/>
      <c r="AS1712" s="1"/>
      <c r="AT1712" s="1"/>
      <c r="AU1712" s="1"/>
      <c r="AV1712" s="1"/>
    </row>
    <row r="1713" spans="36:48">
      <c r="AJ1713" s="1"/>
      <c r="AP1713" s="1"/>
      <c r="AQ1713" s="1"/>
      <c r="AR1713" s="1"/>
      <c r="AS1713" s="1"/>
      <c r="AT1713" s="1"/>
      <c r="AU1713" s="1"/>
      <c r="AV1713" s="1"/>
    </row>
    <row r="1714" spans="36:48">
      <c r="AJ1714" s="1"/>
      <c r="AP1714" s="1"/>
      <c r="AQ1714" s="1"/>
      <c r="AR1714" s="1"/>
      <c r="AS1714" s="1"/>
      <c r="AT1714" s="1"/>
      <c r="AU1714" s="1"/>
      <c r="AV1714" s="1"/>
    </row>
    <row r="1715" spans="36:48">
      <c r="AJ1715" s="1"/>
      <c r="AP1715" s="1"/>
      <c r="AQ1715" s="1"/>
      <c r="AR1715" s="1"/>
      <c r="AS1715" s="1"/>
      <c r="AT1715" s="1"/>
      <c r="AU1715" s="1"/>
      <c r="AV1715" s="1"/>
    </row>
    <row r="1716" spans="36:48">
      <c r="AJ1716" s="1"/>
      <c r="AP1716" s="1"/>
      <c r="AQ1716" s="1"/>
      <c r="AR1716" s="1"/>
      <c r="AS1716" s="1"/>
      <c r="AT1716" s="1"/>
      <c r="AU1716" s="1"/>
      <c r="AV1716" s="1"/>
    </row>
    <row r="1717" spans="36:48">
      <c r="AJ1717" s="1"/>
      <c r="AP1717" s="1"/>
      <c r="AQ1717" s="1"/>
      <c r="AR1717" s="1"/>
      <c r="AS1717" s="1"/>
      <c r="AT1717" s="1"/>
      <c r="AU1717" s="1"/>
      <c r="AV1717" s="1"/>
    </row>
    <row r="1718" spans="36:48">
      <c r="AJ1718" s="1"/>
      <c r="AP1718" s="1"/>
      <c r="AQ1718" s="1"/>
      <c r="AR1718" s="1"/>
      <c r="AS1718" s="1"/>
      <c r="AT1718" s="1"/>
      <c r="AU1718" s="1"/>
      <c r="AV1718" s="1"/>
    </row>
    <row r="1719" spans="36:48">
      <c r="AJ1719" s="1"/>
      <c r="AP1719" s="1"/>
      <c r="AQ1719" s="1"/>
      <c r="AR1719" s="1"/>
      <c r="AS1719" s="1"/>
      <c r="AT1719" s="1"/>
      <c r="AU1719" s="1"/>
      <c r="AV1719" s="1"/>
    </row>
    <row r="1720" spans="36:48">
      <c r="AJ1720" s="1"/>
      <c r="AP1720" s="1"/>
      <c r="AQ1720" s="1"/>
      <c r="AR1720" s="1"/>
      <c r="AS1720" s="1"/>
      <c r="AT1720" s="1"/>
      <c r="AU1720" s="1"/>
      <c r="AV1720" s="1"/>
    </row>
    <row r="1721" spans="36:48">
      <c r="AJ1721" s="1"/>
      <c r="AP1721" s="1"/>
      <c r="AQ1721" s="1"/>
      <c r="AR1721" s="1"/>
      <c r="AS1721" s="1"/>
      <c r="AT1721" s="1"/>
      <c r="AU1721" s="1"/>
      <c r="AV1721" s="1"/>
    </row>
    <row r="1722" spans="36:48">
      <c r="AJ1722" s="1"/>
      <c r="AP1722" s="1"/>
      <c r="AQ1722" s="1"/>
      <c r="AR1722" s="1"/>
      <c r="AS1722" s="1"/>
      <c r="AT1722" s="1"/>
      <c r="AU1722" s="1"/>
      <c r="AV1722" s="1"/>
    </row>
    <row r="1723" spans="36:48">
      <c r="AJ1723" s="1"/>
      <c r="AP1723" s="1"/>
      <c r="AQ1723" s="1"/>
      <c r="AR1723" s="1"/>
      <c r="AS1723" s="1"/>
      <c r="AT1723" s="1"/>
      <c r="AU1723" s="1"/>
      <c r="AV1723" s="1"/>
    </row>
    <row r="1724" spans="36:48">
      <c r="AJ1724" s="1"/>
      <c r="AP1724" s="1"/>
      <c r="AQ1724" s="1"/>
      <c r="AR1724" s="1"/>
      <c r="AS1724" s="1"/>
      <c r="AT1724" s="1"/>
      <c r="AU1724" s="1"/>
      <c r="AV1724" s="1"/>
    </row>
    <row r="1725" spans="36:48">
      <c r="AJ1725" s="1"/>
      <c r="AP1725" s="1"/>
      <c r="AQ1725" s="1"/>
      <c r="AR1725" s="1"/>
      <c r="AS1725" s="1"/>
      <c r="AT1725" s="1"/>
      <c r="AU1725" s="1"/>
      <c r="AV1725" s="1"/>
    </row>
    <row r="1726" spans="36:48">
      <c r="AJ1726" s="1"/>
      <c r="AP1726" s="1"/>
      <c r="AQ1726" s="1"/>
      <c r="AR1726" s="1"/>
      <c r="AS1726" s="1"/>
      <c r="AT1726" s="1"/>
      <c r="AU1726" s="1"/>
      <c r="AV1726" s="1"/>
    </row>
    <row r="1727" spans="36:48">
      <c r="AJ1727" s="1"/>
      <c r="AP1727" s="1"/>
      <c r="AQ1727" s="1"/>
      <c r="AR1727" s="1"/>
      <c r="AS1727" s="1"/>
      <c r="AT1727" s="1"/>
      <c r="AU1727" s="1"/>
      <c r="AV1727" s="1"/>
    </row>
    <row r="1728" spans="36:48">
      <c r="AJ1728" s="1"/>
      <c r="AP1728" s="1"/>
      <c r="AQ1728" s="1"/>
      <c r="AR1728" s="1"/>
      <c r="AS1728" s="1"/>
      <c r="AT1728" s="1"/>
      <c r="AU1728" s="1"/>
      <c r="AV1728" s="1"/>
    </row>
    <row r="1729" spans="36:48">
      <c r="AJ1729" s="1"/>
      <c r="AP1729" s="1"/>
      <c r="AQ1729" s="1"/>
      <c r="AR1729" s="1"/>
      <c r="AS1729" s="1"/>
      <c r="AT1729" s="1"/>
      <c r="AU1729" s="1"/>
      <c r="AV1729" s="1"/>
    </row>
    <row r="1730" spans="36:48">
      <c r="AJ1730" s="1"/>
      <c r="AP1730" s="1"/>
      <c r="AQ1730" s="1"/>
      <c r="AR1730" s="1"/>
      <c r="AS1730" s="1"/>
      <c r="AT1730" s="1"/>
      <c r="AU1730" s="1"/>
      <c r="AV1730" s="1"/>
    </row>
    <row r="1731" spans="36:48">
      <c r="AJ1731" s="1"/>
      <c r="AP1731" s="1"/>
      <c r="AQ1731" s="1"/>
      <c r="AR1731" s="1"/>
      <c r="AS1731" s="1"/>
      <c r="AT1731" s="1"/>
      <c r="AU1731" s="1"/>
      <c r="AV1731" s="1"/>
    </row>
    <row r="1732" spans="36:48">
      <c r="AJ1732" s="1"/>
      <c r="AP1732" s="1"/>
      <c r="AQ1732" s="1"/>
      <c r="AR1732" s="1"/>
      <c r="AS1732" s="1"/>
      <c r="AT1732" s="1"/>
      <c r="AU1732" s="1"/>
      <c r="AV1732" s="1"/>
    </row>
    <row r="1733" spans="36:48">
      <c r="AJ1733" s="1"/>
      <c r="AP1733" s="1"/>
      <c r="AQ1733" s="1"/>
      <c r="AR1733" s="1"/>
      <c r="AS1733" s="1"/>
      <c r="AT1733" s="1"/>
      <c r="AU1733" s="1"/>
      <c r="AV1733" s="1"/>
    </row>
    <row r="1734" spans="36:48">
      <c r="AJ1734" s="1"/>
      <c r="AP1734" s="1"/>
      <c r="AQ1734" s="1"/>
      <c r="AR1734" s="1"/>
      <c r="AS1734" s="1"/>
      <c r="AT1734" s="1"/>
      <c r="AU1734" s="1"/>
      <c r="AV1734" s="1"/>
    </row>
    <row r="1735" spans="36:48">
      <c r="AJ1735" s="1"/>
      <c r="AP1735" s="1"/>
      <c r="AQ1735" s="1"/>
      <c r="AR1735" s="1"/>
      <c r="AS1735" s="1"/>
      <c r="AT1735" s="1"/>
      <c r="AU1735" s="1"/>
      <c r="AV1735" s="1"/>
    </row>
    <row r="1736" spans="36:48">
      <c r="AJ1736" s="1"/>
      <c r="AP1736" s="1"/>
      <c r="AQ1736" s="1"/>
      <c r="AR1736" s="1"/>
      <c r="AS1736" s="1"/>
      <c r="AT1736" s="1"/>
      <c r="AU1736" s="1"/>
      <c r="AV1736" s="1"/>
    </row>
    <row r="1737" spans="36:48">
      <c r="AJ1737" s="1"/>
      <c r="AP1737" s="1"/>
      <c r="AQ1737" s="1"/>
      <c r="AR1737" s="1"/>
      <c r="AS1737" s="1"/>
      <c r="AT1737" s="1"/>
      <c r="AU1737" s="1"/>
      <c r="AV1737" s="1"/>
    </row>
    <row r="1738" spans="36:48">
      <c r="AJ1738" s="1"/>
      <c r="AP1738" s="1"/>
      <c r="AQ1738" s="1"/>
      <c r="AR1738" s="1"/>
      <c r="AS1738" s="1"/>
      <c r="AT1738" s="1"/>
      <c r="AU1738" s="1"/>
      <c r="AV1738" s="1"/>
    </row>
    <row r="1739" spans="36:48">
      <c r="AJ1739" s="1"/>
      <c r="AP1739" s="1"/>
      <c r="AQ1739" s="1"/>
      <c r="AR1739" s="1"/>
      <c r="AS1739" s="1"/>
      <c r="AT1739" s="1"/>
      <c r="AU1739" s="1"/>
      <c r="AV1739" s="1"/>
    </row>
    <row r="1740" spans="36:48">
      <c r="AJ1740" s="1"/>
      <c r="AP1740" s="1"/>
      <c r="AQ1740" s="1"/>
      <c r="AR1740" s="1"/>
      <c r="AS1740" s="1"/>
      <c r="AT1740" s="1"/>
      <c r="AU1740" s="1"/>
      <c r="AV1740" s="1"/>
    </row>
    <row r="1741" spans="36:48">
      <c r="AJ1741" s="1"/>
      <c r="AP1741" s="1"/>
      <c r="AQ1741" s="1"/>
      <c r="AR1741" s="1"/>
      <c r="AS1741" s="1"/>
      <c r="AT1741" s="1"/>
      <c r="AU1741" s="1"/>
      <c r="AV1741" s="1"/>
    </row>
    <row r="1742" spans="36:48">
      <c r="AJ1742" s="1"/>
      <c r="AP1742" s="1"/>
      <c r="AQ1742" s="1"/>
      <c r="AR1742" s="1"/>
      <c r="AS1742" s="1"/>
      <c r="AT1742" s="1"/>
      <c r="AU1742" s="1"/>
      <c r="AV1742" s="1"/>
    </row>
    <row r="1743" spans="36:48">
      <c r="AJ1743" s="1"/>
      <c r="AP1743" s="1"/>
      <c r="AQ1743" s="1"/>
      <c r="AR1743" s="1"/>
      <c r="AS1743" s="1"/>
      <c r="AT1743" s="1"/>
      <c r="AU1743" s="1"/>
      <c r="AV1743" s="1"/>
    </row>
    <row r="1744" spans="36:48">
      <c r="AJ1744" s="1"/>
      <c r="AP1744" s="1"/>
      <c r="AQ1744" s="1"/>
      <c r="AR1744" s="1"/>
      <c r="AS1744" s="1"/>
      <c r="AT1744" s="1"/>
      <c r="AU1744" s="1"/>
      <c r="AV1744" s="1"/>
    </row>
    <row r="1745" spans="36:48">
      <c r="AJ1745" s="1"/>
      <c r="AP1745" s="1"/>
      <c r="AQ1745" s="1"/>
      <c r="AR1745" s="1"/>
      <c r="AS1745" s="1"/>
      <c r="AT1745" s="1"/>
      <c r="AU1745" s="1"/>
      <c r="AV1745" s="1"/>
    </row>
    <row r="1746" spans="36:48">
      <c r="AJ1746" s="1"/>
      <c r="AP1746" s="1"/>
      <c r="AQ1746" s="1"/>
      <c r="AR1746" s="1"/>
      <c r="AS1746" s="1"/>
      <c r="AT1746" s="1"/>
      <c r="AU1746" s="1"/>
      <c r="AV1746" s="1"/>
    </row>
    <row r="1747" spans="36:48">
      <c r="AJ1747" s="1"/>
      <c r="AP1747" s="1"/>
      <c r="AQ1747" s="1"/>
      <c r="AR1747" s="1"/>
      <c r="AS1747" s="1"/>
      <c r="AT1747" s="1"/>
      <c r="AU1747" s="1"/>
      <c r="AV1747" s="1"/>
    </row>
    <row r="1748" spans="36:48">
      <c r="AJ1748" s="1"/>
      <c r="AP1748" s="1"/>
      <c r="AQ1748" s="1"/>
      <c r="AR1748" s="1"/>
      <c r="AS1748" s="1"/>
      <c r="AT1748" s="1"/>
      <c r="AU1748" s="1"/>
      <c r="AV1748" s="1"/>
    </row>
    <row r="1749" spans="36:48">
      <c r="AJ1749" s="1"/>
      <c r="AP1749" s="1"/>
      <c r="AQ1749" s="1"/>
      <c r="AR1749" s="1"/>
      <c r="AS1749" s="1"/>
      <c r="AT1749" s="1"/>
      <c r="AU1749" s="1"/>
      <c r="AV1749" s="1"/>
    </row>
    <row r="1750" spans="36:48">
      <c r="AJ1750" s="1"/>
      <c r="AP1750" s="1"/>
      <c r="AQ1750" s="1"/>
      <c r="AR1750" s="1"/>
      <c r="AS1750" s="1"/>
      <c r="AT1750" s="1"/>
      <c r="AU1750" s="1"/>
      <c r="AV1750" s="1"/>
    </row>
    <row r="1751" spans="36:48">
      <c r="AJ1751" s="1"/>
      <c r="AP1751" s="1"/>
      <c r="AQ1751" s="1"/>
      <c r="AR1751" s="1"/>
      <c r="AS1751" s="1"/>
      <c r="AT1751" s="1"/>
      <c r="AU1751" s="1"/>
      <c r="AV1751" s="1"/>
    </row>
    <row r="1752" spans="36:48">
      <c r="AJ1752" s="1"/>
      <c r="AP1752" s="1"/>
      <c r="AQ1752" s="1"/>
      <c r="AR1752" s="1"/>
      <c r="AS1752" s="1"/>
      <c r="AT1752" s="1"/>
      <c r="AU1752" s="1"/>
      <c r="AV1752" s="1"/>
    </row>
    <row r="1753" spans="36:48">
      <c r="AJ1753" s="1"/>
      <c r="AP1753" s="1"/>
      <c r="AQ1753" s="1"/>
      <c r="AR1753" s="1"/>
      <c r="AS1753" s="1"/>
      <c r="AT1753" s="1"/>
      <c r="AU1753" s="1"/>
      <c r="AV1753" s="1"/>
    </row>
    <row r="1754" spans="36:48">
      <c r="AJ1754" s="1"/>
      <c r="AP1754" s="1"/>
      <c r="AQ1754" s="1"/>
      <c r="AR1754" s="1"/>
      <c r="AS1754" s="1"/>
      <c r="AT1754" s="1"/>
      <c r="AU1754" s="1"/>
      <c r="AV1754" s="1"/>
    </row>
    <row r="1755" spans="36:48">
      <c r="AJ1755" s="1"/>
      <c r="AP1755" s="1"/>
      <c r="AQ1755" s="1"/>
      <c r="AR1755" s="1"/>
      <c r="AS1755" s="1"/>
      <c r="AT1755" s="1"/>
      <c r="AU1755" s="1"/>
      <c r="AV1755" s="1"/>
    </row>
    <row r="1756" spans="36:48">
      <c r="AJ1756" s="1"/>
      <c r="AP1756" s="1"/>
      <c r="AQ1756" s="1"/>
      <c r="AR1756" s="1"/>
      <c r="AS1756" s="1"/>
      <c r="AT1756" s="1"/>
      <c r="AU1756" s="1"/>
      <c r="AV1756" s="1"/>
    </row>
    <row r="1757" spans="36:48">
      <c r="AJ1757" s="1"/>
      <c r="AP1757" s="1"/>
      <c r="AQ1757" s="1"/>
      <c r="AR1757" s="1"/>
      <c r="AS1757" s="1"/>
      <c r="AT1757" s="1"/>
      <c r="AU1757" s="1"/>
      <c r="AV1757" s="1"/>
    </row>
    <row r="1758" spans="36:48">
      <c r="AJ1758" s="1"/>
      <c r="AP1758" s="1"/>
      <c r="AQ1758" s="1"/>
      <c r="AR1758" s="1"/>
      <c r="AS1758" s="1"/>
      <c r="AT1758" s="1"/>
      <c r="AU1758" s="1"/>
      <c r="AV1758" s="1"/>
    </row>
    <row r="1759" spans="36:48">
      <c r="AJ1759" s="1"/>
      <c r="AP1759" s="1"/>
      <c r="AQ1759" s="1"/>
      <c r="AR1759" s="1"/>
      <c r="AS1759" s="1"/>
      <c r="AT1759" s="1"/>
      <c r="AU1759" s="1"/>
      <c r="AV1759" s="1"/>
    </row>
    <row r="1760" spans="36:48">
      <c r="AJ1760" s="1"/>
      <c r="AP1760" s="1"/>
      <c r="AQ1760" s="1"/>
      <c r="AR1760" s="1"/>
      <c r="AS1760" s="1"/>
      <c r="AT1760" s="1"/>
      <c r="AU1760" s="1"/>
      <c r="AV1760" s="1"/>
    </row>
    <row r="1761" spans="36:48">
      <c r="AJ1761" s="1"/>
      <c r="AP1761" s="1"/>
      <c r="AQ1761" s="1"/>
      <c r="AR1761" s="1"/>
      <c r="AS1761" s="1"/>
      <c r="AT1761" s="1"/>
      <c r="AU1761" s="1"/>
      <c r="AV1761" s="1"/>
    </row>
    <row r="1762" spans="36:48">
      <c r="AJ1762" s="1"/>
      <c r="AP1762" s="1"/>
      <c r="AQ1762" s="1"/>
      <c r="AR1762" s="1"/>
      <c r="AS1762" s="1"/>
      <c r="AT1762" s="1"/>
      <c r="AU1762" s="1"/>
      <c r="AV1762" s="1"/>
    </row>
    <row r="1763" spans="36:48">
      <c r="AJ1763" s="1"/>
      <c r="AP1763" s="1"/>
      <c r="AQ1763" s="1"/>
      <c r="AR1763" s="1"/>
      <c r="AS1763" s="1"/>
      <c r="AT1763" s="1"/>
      <c r="AU1763" s="1"/>
      <c r="AV1763" s="1"/>
    </row>
    <row r="1764" spans="36:48">
      <c r="AJ1764" s="1"/>
      <c r="AP1764" s="1"/>
      <c r="AQ1764" s="1"/>
      <c r="AR1764" s="1"/>
      <c r="AS1764" s="1"/>
      <c r="AT1764" s="1"/>
      <c r="AU1764" s="1"/>
      <c r="AV1764" s="1"/>
    </row>
    <row r="1765" spans="36:48">
      <c r="AJ1765" s="1"/>
      <c r="AP1765" s="1"/>
      <c r="AQ1765" s="1"/>
      <c r="AR1765" s="1"/>
      <c r="AS1765" s="1"/>
      <c r="AT1765" s="1"/>
      <c r="AU1765" s="1"/>
      <c r="AV1765" s="1"/>
    </row>
    <row r="1766" spans="36:48">
      <c r="AJ1766" s="1"/>
      <c r="AP1766" s="1"/>
      <c r="AQ1766" s="1"/>
      <c r="AR1766" s="1"/>
      <c r="AS1766" s="1"/>
      <c r="AT1766" s="1"/>
      <c r="AU1766" s="1"/>
      <c r="AV1766" s="1"/>
    </row>
    <row r="1767" spans="36:48">
      <c r="AJ1767" s="1"/>
      <c r="AP1767" s="1"/>
      <c r="AQ1767" s="1"/>
      <c r="AR1767" s="1"/>
      <c r="AS1767" s="1"/>
      <c r="AT1767" s="1"/>
      <c r="AU1767" s="1"/>
      <c r="AV1767" s="1"/>
    </row>
    <row r="1768" spans="36:48">
      <c r="AJ1768" s="1"/>
      <c r="AP1768" s="1"/>
      <c r="AQ1768" s="1"/>
      <c r="AR1768" s="1"/>
      <c r="AS1768" s="1"/>
      <c r="AT1768" s="1"/>
      <c r="AU1768" s="1"/>
      <c r="AV1768" s="1"/>
    </row>
    <row r="1769" spans="36:48">
      <c r="AJ1769" s="1"/>
      <c r="AP1769" s="1"/>
      <c r="AQ1769" s="1"/>
      <c r="AR1769" s="1"/>
      <c r="AS1769" s="1"/>
      <c r="AT1769" s="1"/>
      <c r="AU1769" s="1"/>
      <c r="AV1769" s="1"/>
    </row>
    <row r="1770" spans="36:48">
      <c r="AJ1770" s="1"/>
      <c r="AP1770" s="1"/>
      <c r="AQ1770" s="1"/>
      <c r="AR1770" s="1"/>
      <c r="AS1770" s="1"/>
      <c r="AT1770" s="1"/>
      <c r="AU1770" s="1"/>
      <c r="AV1770" s="1"/>
    </row>
    <row r="1771" spans="36:48">
      <c r="AJ1771" s="1"/>
      <c r="AP1771" s="1"/>
      <c r="AQ1771" s="1"/>
      <c r="AR1771" s="1"/>
      <c r="AS1771" s="1"/>
      <c r="AT1771" s="1"/>
      <c r="AU1771" s="1"/>
      <c r="AV1771" s="1"/>
    </row>
    <row r="1772" spans="36:48">
      <c r="AJ1772" s="1"/>
      <c r="AP1772" s="1"/>
      <c r="AQ1772" s="1"/>
      <c r="AR1772" s="1"/>
      <c r="AS1772" s="1"/>
      <c r="AT1772" s="1"/>
      <c r="AU1772" s="1"/>
      <c r="AV1772" s="1"/>
    </row>
    <row r="1773" spans="36:48">
      <c r="AJ1773" s="1"/>
      <c r="AP1773" s="1"/>
      <c r="AQ1773" s="1"/>
      <c r="AR1773" s="1"/>
      <c r="AS1773" s="1"/>
      <c r="AT1773" s="1"/>
      <c r="AU1773" s="1"/>
      <c r="AV1773" s="1"/>
    </row>
    <row r="1774" spans="36:48">
      <c r="AJ1774" s="1"/>
      <c r="AP1774" s="1"/>
      <c r="AQ1774" s="1"/>
      <c r="AR1774" s="1"/>
      <c r="AS1774" s="1"/>
      <c r="AT1774" s="1"/>
      <c r="AU1774" s="1"/>
      <c r="AV1774" s="1"/>
    </row>
    <row r="1775" spans="36:48">
      <c r="AJ1775" s="1"/>
      <c r="AP1775" s="1"/>
      <c r="AQ1775" s="1"/>
      <c r="AR1775" s="1"/>
      <c r="AS1775" s="1"/>
      <c r="AT1775" s="1"/>
      <c r="AU1775" s="1"/>
      <c r="AV1775" s="1"/>
    </row>
  </sheetData>
  <mergeCells count="1">
    <mergeCell ref="P4:Q4"/>
  </mergeCells>
  <phoneticPr fontId="11" type="noConversion"/>
  <conditionalFormatting sqref="F10:F61">
    <cfRule type="cellIs" dxfId="115" priority="5" operator="lessThan">
      <formula>0</formula>
    </cfRule>
    <cfRule type="cellIs" dxfId="114" priority="6" operator="greaterThan">
      <formula>0</formula>
    </cfRule>
  </conditionalFormatting>
  <conditionalFormatting sqref="K10:K61">
    <cfRule type="cellIs" dxfId="113" priority="3" operator="lessThan">
      <formula>0</formula>
    </cfRule>
    <cfRule type="cellIs" dxfId="112" priority="4" operator="greaterThan">
      <formula>0</formula>
    </cfRule>
  </conditionalFormatting>
  <conditionalFormatting sqref="M10:M61">
    <cfRule type="cellIs" dxfId="111" priority="1" operator="lessThan">
      <formula>0</formula>
    </cfRule>
    <cfRule type="cellIs" dxfId="110" priority="2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65C5E-24F8-4A2F-9C21-7A2734B2C156}">
  <dimension ref="A1"/>
  <sheetViews>
    <sheetView workbookViewId="0">
      <selection activeCell="O18" sqref="O18"/>
    </sheetView>
  </sheetViews>
  <sheetFormatPr baseColWidth="10"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H209"/>
  <sheetViews>
    <sheetView zoomScale="99" zoomScaleNormal="99" workbookViewId="0">
      <pane xSplit="7" ySplit="10" topLeftCell="H11" activePane="bottomRight" state="frozen"/>
      <selection pane="topRight" activeCell="H1" sqref="H1"/>
      <selection pane="bottomLeft" activeCell="A11" sqref="A11"/>
      <selection pane="bottomRight"/>
    </sheetView>
  </sheetViews>
  <sheetFormatPr baseColWidth="10" defaultRowHeight="15"/>
  <cols>
    <col min="1" max="1" width="3.81640625" customWidth="1"/>
    <col min="2" max="2" width="5.6328125" customWidth="1"/>
    <col min="3" max="3" width="3.90625" customWidth="1"/>
    <col min="4" max="4" width="7.54296875" customWidth="1"/>
    <col min="5" max="5" width="7.453125" customWidth="1"/>
    <col min="6" max="6" width="4.90625" customWidth="1"/>
    <col min="7" max="7" width="7.1796875" style="212" customWidth="1"/>
    <col min="8" max="8" width="5.54296875" customWidth="1"/>
    <col min="9" max="9" width="7.08984375" customWidth="1"/>
    <col min="10" max="10" width="6.81640625" style="94" customWidth="1"/>
    <col min="11" max="11" width="4.90625" style="94" customWidth="1"/>
    <col min="12" max="12" width="5.1796875" style="94" customWidth="1"/>
    <col min="13" max="13" width="2.36328125" style="94" customWidth="1"/>
    <col min="14" max="14" width="6.36328125" customWidth="1"/>
    <col min="15" max="15" width="5.81640625" customWidth="1"/>
    <col min="16" max="16" width="6.36328125" style="9" customWidth="1"/>
    <col min="17" max="17" width="3.90625" style="9" customWidth="1"/>
    <col min="18" max="18" width="6.6328125" style="9" customWidth="1"/>
    <col min="19" max="19" width="7.453125" customWidth="1"/>
    <col min="20" max="20" width="11" style="9" customWidth="1"/>
    <col min="21" max="21" width="6.54296875" style="9" customWidth="1"/>
    <col min="22" max="22" width="7.90625" customWidth="1"/>
    <col min="23" max="23" width="9" style="9" customWidth="1"/>
    <col min="24" max="24" width="9" customWidth="1"/>
    <col min="25" max="25" width="9.36328125" customWidth="1"/>
    <col min="26" max="26" width="9.90625" customWidth="1"/>
    <col min="27" max="27" width="9.36328125" customWidth="1"/>
    <col min="28" max="28" width="8.81640625" customWidth="1"/>
    <col min="29" max="29" width="10.6328125" customWidth="1"/>
    <col min="30" max="30" width="9.54296875" customWidth="1"/>
    <col min="31" max="31" width="7.6328125" customWidth="1"/>
    <col min="33" max="33" width="15" customWidth="1"/>
  </cols>
  <sheetData>
    <row r="1" spans="1:34">
      <c r="A1" s="39"/>
      <c r="B1" s="39"/>
      <c r="C1" s="39"/>
      <c r="D1" s="39"/>
      <c r="E1" s="39"/>
      <c r="F1" s="39"/>
      <c r="G1" s="257"/>
      <c r="H1" s="39"/>
      <c r="I1" s="39"/>
      <c r="J1" s="98"/>
      <c r="K1" s="98"/>
      <c r="L1" s="98"/>
      <c r="M1" s="98"/>
      <c r="N1" s="39"/>
      <c r="O1" s="39"/>
      <c r="P1" s="63"/>
      <c r="Q1" s="63"/>
      <c r="R1" s="63"/>
      <c r="S1" s="39"/>
      <c r="T1" s="63"/>
      <c r="U1" s="63"/>
      <c r="V1" s="39"/>
      <c r="W1" s="39"/>
      <c r="X1" s="24"/>
      <c r="Y1" s="24"/>
      <c r="Z1" s="24"/>
      <c r="AF1" s="4"/>
    </row>
    <row r="2" spans="1:34" s="120" customFormat="1" ht="31.8">
      <c r="A2" s="138"/>
      <c r="B2" s="138"/>
      <c r="C2" s="139" t="s">
        <v>55</v>
      </c>
      <c r="D2" s="138"/>
      <c r="E2" s="138"/>
      <c r="F2" s="138"/>
      <c r="G2" s="254"/>
      <c r="H2" s="138"/>
      <c r="I2" s="138"/>
      <c r="J2" s="139" t="s">
        <v>413</v>
      </c>
      <c r="K2" s="144"/>
      <c r="L2" s="141"/>
      <c r="M2" s="141"/>
      <c r="N2" s="141"/>
      <c r="O2" s="138"/>
      <c r="P2" s="160" t="str">
        <f>+År!B2</f>
        <v>Flådd purke</v>
      </c>
      <c r="Q2" s="145"/>
      <c r="R2" s="160"/>
      <c r="S2" s="138"/>
      <c r="T2" s="145"/>
      <c r="U2" s="145"/>
      <c r="V2" s="138"/>
      <c r="W2" s="138"/>
      <c r="X2" s="24"/>
      <c r="Y2" s="140"/>
      <c r="Z2" s="140"/>
      <c r="AA2" s="140"/>
      <c r="AG2" s="122"/>
    </row>
    <row r="3" spans="1:34">
      <c r="A3" s="39"/>
      <c r="B3" s="39"/>
      <c r="C3" s="39"/>
      <c r="D3" s="39"/>
      <c r="E3" s="39"/>
      <c r="F3" s="39"/>
      <c r="G3" s="257"/>
      <c r="H3" s="39"/>
      <c r="I3" s="39"/>
      <c r="J3" s="98"/>
      <c r="K3" s="98"/>
      <c r="L3" s="98"/>
      <c r="M3" s="98"/>
      <c r="N3" s="39"/>
      <c r="O3" s="39"/>
      <c r="P3" s="63"/>
      <c r="Q3" s="63"/>
      <c r="R3" s="63"/>
      <c r="S3" s="39"/>
      <c r="T3" s="63"/>
      <c r="U3" s="63"/>
      <c r="V3" s="39"/>
      <c r="W3" s="39"/>
      <c r="X3" s="24"/>
      <c r="Y3" s="24"/>
      <c r="Z3" s="24"/>
      <c r="AF3" s="4"/>
    </row>
    <row r="4" spans="1:34">
      <c r="A4" s="39"/>
      <c r="B4" s="39"/>
      <c r="C4" s="39"/>
      <c r="D4" s="39"/>
      <c r="E4" s="39"/>
      <c r="F4" s="39"/>
      <c r="G4" s="257"/>
      <c r="H4" s="39"/>
      <c r="I4" s="39"/>
      <c r="J4" s="98"/>
      <c r="K4" s="98"/>
      <c r="L4" s="98"/>
      <c r="M4" s="98"/>
      <c r="N4" s="39"/>
      <c r="O4" s="39"/>
      <c r="P4" s="63"/>
      <c r="Q4" s="63"/>
      <c r="R4" s="63"/>
      <c r="S4" s="39"/>
      <c r="T4" s="63"/>
      <c r="U4" s="63"/>
      <c r="V4" s="39"/>
      <c r="W4" s="39"/>
      <c r="X4" s="24"/>
      <c r="Y4" s="24"/>
      <c r="Z4" s="24"/>
      <c r="AF4" s="4"/>
    </row>
    <row r="5" spans="1:34" s="118" customFormat="1" ht="24.6">
      <c r="A5" s="135"/>
      <c r="B5" s="135"/>
      <c r="C5" s="135"/>
      <c r="D5" s="135"/>
      <c r="E5" s="175" t="s">
        <v>414</v>
      </c>
      <c r="F5" s="175"/>
      <c r="G5" s="266">
        <v>23</v>
      </c>
      <c r="H5" s="135"/>
      <c r="I5" s="135"/>
      <c r="J5" s="135"/>
      <c r="K5" s="135"/>
      <c r="L5" s="135"/>
      <c r="M5" s="135"/>
      <c r="N5" s="135"/>
      <c r="O5" s="181" t="s">
        <v>374</v>
      </c>
      <c r="P5" s="180"/>
      <c r="Q5" s="175"/>
      <c r="R5" s="175"/>
      <c r="S5" s="288">
        <f>SUM(G11:G14)</f>
        <v>17698</v>
      </c>
      <c r="T5" s="287"/>
      <c r="U5" s="63"/>
      <c r="V5" s="135"/>
      <c r="W5" s="63"/>
      <c r="X5" s="24"/>
      <c r="Y5" s="24"/>
      <c r="Z5" s="24"/>
      <c r="AE5" s="137"/>
      <c r="AG5" s="178"/>
    </row>
    <row r="6" spans="1:34" ht="15.6">
      <c r="A6" s="45"/>
      <c r="B6" s="45"/>
      <c r="C6" s="45"/>
      <c r="D6" s="45"/>
      <c r="E6" s="45"/>
      <c r="F6" s="45"/>
      <c r="G6" s="256"/>
      <c r="H6" s="45"/>
      <c r="I6" s="45"/>
      <c r="J6" s="142"/>
      <c r="K6" s="142"/>
      <c r="L6" s="142"/>
      <c r="M6" s="142"/>
      <c r="N6" s="45"/>
      <c r="O6" s="45"/>
      <c r="P6" s="81"/>
      <c r="Q6" s="81"/>
      <c r="R6" s="81"/>
      <c r="S6" s="45"/>
      <c r="T6" s="81"/>
      <c r="U6" s="81"/>
      <c r="V6" s="45"/>
      <c r="W6" s="45"/>
      <c r="X6" s="24"/>
      <c r="Y6" s="24"/>
      <c r="Z6" s="24"/>
      <c r="AF6" s="4"/>
      <c r="AH6" s="24"/>
    </row>
    <row r="7" spans="1:34" ht="15.6">
      <c r="A7" s="45"/>
      <c r="B7" s="45"/>
      <c r="C7" s="45"/>
      <c r="D7" s="45"/>
      <c r="E7" s="45"/>
      <c r="F7" s="45"/>
      <c r="G7" s="256"/>
      <c r="H7" s="45"/>
      <c r="I7" s="45"/>
      <c r="J7" s="142"/>
      <c r="K7" s="142"/>
      <c r="L7" s="142"/>
      <c r="M7" s="142"/>
      <c r="N7" s="45"/>
      <c r="O7" s="45"/>
      <c r="P7" s="81"/>
      <c r="Q7" s="81"/>
      <c r="R7" s="81"/>
      <c r="S7" s="45"/>
      <c r="T7" s="81"/>
      <c r="U7" s="81" t="s">
        <v>3</v>
      </c>
      <c r="V7" s="45"/>
      <c r="W7" s="45"/>
      <c r="X7" s="24"/>
      <c r="Y7" s="24"/>
      <c r="Z7" s="24"/>
      <c r="AF7" s="4"/>
      <c r="AH7" s="24"/>
    </row>
    <row r="8" spans="1:34" ht="15.6">
      <c r="A8" s="39"/>
      <c r="B8" s="45"/>
      <c r="C8" s="45"/>
      <c r="D8" s="45"/>
      <c r="E8" s="34" t="s">
        <v>3</v>
      </c>
      <c r="F8" s="45"/>
      <c r="G8" s="256"/>
      <c r="H8" s="45"/>
      <c r="I8" s="71" t="s">
        <v>3</v>
      </c>
      <c r="J8" s="142"/>
      <c r="K8" s="142"/>
      <c r="L8" s="142"/>
      <c r="M8" s="142"/>
      <c r="N8" s="45"/>
      <c r="O8" s="45"/>
      <c r="P8" s="71" t="s">
        <v>15</v>
      </c>
      <c r="Q8" s="71"/>
      <c r="R8" s="71" t="s">
        <v>392</v>
      </c>
      <c r="S8" s="34" t="s">
        <v>2</v>
      </c>
      <c r="T8" s="71" t="s">
        <v>49</v>
      </c>
      <c r="U8" s="71" t="s">
        <v>8</v>
      </c>
      <c r="V8" s="34"/>
      <c r="W8" s="39"/>
      <c r="X8" s="24"/>
      <c r="Y8" s="24"/>
      <c r="Z8" s="24"/>
      <c r="AF8" s="4"/>
    </row>
    <row r="9" spans="1:34" ht="15.6">
      <c r="A9" s="39"/>
      <c r="B9" s="45"/>
      <c r="C9" s="45"/>
      <c r="D9" s="45"/>
      <c r="E9" s="34" t="s">
        <v>437</v>
      </c>
      <c r="F9" s="45"/>
      <c r="G9" s="258" t="s">
        <v>3</v>
      </c>
      <c r="H9" s="71"/>
      <c r="I9" s="71" t="s">
        <v>398</v>
      </c>
      <c r="J9" s="93" t="s">
        <v>3</v>
      </c>
      <c r="K9" s="93"/>
      <c r="L9" s="93" t="s">
        <v>1</v>
      </c>
      <c r="M9" s="93"/>
      <c r="N9" s="34" t="s">
        <v>15</v>
      </c>
      <c r="O9" s="71"/>
      <c r="P9" s="71" t="s">
        <v>396</v>
      </c>
      <c r="Q9" s="71"/>
      <c r="R9" s="71" t="s">
        <v>396</v>
      </c>
      <c r="S9" s="34" t="s">
        <v>392</v>
      </c>
      <c r="T9" s="71" t="s">
        <v>70</v>
      </c>
      <c r="U9" s="71" t="s">
        <v>444</v>
      </c>
      <c r="V9" s="34" t="s">
        <v>15</v>
      </c>
      <c r="W9" s="39"/>
      <c r="X9" s="24"/>
      <c r="Y9" s="24"/>
      <c r="Z9" s="24"/>
      <c r="AF9" s="4"/>
    </row>
    <row r="10" spans="1:34" ht="15.6">
      <c r="A10" s="39"/>
      <c r="B10" s="34" t="s">
        <v>60</v>
      </c>
      <c r="C10" s="34" t="s">
        <v>368</v>
      </c>
      <c r="D10" s="28"/>
      <c r="E10" s="34" t="s">
        <v>416</v>
      </c>
      <c r="F10" s="110" t="s">
        <v>443</v>
      </c>
      <c r="G10" s="258" t="s">
        <v>8</v>
      </c>
      <c r="H10" s="110" t="s">
        <v>443</v>
      </c>
      <c r="I10" s="71" t="s">
        <v>391</v>
      </c>
      <c r="J10" s="93" t="s">
        <v>360</v>
      </c>
      <c r="K10" s="124" t="s">
        <v>443</v>
      </c>
      <c r="L10" s="93" t="s">
        <v>360</v>
      </c>
      <c r="M10" s="93"/>
      <c r="N10" s="34" t="s">
        <v>391</v>
      </c>
      <c r="O10" s="110" t="s">
        <v>443</v>
      </c>
      <c r="P10" s="71" t="s">
        <v>440</v>
      </c>
      <c r="Q10" s="110" t="s">
        <v>443</v>
      </c>
      <c r="R10" s="71" t="s">
        <v>393</v>
      </c>
      <c r="S10" s="34" t="s">
        <v>394</v>
      </c>
      <c r="T10" s="71" t="s">
        <v>400</v>
      </c>
      <c r="U10" s="71" t="s">
        <v>451</v>
      </c>
      <c r="V10" s="34" t="s">
        <v>27</v>
      </c>
      <c r="W10" s="39"/>
      <c r="X10" s="24"/>
      <c r="Y10" s="24"/>
      <c r="Z10" s="24"/>
      <c r="AF10" s="43"/>
    </row>
    <row r="11" spans="1:34" ht="15.6">
      <c r="A11" s="39"/>
      <c r="B11" s="2">
        <f>+'Ark1'!C223</f>
        <v>2024</v>
      </c>
      <c r="C11" s="2">
        <f>+'Ark1'!G223</f>
        <v>1</v>
      </c>
      <c r="D11" s="2" t="str">
        <f>VLOOKUP(C11,RNR!$F$19:$G$22,2)</f>
        <v>Øst</v>
      </c>
      <c r="E11" s="2">
        <f>+'Ark1'!Q223</f>
        <v>102</v>
      </c>
      <c r="F11" s="2">
        <f>+E11-E16</f>
        <v>-3</v>
      </c>
      <c r="G11" s="220">
        <f>+'Ark1'!R223</f>
        <v>6561</v>
      </c>
      <c r="H11" s="18">
        <f>+G11-G16</f>
        <v>99</v>
      </c>
      <c r="I11" s="18">
        <f>+'Ark1'!S223</f>
        <v>6555</v>
      </c>
      <c r="J11" s="51">
        <f>+'Ark1'!T223</f>
        <v>37.071985535088714</v>
      </c>
      <c r="K11" s="51">
        <f>+J11-J16</f>
        <v>1.2971972939327614</v>
      </c>
      <c r="L11" s="51">
        <f>+'Ark1'!U223</f>
        <v>37.893392387498331</v>
      </c>
      <c r="M11" s="93"/>
      <c r="N11" s="5">
        <f>+'Ark1'!W223</f>
        <v>59.158657513348594</v>
      </c>
      <c r="O11" s="5">
        <f>+N11-N16</f>
        <v>9.5401395486831575E-3</v>
      </c>
      <c r="P11" s="18">
        <f>+'Ark1'!Y223</f>
        <v>141.20626428898001</v>
      </c>
      <c r="Q11" s="18">
        <f>+P11-P16</f>
        <v>1.2341968176093019</v>
      </c>
      <c r="R11" s="18">
        <f>+'Ark1'!AA223</f>
        <v>31.807358915515319</v>
      </c>
      <c r="S11" s="5">
        <f>+'Ark1'!AB223</f>
        <v>3.5237668845450174</v>
      </c>
      <c r="T11" s="18">
        <f>+'Ark1'!AC223</f>
        <v>-54.445895943629083</v>
      </c>
      <c r="U11" s="18">
        <f t="shared" ref="U11:U24" si="0">+G11/E11</f>
        <v>64.32352941176471</v>
      </c>
      <c r="V11" s="5">
        <f>+'Ark1'!V223</f>
        <v>6.7576588934613646</v>
      </c>
      <c r="W11" s="39"/>
      <c r="X11" s="24"/>
      <c r="Y11" s="24"/>
      <c r="Z11" s="24"/>
      <c r="AF11" s="43"/>
    </row>
    <row r="12" spans="1:34" ht="15.6">
      <c r="A12" s="39"/>
      <c r="B12" s="2">
        <f>+'Ark1'!C224</f>
        <v>2024</v>
      </c>
      <c r="C12" s="2">
        <f>+'Ark1'!G224</f>
        <v>2</v>
      </c>
      <c r="D12" s="2" t="str">
        <f>VLOOKUP(C12,RNR!$F$19:$G$22,2)</f>
        <v>Vest</v>
      </c>
      <c r="E12" s="2">
        <f>+'Ark1'!Q224</f>
        <v>39</v>
      </c>
      <c r="F12" s="2">
        <f>+E12-E17</f>
        <v>-10</v>
      </c>
      <c r="G12" s="220">
        <f>+'Ark1'!R224</f>
        <v>1798</v>
      </c>
      <c r="H12" s="18">
        <f>+G12-G17</f>
        <v>-353</v>
      </c>
      <c r="I12" s="18">
        <f>+'Ark1'!S224</f>
        <v>1794</v>
      </c>
      <c r="J12" s="51">
        <f>+'Ark1'!T224</f>
        <v>10.159340038422423</v>
      </c>
      <c r="K12" s="51">
        <f>+J12-J17</f>
        <v>-1.7489808385083183</v>
      </c>
      <c r="L12" s="51">
        <f>+'Ark1'!U224</f>
        <v>9.7387141141791496</v>
      </c>
      <c r="M12" s="93"/>
      <c r="N12" s="5">
        <f>+'Ark1'!W224</f>
        <v>60.915830546265319</v>
      </c>
      <c r="O12" s="5">
        <f>+N12-N17</f>
        <v>9.4135946637734946E-2</v>
      </c>
      <c r="P12" s="18">
        <f>+'Ark1'!Y224</f>
        <v>132.42575083426041</v>
      </c>
      <c r="Q12" s="18">
        <f>+P12-P17</f>
        <v>-5.306466738961376</v>
      </c>
      <c r="R12" s="18">
        <f>+'Ark1'!AA224</f>
        <v>26.80780013605478</v>
      </c>
      <c r="S12" s="5">
        <f>+'Ark1'!AB224</f>
        <v>3.336087803891973</v>
      </c>
      <c r="T12" s="18">
        <f>+'Ark1'!AC224</f>
        <v>-53.858357349688951</v>
      </c>
      <c r="U12" s="18">
        <f t="shared" si="0"/>
        <v>46.102564102564102</v>
      </c>
      <c r="V12" s="5">
        <f>+'Ark1'!V224</f>
        <v>3.0962180200222456</v>
      </c>
      <c r="W12" s="39"/>
      <c r="X12" s="24"/>
      <c r="Y12" s="24"/>
      <c r="Z12" s="24"/>
      <c r="AF12" s="43"/>
    </row>
    <row r="13" spans="1:34" ht="15.6">
      <c r="A13" s="39"/>
      <c r="B13" s="2">
        <f>+'Ark1'!C225</f>
        <v>2024</v>
      </c>
      <c r="C13" s="2">
        <f>+'Ark1'!G225</f>
        <v>3</v>
      </c>
      <c r="D13" s="2" t="str">
        <f>VLOOKUP(C13,RNR!$F$19:$G$22,2)</f>
        <v>Midt</v>
      </c>
      <c r="E13" s="2">
        <f>+'Ark1'!Q225</f>
        <v>140</v>
      </c>
      <c r="F13" s="2">
        <f>+E13-E18</f>
        <v>-7</v>
      </c>
      <c r="G13" s="220">
        <f>+'Ark1'!R225</f>
        <v>9146</v>
      </c>
      <c r="H13" s="18">
        <f>+G13-G18</f>
        <v>-59</v>
      </c>
      <c r="I13" s="18">
        <f>+'Ark1'!S225</f>
        <v>9117</v>
      </c>
      <c r="J13" s="51">
        <f>+'Ark1'!T225</f>
        <v>51.67815572381059</v>
      </c>
      <c r="K13" s="51">
        <f>+J13-J18</f>
        <v>0.71762867957652077</v>
      </c>
      <c r="L13" s="51">
        <f>+'Ark1'!U225</f>
        <v>51.177475105594525</v>
      </c>
      <c r="M13" s="93"/>
      <c r="N13" s="5">
        <f>+'Ark1'!W225</f>
        <v>60.315125589557994</v>
      </c>
      <c r="O13" s="5">
        <f>+N13-N18</f>
        <v>-3.0086478653636561E-2</v>
      </c>
      <c r="P13" s="18">
        <f>+'Ark1'!Y225</f>
        <v>136.80695385961101</v>
      </c>
      <c r="Q13" s="18">
        <f>+P13-P18</f>
        <v>1.4197295250104105</v>
      </c>
      <c r="R13" s="18">
        <f>+'Ark1'!AA225</f>
        <v>30.3012748849474</v>
      </c>
      <c r="S13" s="5">
        <f>+'Ark1'!AB225</f>
        <v>4.4940046857719427</v>
      </c>
      <c r="T13" s="18">
        <f>+'Ark1'!AC225</f>
        <v>-66.007673208843556</v>
      </c>
      <c r="U13" s="18">
        <f t="shared" si="0"/>
        <v>65.328571428571422</v>
      </c>
      <c r="V13" s="5">
        <f>+'Ark1'!V225</f>
        <v>4.4175595888913195</v>
      </c>
      <c r="W13" s="39"/>
      <c r="X13" s="24"/>
      <c r="Y13" s="24"/>
      <c r="Z13" s="24"/>
      <c r="AF13" s="43"/>
    </row>
    <row r="14" spans="1:34" ht="15.6">
      <c r="A14" s="39"/>
      <c r="B14" s="2">
        <f>+'Ark1'!C226</f>
        <v>2024</v>
      </c>
      <c r="C14" s="2">
        <f>+'Ark1'!G226</f>
        <v>4</v>
      </c>
      <c r="D14" s="2" t="str">
        <f>VLOOKUP(C14,RNR!$F$19:$G$22,2)</f>
        <v>Nord</v>
      </c>
      <c r="E14" s="2">
        <f>+'Ark1'!Q226</f>
        <v>5</v>
      </c>
      <c r="F14" s="2">
        <f>+E14-E19</f>
        <v>-4</v>
      </c>
      <c r="G14" s="220">
        <f>+'Ark1'!R226</f>
        <v>193</v>
      </c>
      <c r="H14" s="18">
        <f>+G14-G19</f>
        <v>-52</v>
      </c>
      <c r="I14" s="18">
        <f>+'Ark1'!S226</f>
        <v>193</v>
      </c>
      <c r="J14" s="51">
        <f>+'Ark1'!T226</f>
        <v>1.0905187026782688</v>
      </c>
      <c r="K14" s="51">
        <f>+J14-J19</f>
        <v>-0.26584513500096474</v>
      </c>
      <c r="L14" s="51">
        <f>+'Ark1'!U226</f>
        <v>1.190418392728003</v>
      </c>
      <c r="M14" s="93"/>
      <c r="N14" s="5">
        <f>+'Ark1'!W226</f>
        <v>62.927461139896387</v>
      </c>
      <c r="O14" s="5">
        <f>+N14-N19</f>
        <v>0.26215501744741232</v>
      </c>
      <c r="P14" s="18">
        <f>+'Ark1'!Y226</f>
        <v>150.80051813471499</v>
      </c>
      <c r="Q14" s="18">
        <f>+P14-P19</f>
        <v>-0.44233900814225535</v>
      </c>
      <c r="R14" s="18">
        <f>+'Ark1'!AA226</f>
        <v>38.879734185067264</v>
      </c>
      <c r="S14" s="5">
        <f>+'Ark1'!AB226</f>
        <v>1.6334972431286074</v>
      </c>
      <c r="T14" s="18">
        <f>+'Ark1'!AC226</f>
        <v>-54.544053763145392</v>
      </c>
      <c r="U14" s="18">
        <f t="shared" si="0"/>
        <v>38.6</v>
      </c>
      <c r="V14" s="5">
        <f>+'Ark1'!V226</f>
        <v>0.63730569948186522</v>
      </c>
      <c r="W14" s="39"/>
      <c r="X14" s="24"/>
      <c r="Y14" s="24"/>
      <c r="Z14" s="24"/>
      <c r="AF14" s="43"/>
    </row>
    <row r="15" spans="1:34">
      <c r="A15" s="39"/>
      <c r="B15" s="39"/>
      <c r="C15" s="39"/>
      <c r="D15" s="39"/>
      <c r="E15" s="39"/>
      <c r="F15" s="39"/>
      <c r="G15" s="257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24"/>
      <c r="Y15" s="24"/>
      <c r="Z15" s="24"/>
      <c r="AF15" s="43"/>
    </row>
    <row r="16" spans="1:34" ht="15.6">
      <c r="A16" s="39"/>
      <c r="B16" s="40">
        <f>+'Ark1'!C227</f>
        <v>2023</v>
      </c>
      <c r="C16" s="40">
        <f>+'Ark1'!G227</f>
        <v>1</v>
      </c>
      <c r="D16" s="2" t="str">
        <f>VLOOKUP(C16,RNR!$F$19:$G$22,2)</f>
        <v>Øst</v>
      </c>
      <c r="E16" s="40">
        <f>+'Ark1'!Q227</f>
        <v>105</v>
      </c>
      <c r="F16" s="74"/>
      <c r="G16" s="267">
        <f>+'Ark1'!R227</f>
        <v>6462</v>
      </c>
      <c r="H16" s="74"/>
      <c r="I16" s="74">
        <f>+'Ark1'!S227</f>
        <v>6458</v>
      </c>
      <c r="J16" s="143">
        <f>+'Ark1'!T227</f>
        <v>35.774788241155953</v>
      </c>
      <c r="K16" s="143"/>
      <c r="L16" s="143">
        <f>+'Ark1'!U227</f>
        <v>36.41221125744616</v>
      </c>
      <c r="M16" s="93"/>
      <c r="N16" s="41">
        <f>+'Ark1'!W227</f>
        <v>59.149117373799911</v>
      </c>
      <c r="O16" s="74"/>
      <c r="P16" s="74">
        <f>+'Ark1'!Y227</f>
        <v>139.97206747137071</v>
      </c>
      <c r="Q16" s="74"/>
      <c r="R16" s="74">
        <f>+'Ark1'!AA227</f>
        <v>31.281341221248105</v>
      </c>
      <c r="S16" s="41">
        <f>+'Ark1'!AB227</f>
        <v>3.4501583208144782</v>
      </c>
      <c r="T16" s="74">
        <f>+'Ark1'!AC227</f>
        <v>-52.069402703105162</v>
      </c>
      <c r="U16" s="74">
        <f t="shared" si="0"/>
        <v>61.542857142857144</v>
      </c>
      <c r="V16" s="41">
        <f>+'Ark1'!V227</f>
        <v>6.7239244815846488</v>
      </c>
      <c r="W16" s="39"/>
      <c r="X16" s="24"/>
      <c r="Y16" s="24"/>
      <c r="Z16" s="24"/>
      <c r="AF16" s="43"/>
    </row>
    <row r="17" spans="1:32" ht="15.6">
      <c r="A17" s="39"/>
      <c r="B17" s="40">
        <f>+'Ark1'!C228</f>
        <v>2023</v>
      </c>
      <c r="C17" s="40">
        <f>+'Ark1'!G228</f>
        <v>2</v>
      </c>
      <c r="D17" s="2" t="str">
        <f>VLOOKUP(C17,RNR!$F$19:$G$22,2)</f>
        <v>Vest</v>
      </c>
      <c r="E17" s="40">
        <f>+'Ark1'!Q228</f>
        <v>49</v>
      </c>
      <c r="F17" s="74"/>
      <c r="G17" s="267">
        <f>+'Ark1'!R228</f>
        <v>2151</v>
      </c>
      <c r="H17" s="74"/>
      <c r="I17" s="74">
        <f>+'Ark1'!S228</f>
        <v>2148</v>
      </c>
      <c r="J17" s="143">
        <f>+'Ark1'!T228</f>
        <v>11.908320876930741</v>
      </c>
      <c r="K17" s="143"/>
      <c r="L17" s="143">
        <f>+'Ark1'!U228</f>
        <v>11.926545599586889</v>
      </c>
      <c r="M17" s="93"/>
      <c r="N17" s="41">
        <f>+'Ark1'!W228</f>
        <v>60.821694599627584</v>
      </c>
      <c r="O17" s="74"/>
      <c r="P17" s="74">
        <f>+'Ark1'!Y228</f>
        <v>137.73221757322179</v>
      </c>
      <c r="Q17" s="74"/>
      <c r="R17" s="74">
        <f>+'Ark1'!AA228</f>
        <v>29.653244474735757</v>
      </c>
      <c r="S17" s="41">
        <f>+'Ark1'!AB228</f>
        <v>3.7620513387572529</v>
      </c>
      <c r="T17" s="74">
        <f>+'Ark1'!AC228</f>
        <v>-62.920397455247297</v>
      </c>
      <c r="U17" s="74">
        <f t="shared" si="0"/>
        <v>43.897959183673471</v>
      </c>
      <c r="V17" s="41">
        <f>+'Ark1'!V228</f>
        <v>3.2766155276615527</v>
      </c>
      <c r="W17" s="39"/>
      <c r="X17" s="24"/>
      <c r="Y17" s="24"/>
      <c r="Z17" s="24"/>
      <c r="AF17" s="43"/>
    </row>
    <row r="18" spans="1:32" ht="15.6">
      <c r="A18" s="39"/>
      <c r="B18" s="40">
        <f>+'Ark1'!C229</f>
        <v>2023</v>
      </c>
      <c r="C18" s="40">
        <f>+'Ark1'!G229</f>
        <v>3</v>
      </c>
      <c r="D18" s="2" t="str">
        <f>VLOOKUP(C18,RNR!$F$19:$G$22,2)</f>
        <v>Midt</v>
      </c>
      <c r="E18" s="40">
        <f>+'Ark1'!Q229</f>
        <v>147</v>
      </c>
      <c r="F18" s="74"/>
      <c r="G18" s="267">
        <f>+'Ark1'!R229</f>
        <v>9205</v>
      </c>
      <c r="H18" s="74"/>
      <c r="I18" s="74">
        <f>+'Ark1'!S229</f>
        <v>9148</v>
      </c>
      <c r="J18" s="143">
        <f>+'Ark1'!T229</f>
        <v>50.96052704423407</v>
      </c>
      <c r="K18" s="143"/>
      <c r="L18" s="143">
        <f>+'Ark1'!U229</f>
        <v>50.169549358681778</v>
      </c>
      <c r="M18" s="93"/>
      <c r="N18" s="41">
        <f>+'Ark1'!W229</f>
        <v>60.34521206821163</v>
      </c>
      <c r="O18" s="74"/>
      <c r="P18" s="74">
        <f>+'Ark1'!Y229</f>
        <v>135.3872243346006</v>
      </c>
      <c r="Q18" s="74"/>
      <c r="R18" s="74">
        <f>+'Ark1'!AA229</f>
        <v>29.016941923504397</v>
      </c>
      <c r="S18" s="41">
        <f>+'Ark1'!AB229</f>
        <v>4.4009010024818034</v>
      </c>
      <c r="T18" s="74">
        <f>+'Ark1'!AC229</f>
        <v>-60.994956459576642</v>
      </c>
      <c r="U18" s="74">
        <f t="shared" si="0"/>
        <v>62.61904761904762</v>
      </c>
      <c r="V18" s="41">
        <f>+'Ark1'!V229</f>
        <v>4.3788158609451378</v>
      </c>
      <c r="W18" s="39"/>
      <c r="X18" s="24"/>
      <c r="Y18" s="24"/>
      <c r="Z18" s="24"/>
      <c r="AF18" s="43"/>
    </row>
    <row r="19" spans="1:32" ht="15.6">
      <c r="A19" s="39"/>
      <c r="B19" s="40">
        <f>+'Ark1'!C230</f>
        <v>2023</v>
      </c>
      <c r="C19" s="40">
        <f>+'Ark1'!G230</f>
        <v>4</v>
      </c>
      <c r="D19" s="2" t="str">
        <f>VLOOKUP(C19,RNR!$F$19:$G$22,2)</f>
        <v>Nord</v>
      </c>
      <c r="E19" s="40">
        <f>+'Ark1'!Q230</f>
        <v>9</v>
      </c>
      <c r="F19" s="74"/>
      <c r="G19" s="267">
        <f>+'Ark1'!R230</f>
        <v>245</v>
      </c>
      <c r="H19" s="74"/>
      <c r="I19" s="74">
        <f>+'Ark1'!S230</f>
        <v>245</v>
      </c>
      <c r="J19" s="143">
        <f>+'Ark1'!T230</f>
        <v>1.3563638376792335</v>
      </c>
      <c r="K19" s="143"/>
      <c r="L19" s="143">
        <f>+'Ark1'!U230</f>
        <v>1.4916937842851685</v>
      </c>
      <c r="M19" s="93"/>
      <c r="N19" s="41">
        <f>+'Ark1'!W230</f>
        <v>62.665306122448975</v>
      </c>
      <c r="O19" s="74"/>
      <c r="P19" s="74">
        <f>+'Ark1'!Y230</f>
        <v>151.24285714285725</v>
      </c>
      <c r="Q19" s="74"/>
      <c r="R19" s="74">
        <f>+'Ark1'!AA230</f>
        <v>39.003348888137602</v>
      </c>
      <c r="S19" s="41">
        <f>+'Ark1'!AB230</f>
        <v>2.0667978802285876</v>
      </c>
      <c r="T19" s="74">
        <f>+'Ark1'!AC230</f>
        <v>-46.698274904693442</v>
      </c>
      <c r="U19" s="74">
        <f t="shared" si="0"/>
        <v>27.222222222222221</v>
      </c>
      <c r="V19" s="41">
        <f>+'Ark1'!V230</f>
        <v>0.86530612244897953</v>
      </c>
      <c r="W19" s="39"/>
      <c r="X19" s="24"/>
      <c r="Y19" s="24"/>
      <c r="Z19" s="24"/>
      <c r="AF19" s="43"/>
    </row>
    <row r="20" spans="1:32" ht="15.6">
      <c r="A20" s="39"/>
      <c r="B20" s="39"/>
      <c r="C20" s="39"/>
      <c r="D20" s="39"/>
      <c r="E20" s="39"/>
      <c r="F20" s="39"/>
      <c r="G20" s="257"/>
      <c r="H20" s="39"/>
      <c r="I20" s="39"/>
      <c r="J20" s="39"/>
      <c r="K20" s="39"/>
      <c r="L20" s="39"/>
      <c r="M20" s="93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24"/>
      <c r="Y20" s="24"/>
      <c r="Z20" s="24"/>
      <c r="AF20" s="43"/>
    </row>
    <row r="21" spans="1:32" ht="15.6">
      <c r="A21" s="39"/>
      <c r="B21" s="3">
        <f>+'Ark1'!C231</f>
        <v>2022</v>
      </c>
      <c r="C21" s="3">
        <f>+'Ark1'!G231</f>
        <v>1</v>
      </c>
      <c r="D21" s="2" t="str">
        <f>VLOOKUP(C21,RNR!$F$19:$G$22,2)</f>
        <v>Øst</v>
      </c>
      <c r="E21" s="3">
        <f>+'Ark1'!Q231</f>
        <v>106</v>
      </c>
      <c r="F21" s="14"/>
      <c r="G21" s="268">
        <f>+'Ark1'!R231</f>
        <v>7211</v>
      </c>
      <c r="H21" s="14"/>
      <c r="I21" s="14">
        <f>+'Ark1'!S231</f>
        <v>7198</v>
      </c>
      <c r="J21" s="52">
        <f>+'Ark1'!T231</f>
        <v>39.82877658105496</v>
      </c>
      <c r="K21" s="52"/>
      <c r="L21" s="52">
        <f>+'Ark1'!U231</f>
        <v>40.023900844380144</v>
      </c>
      <c r="M21" s="93"/>
      <c r="N21" s="11">
        <f>+'Ark1'!W231</f>
        <v>59.439566546262846</v>
      </c>
      <c r="O21" s="14"/>
      <c r="P21" s="14">
        <f>+'Ark1'!Y231</f>
        <v>138.57291637775609</v>
      </c>
      <c r="Q21" s="14"/>
      <c r="R21" s="14">
        <f>+'Ark1'!AA231</f>
        <v>29.59599810198057</v>
      </c>
      <c r="S21" s="11">
        <f>+'Ark1'!AB231</f>
        <v>3.4150511749190944</v>
      </c>
      <c r="T21" s="14">
        <f>+'Ark1'!AC231</f>
        <v>-49.824179936139139</v>
      </c>
      <c r="U21" s="14">
        <f t="shared" si="0"/>
        <v>68.028301886792448</v>
      </c>
      <c r="V21" s="11">
        <f>+'Ark1'!V231</f>
        <v>6.3489113853834418</v>
      </c>
      <c r="W21" s="39"/>
      <c r="X21" s="24"/>
      <c r="Y21" s="24"/>
      <c r="Z21" s="24"/>
      <c r="AF21" s="43"/>
    </row>
    <row r="22" spans="1:32" ht="15.6">
      <c r="A22" s="39"/>
      <c r="B22" s="3">
        <f>+'Ark1'!C232</f>
        <v>2022</v>
      </c>
      <c r="C22" s="3">
        <f>+'Ark1'!G232</f>
        <v>2</v>
      </c>
      <c r="D22" s="2" t="str">
        <f>VLOOKUP(C22,RNR!$F$19:$G$22,2)</f>
        <v>Vest</v>
      </c>
      <c r="E22" s="3">
        <f>+'Ark1'!Q232</f>
        <v>47</v>
      </c>
      <c r="F22" s="14"/>
      <c r="G22" s="268">
        <f>+'Ark1'!R232</f>
        <v>2068</v>
      </c>
      <c r="H22" s="14"/>
      <c r="I22" s="14">
        <f>+'Ark1'!S232</f>
        <v>2068</v>
      </c>
      <c r="J22" s="52">
        <f>+'Ark1'!T232</f>
        <v>11.422259044462855</v>
      </c>
      <c r="K22" s="52"/>
      <c r="L22" s="52">
        <f>+'Ark1'!U232</f>
        <v>11.397180743688947</v>
      </c>
      <c r="M22" s="93"/>
      <c r="N22" s="11">
        <f>+'Ark1'!W232</f>
        <v>60.442940038684696</v>
      </c>
      <c r="O22" s="14"/>
      <c r="P22" s="14">
        <f>+'Ark1'!Y232</f>
        <v>137.59458413926484</v>
      </c>
      <c r="Q22" s="14"/>
      <c r="R22" s="14">
        <f>+'Ark1'!AA232</f>
        <v>30.176091668505844</v>
      </c>
      <c r="S22" s="11">
        <f>+'Ark1'!AB232</f>
        <v>4.0395929116627967</v>
      </c>
      <c r="T22" s="14">
        <f>+'Ark1'!AC232</f>
        <v>-63.487323754514449</v>
      </c>
      <c r="U22" s="14">
        <f t="shared" si="0"/>
        <v>44</v>
      </c>
      <c r="V22" s="11">
        <f>+'Ark1'!V232</f>
        <v>4.0145067698259194</v>
      </c>
      <c r="W22" s="39"/>
      <c r="X22" s="24"/>
      <c r="Y22" s="24"/>
      <c r="Z22" s="24"/>
      <c r="AF22" s="43"/>
    </row>
    <row r="23" spans="1:32" ht="15.6">
      <c r="A23" s="39"/>
      <c r="B23" s="3">
        <f>+'Ark1'!C233</f>
        <v>2022</v>
      </c>
      <c r="C23" s="3">
        <f>+'Ark1'!G233</f>
        <v>3</v>
      </c>
      <c r="D23" s="2" t="str">
        <f>VLOOKUP(C23,RNR!$F$19:$G$22,2)</f>
        <v>Midt</v>
      </c>
      <c r="E23" s="3">
        <f>+'Ark1'!Q233</f>
        <v>150</v>
      </c>
      <c r="F23" s="14"/>
      <c r="G23" s="268">
        <f>+'Ark1'!R233</f>
        <v>8627</v>
      </c>
      <c r="H23" s="14"/>
      <c r="I23" s="14">
        <f>+'Ark1'!S233</f>
        <v>8579</v>
      </c>
      <c r="J23" s="52">
        <f>+'Ark1'!T233</f>
        <v>47.649820491576911</v>
      </c>
      <c r="K23" s="52"/>
      <c r="L23" s="52">
        <f>+'Ark1'!U233</f>
        <v>47.362827832026085</v>
      </c>
      <c r="M23" s="93"/>
      <c r="N23" s="11">
        <f>+'Ark1'!W233</f>
        <v>59.696001865019213</v>
      </c>
      <c r="O23" s="14"/>
      <c r="P23" s="14">
        <f>+'Ark1'!Y233</f>
        <v>137.0667972644022</v>
      </c>
      <c r="Q23" s="14"/>
      <c r="R23" s="14">
        <f>+'Ark1'!AA233</f>
        <v>29.219622062772167</v>
      </c>
      <c r="S23" s="11">
        <f>+'Ark1'!AB233</f>
        <v>4.8259987326771379</v>
      </c>
      <c r="T23" s="14">
        <f>+'Ark1'!AC233</f>
        <v>-62.512237228354302</v>
      </c>
      <c r="U23" s="14">
        <f t="shared" si="0"/>
        <v>57.513333333333335</v>
      </c>
      <c r="V23" s="11">
        <f>+'Ark1'!V233</f>
        <v>4.8708705227773281</v>
      </c>
      <c r="W23" s="39"/>
      <c r="X23" s="24"/>
      <c r="Y23" s="24"/>
      <c r="Z23" s="24"/>
      <c r="AF23" s="19"/>
    </row>
    <row r="24" spans="1:32" ht="15.6">
      <c r="A24" s="39"/>
      <c r="B24" s="3">
        <f>+'Ark1'!C234</f>
        <v>2022</v>
      </c>
      <c r="C24" s="3">
        <f>+'Ark1'!G234</f>
        <v>4</v>
      </c>
      <c r="D24" s="2" t="str">
        <f>VLOOKUP(C24,RNR!$F$19:$G$22,2)</f>
        <v>Nord</v>
      </c>
      <c r="E24" s="3">
        <f>+'Ark1'!Q234</f>
        <v>6</v>
      </c>
      <c r="F24" s="14"/>
      <c r="G24" s="268">
        <f>+'Ark1'!R234</f>
        <v>199</v>
      </c>
      <c r="H24" s="14"/>
      <c r="I24" s="14">
        <f>+'Ark1'!S234</f>
        <v>199</v>
      </c>
      <c r="J24" s="52">
        <f>+'Ark1'!T234</f>
        <v>1.0991438829052751</v>
      </c>
      <c r="K24" s="52"/>
      <c r="L24" s="52">
        <f>+'Ark1'!U234</f>
        <v>1.2160905799048156</v>
      </c>
      <c r="M24" s="93"/>
      <c r="N24" s="11">
        <f>+'Ark1'!W234</f>
        <v>62.718592964824111</v>
      </c>
      <c r="O24" s="14"/>
      <c r="P24" s="14">
        <f>+'Ark1'!Y234</f>
        <v>152.56934673366837</v>
      </c>
      <c r="Q24" s="14"/>
      <c r="R24" s="14">
        <f>+'Ark1'!AA234</f>
        <v>35.386456755145559</v>
      </c>
      <c r="S24" s="11">
        <f>+'Ark1'!AB234</f>
        <v>1.5854888535319365</v>
      </c>
      <c r="T24" s="14">
        <f>+'Ark1'!AC234</f>
        <v>-57.86203847725092</v>
      </c>
      <c r="U24" s="14">
        <f t="shared" si="0"/>
        <v>33.166666666666664</v>
      </c>
      <c r="V24" s="11">
        <f>+'Ark1'!V234</f>
        <v>0.63316582914572861</v>
      </c>
      <c r="W24" s="39"/>
      <c r="X24" s="24"/>
      <c r="Y24" s="24"/>
      <c r="Z24" s="24"/>
      <c r="AF24" s="19"/>
    </row>
    <row r="25" spans="1:32" ht="15.6">
      <c r="A25" s="39"/>
      <c r="B25" s="39"/>
      <c r="C25" s="39"/>
      <c r="D25" s="39"/>
      <c r="E25" s="39"/>
      <c r="F25" s="39"/>
      <c r="G25" s="257"/>
      <c r="H25" s="39"/>
      <c r="I25" s="39"/>
      <c r="J25" s="39"/>
      <c r="K25" s="39"/>
      <c r="L25" s="39"/>
      <c r="M25" s="93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24"/>
      <c r="Y25" s="24"/>
      <c r="Z25" s="24"/>
      <c r="AF25" s="19"/>
    </row>
    <row r="26" spans="1:32">
      <c r="A26" s="39"/>
      <c r="B26" s="39"/>
      <c r="C26" s="39"/>
      <c r="D26" s="39"/>
      <c r="E26" s="39"/>
      <c r="F26" s="39"/>
      <c r="G26" s="257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"/>
      <c r="Y26" s="3"/>
      <c r="Z26" s="3"/>
      <c r="AA26" s="3"/>
      <c r="AB26" s="3"/>
      <c r="AC26" s="3"/>
      <c r="AD26" s="3"/>
      <c r="AE26" s="3"/>
      <c r="AF26" s="3"/>
    </row>
    <row r="27" spans="1:32">
      <c r="A27" s="39"/>
      <c r="B27" s="39"/>
      <c r="C27" s="39"/>
      <c r="D27" s="39"/>
      <c r="E27" s="39"/>
      <c r="F27" s="39"/>
      <c r="G27" s="257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"/>
      <c r="Y27" s="3"/>
      <c r="Z27" s="3"/>
      <c r="AA27" s="3"/>
      <c r="AB27" s="3"/>
      <c r="AC27" s="3"/>
      <c r="AD27" s="3"/>
      <c r="AE27" s="3"/>
      <c r="AF27" s="3"/>
    </row>
    <row r="28" spans="1:32">
      <c r="A28" s="14"/>
      <c r="B28" s="14"/>
      <c r="C28" s="14"/>
      <c r="D28" s="14"/>
      <c r="E28" s="14"/>
      <c r="F28" s="14"/>
      <c r="G28" s="268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3"/>
      <c r="Y28" s="3"/>
      <c r="Z28" s="3"/>
      <c r="AA28" s="3"/>
      <c r="AB28" s="3"/>
      <c r="AC28" s="3"/>
      <c r="AD28" s="3"/>
      <c r="AE28" s="3"/>
      <c r="AF28" s="3"/>
    </row>
    <row r="29" spans="1:32">
      <c r="A29" s="14"/>
      <c r="B29" s="14"/>
      <c r="C29" s="14"/>
      <c r="D29" s="14"/>
      <c r="E29" s="14"/>
      <c r="F29" s="14"/>
      <c r="G29" s="268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3"/>
      <c r="Y29" s="3"/>
      <c r="Z29" s="3"/>
      <c r="AA29" s="3"/>
      <c r="AB29" s="3"/>
      <c r="AC29" s="3"/>
      <c r="AD29" s="3"/>
      <c r="AE29" s="3"/>
      <c r="AF29" s="3"/>
    </row>
    <row r="30" spans="1:32">
      <c r="A30" s="14"/>
      <c r="B30" s="14"/>
      <c r="C30" s="14"/>
      <c r="D30" s="14"/>
      <c r="E30" s="14"/>
      <c r="F30" s="14"/>
      <c r="G30" s="268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3"/>
      <c r="Y30" s="3"/>
      <c r="Z30" s="3"/>
      <c r="AA30" s="3"/>
      <c r="AB30" s="3"/>
      <c r="AC30" s="3"/>
      <c r="AD30" s="3"/>
      <c r="AE30" s="3"/>
      <c r="AF30" s="3"/>
    </row>
    <row r="31" spans="1:32">
      <c r="A31" s="14"/>
      <c r="B31" s="14"/>
      <c r="C31" s="14"/>
      <c r="D31" s="14"/>
      <c r="E31" s="14"/>
      <c r="F31" s="14"/>
      <c r="G31" s="268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3"/>
      <c r="Y31" s="3"/>
      <c r="Z31" s="3"/>
      <c r="AA31" s="3"/>
      <c r="AB31" s="3"/>
      <c r="AC31" s="3"/>
      <c r="AD31" s="3"/>
      <c r="AE31" s="3"/>
      <c r="AF31" s="3"/>
    </row>
    <row r="32" spans="1:32">
      <c r="A32" s="14"/>
      <c r="B32" s="14"/>
      <c r="C32" s="14"/>
      <c r="D32" s="14"/>
      <c r="E32" s="14"/>
      <c r="F32" s="14"/>
      <c r="G32" s="268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3"/>
      <c r="Y32" s="3"/>
      <c r="Z32" s="3"/>
      <c r="AA32" s="3"/>
      <c r="AB32" s="3"/>
      <c r="AC32" s="3"/>
      <c r="AD32" s="3"/>
      <c r="AE32" s="3"/>
      <c r="AF32" s="3"/>
    </row>
    <row r="33" spans="1:32">
      <c r="A33" s="14"/>
      <c r="B33" s="14"/>
      <c r="C33" s="14"/>
      <c r="D33" s="14"/>
      <c r="E33" s="14"/>
      <c r="F33" s="14"/>
      <c r="G33" s="268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3"/>
      <c r="Y33" s="3"/>
      <c r="Z33" s="3"/>
      <c r="AA33" s="3"/>
      <c r="AB33" s="3"/>
      <c r="AC33" s="3"/>
      <c r="AD33" s="3"/>
      <c r="AE33" s="3"/>
      <c r="AF33" s="3"/>
    </row>
    <row r="34" spans="1:32">
      <c r="A34" s="14"/>
      <c r="B34" s="14"/>
      <c r="C34" s="14"/>
      <c r="D34" s="14"/>
      <c r="E34" s="14"/>
      <c r="F34" s="14"/>
      <c r="G34" s="268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3"/>
      <c r="Y34" s="3"/>
      <c r="Z34" s="3"/>
      <c r="AA34" s="3"/>
      <c r="AB34" s="3"/>
      <c r="AC34" s="3"/>
      <c r="AD34" s="3"/>
      <c r="AE34" s="3"/>
      <c r="AF34" s="3"/>
    </row>
    <row r="35" spans="1:32">
      <c r="A35" s="14"/>
      <c r="B35" s="14"/>
      <c r="C35" s="14"/>
      <c r="D35" s="14"/>
      <c r="E35" s="14"/>
      <c r="F35" s="14"/>
      <c r="G35" s="268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3"/>
      <c r="Y35" s="3"/>
      <c r="Z35" s="3"/>
      <c r="AA35" s="3"/>
      <c r="AB35" s="3"/>
      <c r="AC35" s="3"/>
      <c r="AD35" s="3"/>
      <c r="AE35" s="3"/>
      <c r="AF35" s="3"/>
    </row>
    <row r="36" spans="1:32">
      <c r="A36" s="14"/>
      <c r="B36" s="14"/>
      <c r="C36" s="14"/>
      <c r="D36" s="14"/>
      <c r="E36" s="14"/>
      <c r="F36" s="14"/>
      <c r="G36" s="268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3"/>
      <c r="Y36" s="3"/>
      <c r="Z36" s="3"/>
      <c r="AA36" s="3"/>
      <c r="AB36" s="3"/>
      <c r="AC36" s="3"/>
      <c r="AD36" s="3"/>
      <c r="AE36" s="3"/>
      <c r="AF36" s="3"/>
    </row>
    <row r="37" spans="1:32">
      <c r="J37" s="52"/>
      <c r="L37" s="52"/>
      <c r="M37" s="52"/>
      <c r="S37" s="3"/>
      <c r="T37" s="14"/>
      <c r="U37" s="14"/>
      <c r="W37" s="14"/>
      <c r="X37" s="3"/>
      <c r="Y37" s="3"/>
      <c r="Z37" s="3"/>
      <c r="AA37" s="3"/>
      <c r="AB37" s="3"/>
      <c r="AC37" s="3"/>
      <c r="AD37" s="3"/>
      <c r="AE37" s="3"/>
      <c r="AF37" s="3"/>
    </row>
    <row r="38" spans="1:32">
      <c r="J38" s="52"/>
      <c r="L38" s="52"/>
      <c r="M38" s="52"/>
      <c r="S38" s="3"/>
      <c r="T38" s="14"/>
      <c r="U38" s="14"/>
      <c r="W38" s="14"/>
      <c r="X38" s="3"/>
      <c r="Y38" s="3"/>
      <c r="Z38" s="3"/>
      <c r="AA38" s="3"/>
      <c r="AB38" s="3"/>
      <c r="AC38" s="3"/>
      <c r="AD38" s="3"/>
      <c r="AE38" s="3"/>
      <c r="AF38" s="3"/>
    </row>
    <row r="39" spans="1:32">
      <c r="J39" s="52"/>
      <c r="L39" s="52"/>
      <c r="M39" s="52"/>
      <c r="S39" s="3"/>
      <c r="T39" s="14"/>
      <c r="U39" s="14"/>
      <c r="W39" s="14"/>
      <c r="X39" s="3"/>
      <c r="Y39" s="3"/>
      <c r="Z39" s="3"/>
      <c r="AA39" s="3"/>
      <c r="AB39" s="3"/>
      <c r="AC39" s="3"/>
      <c r="AD39" s="3"/>
      <c r="AE39" s="3"/>
      <c r="AF39" s="3"/>
    </row>
    <row r="40" spans="1:32">
      <c r="J40" s="52"/>
      <c r="L40" s="52"/>
      <c r="M40" s="52"/>
      <c r="S40" s="3"/>
      <c r="T40" s="14"/>
      <c r="U40" s="14"/>
      <c r="W40" s="14"/>
      <c r="X40" s="3"/>
      <c r="Y40" s="3"/>
      <c r="Z40" s="3"/>
      <c r="AA40" s="3"/>
      <c r="AB40" s="3"/>
      <c r="AC40" s="3"/>
      <c r="AD40" s="3"/>
      <c r="AE40" s="3"/>
      <c r="AF40" s="3"/>
    </row>
    <row r="41" spans="1:32">
      <c r="J41" s="52"/>
      <c r="L41" s="52"/>
      <c r="M41" s="52"/>
      <c r="S41" s="3"/>
      <c r="T41" s="14"/>
      <c r="U41" s="14"/>
      <c r="W41" s="14"/>
      <c r="X41" s="3"/>
      <c r="Y41" s="3"/>
      <c r="Z41" s="3"/>
      <c r="AA41" s="3"/>
      <c r="AB41" s="3"/>
      <c r="AC41" s="3"/>
      <c r="AD41" s="3"/>
      <c r="AE41" s="3"/>
      <c r="AF41" s="3"/>
    </row>
    <row r="42" spans="1:32">
      <c r="J42" s="52"/>
      <c r="L42" s="52"/>
      <c r="M42" s="52"/>
      <c r="S42" s="3"/>
      <c r="T42" s="14"/>
      <c r="U42" s="14"/>
      <c r="W42" s="14"/>
      <c r="X42" s="3"/>
      <c r="Y42" s="3"/>
      <c r="Z42" s="3"/>
      <c r="AA42" s="3"/>
      <c r="AB42" s="3"/>
      <c r="AC42" s="3"/>
      <c r="AD42" s="3"/>
      <c r="AE42" s="3"/>
      <c r="AF42" s="3"/>
    </row>
    <row r="43" spans="1:32">
      <c r="J43" s="52"/>
      <c r="L43" s="52"/>
      <c r="M43" s="52"/>
      <c r="S43" s="3"/>
      <c r="T43" s="14"/>
      <c r="U43" s="14"/>
      <c r="W43" s="14"/>
      <c r="X43" s="3"/>
      <c r="Y43" s="3"/>
      <c r="Z43" s="3"/>
      <c r="AA43" s="3"/>
      <c r="AB43" s="3"/>
      <c r="AC43" s="3"/>
      <c r="AD43" s="3"/>
      <c r="AE43" s="3"/>
      <c r="AF43" s="3"/>
    </row>
    <row r="44" spans="1:32">
      <c r="J44" s="52"/>
      <c r="L44" s="52"/>
      <c r="M44" s="52"/>
      <c r="S44" s="3"/>
      <c r="T44" s="14"/>
      <c r="U44" s="14"/>
      <c r="W44" s="14"/>
      <c r="X44" s="3"/>
      <c r="Y44" s="3"/>
      <c r="Z44" s="3"/>
      <c r="AA44" s="3"/>
      <c r="AB44" s="3"/>
      <c r="AC44" s="3"/>
      <c r="AD44" s="3"/>
      <c r="AE44" s="3"/>
      <c r="AF44" s="3"/>
    </row>
    <row r="45" spans="1:32">
      <c r="J45" s="52"/>
      <c r="L45" s="52"/>
      <c r="M45" s="52"/>
      <c r="S45" s="3"/>
      <c r="T45" s="14"/>
      <c r="U45" s="14"/>
      <c r="W45" s="14"/>
      <c r="X45" s="3"/>
      <c r="Y45" s="3"/>
      <c r="Z45" s="3"/>
      <c r="AA45" s="3"/>
      <c r="AB45" s="3"/>
      <c r="AC45" s="3"/>
      <c r="AD45" s="3"/>
      <c r="AE45" s="3"/>
      <c r="AF45" s="3"/>
    </row>
    <row r="46" spans="1:32">
      <c r="J46" s="52"/>
      <c r="L46" s="52"/>
      <c r="M46" s="52"/>
      <c r="S46" s="3"/>
      <c r="T46" s="14"/>
      <c r="U46" s="14"/>
      <c r="W46" s="14"/>
      <c r="X46" s="3"/>
      <c r="Y46" s="3"/>
      <c r="Z46" s="3"/>
      <c r="AA46" s="3"/>
      <c r="AB46" s="3"/>
      <c r="AC46" s="3"/>
      <c r="AD46" s="3"/>
      <c r="AE46" s="3"/>
      <c r="AF46" s="3"/>
    </row>
    <row r="47" spans="1:32">
      <c r="J47" s="52"/>
      <c r="L47" s="52"/>
      <c r="M47" s="52"/>
      <c r="S47" s="3"/>
      <c r="T47" s="14"/>
      <c r="U47" s="14"/>
      <c r="W47" s="14"/>
      <c r="X47" s="3"/>
      <c r="Y47" s="3"/>
      <c r="Z47" s="3"/>
      <c r="AA47" s="3"/>
      <c r="AB47" s="3"/>
      <c r="AC47" s="3"/>
      <c r="AD47" s="3"/>
      <c r="AE47" s="3"/>
      <c r="AF47" s="3"/>
    </row>
    <row r="48" spans="1:32">
      <c r="J48" s="52"/>
      <c r="L48" s="52"/>
      <c r="M48" s="52"/>
      <c r="S48" s="3"/>
      <c r="T48" s="14"/>
      <c r="U48" s="14"/>
      <c r="W48" s="14"/>
      <c r="X48" s="3"/>
      <c r="Y48" s="3"/>
      <c r="Z48" s="3"/>
      <c r="AA48" s="3"/>
      <c r="AB48" s="3"/>
      <c r="AC48" s="3"/>
      <c r="AD48" s="3"/>
      <c r="AE48" s="3"/>
      <c r="AF48" s="3"/>
    </row>
    <row r="49" spans="10:33">
      <c r="J49" s="52"/>
      <c r="L49" s="52"/>
      <c r="M49" s="52"/>
      <c r="S49" s="3"/>
      <c r="T49" s="14"/>
      <c r="U49" s="14"/>
      <c r="W49" s="14"/>
      <c r="X49" s="3"/>
      <c r="Y49" s="3"/>
      <c r="Z49" s="3"/>
      <c r="AA49" s="3"/>
      <c r="AB49" s="3"/>
      <c r="AC49" s="3"/>
      <c r="AD49" s="3"/>
      <c r="AE49" s="3"/>
      <c r="AF49" s="3"/>
    </row>
    <row r="50" spans="10:33">
      <c r="J50" s="52"/>
      <c r="L50" s="52"/>
      <c r="M50" s="52"/>
      <c r="S50" s="3"/>
      <c r="T50" s="14"/>
      <c r="U50" s="14"/>
      <c r="W50" s="14"/>
      <c r="X50" s="3"/>
      <c r="Y50" s="3"/>
      <c r="Z50" s="3"/>
      <c r="AA50" s="3"/>
      <c r="AB50" s="3"/>
      <c r="AC50" s="3"/>
      <c r="AD50" s="3"/>
      <c r="AE50" s="3"/>
      <c r="AF50" s="3"/>
    </row>
    <row r="51" spans="10:33">
      <c r="J51" s="52"/>
      <c r="L51" s="52"/>
      <c r="M51" s="52"/>
      <c r="S51" s="3"/>
      <c r="T51" s="14"/>
      <c r="U51" s="14"/>
      <c r="W51" s="14"/>
      <c r="X51" s="3"/>
      <c r="Y51" s="3"/>
      <c r="Z51" s="3"/>
      <c r="AA51" s="3"/>
      <c r="AB51" s="3"/>
      <c r="AC51" s="3"/>
      <c r="AD51" s="3"/>
      <c r="AE51" s="3"/>
      <c r="AF51" s="3"/>
    </row>
    <row r="52" spans="10:33">
      <c r="J52" s="52"/>
      <c r="L52" s="52"/>
      <c r="M52" s="52"/>
      <c r="S52" s="3"/>
      <c r="T52" s="14"/>
      <c r="U52" s="14"/>
      <c r="W52" s="14"/>
      <c r="X52" s="3"/>
      <c r="Y52" s="3"/>
      <c r="Z52" s="3"/>
      <c r="AA52" s="3"/>
      <c r="AB52" s="3"/>
      <c r="AC52" s="3"/>
      <c r="AD52" s="3"/>
      <c r="AE52" s="3"/>
      <c r="AF52" s="3"/>
      <c r="AG52" s="24"/>
    </row>
    <row r="53" spans="10:33">
      <c r="J53" s="52"/>
      <c r="L53" s="52"/>
      <c r="M53" s="52"/>
      <c r="S53" s="3"/>
      <c r="T53" s="14"/>
      <c r="U53" s="14"/>
      <c r="W53" s="14"/>
      <c r="X53" s="3"/>
      <c r="Y53" s="3"/>
      <c r="Z53" s="3"/>
      <c r="AA53" s="3"/>
      <c r="AB53" s="3"/>
      <c r="AC53" s="3"/>
      <c r="AD53" s="3"/>
      <c r="AE53" s="3"/>
      <c r="AF53" s="3"/>
      <c r="AG53" s="24"/>
    </row>
    <row r="54" spans="10:33">
      <c r="J54" s="52"/>
      <c r="L54" s="52"/>
      <c r="M54" s="52"/>
      <c r="S54" s="3"/>
      <c r="T54" s="14"/>
      <c r="U54" s="14"/>
      <c r="W54" s="14"/>
      <c r="X54" s="3"/>
      <c r="Y54" s="3"/>
      <c r="Z54" s="3"/>
      <c r="AA54" s="3"/>
      <c r="AB54" s="3"/>
      <c r="AC54" s="3"/>
      <c r="AD54" s="3"/>
      <c r="AE54" s="3"/>
      <c r="AF54" s="3"/>
      <c r="AG54" s="24"/>
    </row>
    <row r="55" spans="10:33">
      <c r="J55" s="52"/>
      <c r="L55" s="52"/>
      <c r="M55" s="52"/>
      <c r="S55" s="3"/>
      <c r="T55" s="14"/>
      <c r="U55" s="14"/>
      <c r="W55" s="14"/>
      <c r="X55" s="3"/>
      <c r="Y55" s="3"/>
      <c r="Z55" s="3"/>
      <c r="AA55" s="3"/>
      <c r="AB55" s="3"/>
      <c r="AC55" s="3"/>
      <c r="AD55" s="3"/>
      <c r="AE55" s="3"/>
      <c r="AF55" s="3"/>
      <c r="AG55" s="24"/>
    </row>
    <row r="56" spans="10:33">
      <c r="J56" s="52"/>
      <c r="L56" s="52"/>
      <c r="M56" s="52"/>
      <c r="S56" s="3"/>
      <c r="T56" s="14"/>
      <c r="U56" s="14"/>
      <c r="W56" s="14"/>
      <c r="X56" s="3"/>
      <c r="Y56" s="3"/>
      <c r="Z56" s="3"/>
      <c r="AA56" s="3"/>
      <c r="AB56" s="3"/>
      <c r="AC56" s="3"/>
      <c r="AD56" s="3"/>
      <c r="AE56" s="3"/>
      <c r="AF56" s="3"/>
      <c r="AG56" s="24"/>
    </row>
    <row r="57" spans="10:33" ht="12.75" customHeight="1">
      <c r="J57" s="52"/>
      <c r="L57" s="52"/>
      <c r="M57" s="52"/>
      <c r="S57" s="3"/>
      <c r="T57" s="14"/>
      <c r="U57" s="14"/>
      <c r="W57" s="14"/>
      <c r="X57" s="3"/>
      <c r="Y57" s="3"/>
      <c r="Z57" s="3"/>
      <c r="AA57" s="3"/>
      <c r="AB57" s="3"/>
      <c r="AC57" s="3"/>
      <c r="AD57" s="3"/>
      <c r="AE57" s="3"/>
      <c r="AF57" s="3"/>
      <c r="AG57" s="24"/>
    </row>
    <row r="58" spans="10:33">
      <c r="J58" s="52"/>
      <c r="L58" s="52"/>
      <c r="M58" s="52"/>
      <c r="S58" s="3"/>
      <c r="T58" s="14"/>
      <c r="U58" s="14"/>
      <c r="W58" s="14"/>
      <c r="X58" s="3"/>
      <c r="Y58" s="3"/>
      <c r="Z58" s="3"/>
      <c r="AA58" s="3"/>
      <c r="AB58" s="3"/>
      <c r="AC58" s="3"/>
      <c r="AD58" s="3"/>
      <c r="AE58" s="3"/>
      <c r="AF58" s="3"/>
      <c r="AG58" s="24"/>
    </row>
    <row r="59" spans="10:33">
      <c r="J59" s="52"/>
      <c r="L59" s="52"/>
      <c r="M59" s="52"/>
      <c r="S59" s="3"/>
      <c r="T59" s="14"/>
      <c r="U59" s="14"/>
      <c r="W59" s="14"/>
      <c r="X59" s="3"/>
      <c r="Y59" s="3"/>
      <c r="Z59" s="3"/>
      <c r="AA59" s="3"/>
      <c r="AB59" s="3"/>
      <c r="AC59" s="3"/>
      <c r="AD59" s="3"/>
      <c r="AE59" s="3"/>
      <c r="AF59" s="3"/>
      <c r="AG59" s="24"/>
    </row>
    <row r="60" spans="10:33">
      <c r="J60" s="52"/>
      <c r="L60" s="52"/>
      <c r="M60" s="52"/>
      <c r="S60" s="3"/>
      <c r="T60" s="14"/>
      <c r="U60" s="14"/>
      <c r="W60" s="14"/>
      <c r="X60" s="3"/>
      <c r="Y60" s="3"/>
      <c r="Z60" s="3"/>
      <c r="AA60" s="3"/>
      <c r="AB60" s="3"/>
      <c r="AC60" s="3"/>
      <c r="AD60" s="3"/>
      <c r="AE60" s="3"/>
      <c r="AF60" s="3"/>
      <c r="AG60" s="24"/>
    </row>
    <row r="61" spans="10:33">
      <c r="J61" s="52"/>
      <c r="L61" s="52"/>
      <c r="M61" s="52"/>
      <c r="S61" s="3"/>
      <c r="T61" s="14"/>
      <c r="U61" s="14"/>
      <c r="W61" s="14"/>
      <c r="X61" s="3"/>
      <c r="Y61" s="3"/>
      <c r="Z61" s="3"/>
      <c r="AA61" s="3"/>
      <c r="AB61" s="3"/>
      <c r="AC61" s="3"/>
      <c r="AD61" s="3"/>
      <c r="AE61" s="3"/>
      <c r="AF61" s="3"/>
      <c r="AG61" s="24"/>
    </row>
    <row r="62" spans="10:33">
      <c r="J62" s="52"/>
      <c r="L62" s="52"/>
      <c r="M62" s="52"/>
      <c r="S62" s="3"/>
      <c r="T62" s="14"/>
      <c r="U62" s="14"/>
      <c r="W62" s="14"/>
      <c r="X62" s="3"/>
      <c r="Y62" s="3"/>
      <c r="Z62" s="3"/>
      <c r="AA62" s="3"/>
      <c r="AB62" s="3"/>
      <c r="AC62" s="3"/>
      <c r="AD62" s="3"/>
      <c r="AE62" s="3"/>
      <c r="AF62" s="3"/>
      <c r="AG62" s="24"/>
    </row>
    <row r="63" spans="10:33">
      <c r="J63" s="52"/>
      <c r="L63" s="52"/>
      <c r="M63" s="52"/>
      <c r="S63" s="3"/>
      <c r="T63" s="14"/>
      <c r="U63" s="14"/>
      <c r="W63" s="14"/>
      <c r="X63" s="3"/>
      <c r="Y63" s="3"/>
      <c r="Z63" s="3"/>
      <c r="AA63" s="3"/>
      <c r="AB63" s="3"/>
      <c r="AC63" s="3"/>
      <c r="AD63" s="3"/>
      <c r="AE63" s="3"/>
      <c r="AF63" s="3"/>
      <c r="AG63" s="24"/>
    </row>
    <row r="64" spans="10:33">
      <c r="J64" s="52"/>
      <c r="L64" s="52"/>
      <c r="M64" s="52"/>
      <c r="S64" s="3"/>
      <c r="T64" s="14"/>
      <c r="U64" s="14"/>
      <c r="W64" s="14"/>
      <c r="X64" s="3"/>
      <c r="Y64" s="3"/>
      <c r="Z64" s="3"/>
      <c r="AA64" s="3"/>
      <c r="AB64" s="3"/>
      <c r="AC64" s="3"/>
      <c r="AD64" s="3"/>
      <c r="AE64" s="3"/>
      <c r="AF64" s="3"/>
      <c r="AG64" s="24"/>
    </row>
    <row r="65" spans="10:33">
      <c r="J65" s="52"/>
      <c r="L65" s="52"/>
      <c r="M65" s="52"/>
      <c r="S65" s="3"/>
      <c r="T65" s="14"/>
      <c r="U65" s="14"/>
      <c r="W65" s="14"/>
      <c r="X65" s="3"/>
      <c r="Y65" s="3"/>
      <c r="Z65" s="3"/>
      <c r="AA65" s="3"/>
      <c r="AB65" s="3"/>
      <c r="AC65" s="3"/>
      <c r="AD65" s="3"/>
      <c r="AE65" s="3"/>
      <c r="AF65" s="3"/>
      <c r="AG65" s="24"/>
    </row>
    <row r="66" spans="10:33">
      <c r="J66" s="52"/>
      <c r="L66" s="52"/>
      <c r="M66" s="52"/>
      <c r="S66" s="3"/>
      <c r="T66" s="14"/>
      <c r="U66" s="14"/>
      <c r="W66" s="14"/>
      <c r="X66" s="3"/>
      <c r="Y66" s="3"/>
      <c r="Z66" s="3"/>
      <c r="AA66" s="3"/>
      <c r="AB66" s="3"/>
      <c r="AC66" s="3"/>
      <c r="AD66" s="3"/>
      <c r="AE66" s="3"/>
      <c r="AF66" s="3"/>
      <c r="AG66" s="24"/>
    </row>
    <row r="67" spans="10:33">
      <c r="J67" s="52"/>
      <c r="L67" s="52"/>
      <c r="M67" s="52"/>
      <c r="S67" s="3"/>
      <c r="T67" s="14"/>
      <c r="U67" s="14"/>
      <c r="W67" s="14"/>
      <c r="X67" s="3"/>
      <c r="Y67" s="3"/>
      <c r="Z67" s="3"/>
      <c r="AA67" s="3"/>
      <c r="AB67" s="3"/>
      <c r="AC67" s="3"/>
      <c r="AD67" s="3"/>
      <c r="AE67" s="3"/>
      <c r="AF67" s="3"/>
      <c r="AG67" s="24"/>
    </row>
    <row r="68" spans="10:33">
      <c r="J68" s="52"/>
      <c r="L68" s="52"/>
      <c r="M68" s="52"/>
      <c r="S68" s="3"/>
      <c r="T68" s="14"/>
      <c r="U68" s="14"/>
      <c r="W68" s="14"/>
      <c r="X68" s="3"/>
      <c r="Y68" s="3"/>
      <c r="Z68" s="3"/>
      <c r="AA68" s="3"/>
      <c r="AB68" s="3"/>
      <c r="AC68" s="3"/>
      <c r="AD68" s="3"/>
      <c r="AE68" s="3"/>
      <c r="AF68" s="3"/>
      <c r="AG68" s="24"/>
    </row>
    <row r="69" spans="10:33">
      <c r="J69" s="52"/>
      <c r="L69" s="52"/>
      <c r="M69" s="52"/>
      <c r="S69" s="3"/>
      <c r="T69" s="14"/>
      <c r="U69" s="14"/>
      <c r="W69" s="14"/>
      <c r="X69" s="3"/>
      <c r="Y69" s="3"/>
      <c r="Z69" s="3"/>
      <c r="AA69" s="3"/>
      <c r="AB69" s="3"/>
      <c r="AC69" s="3"/>
      <c r="AD69" s="3"/>
      <c r="AE69" s="3"/>
      <c r="AF69" s="3"/>
      <c r="AG69" s="24"/>
    </row>
    <row r="70" spans="10:33">
      <c r="J70" s="52"/>
      <c r="L70" s="52"/>
      <c r="M70" s="52"/>
      <c r="S70" s="3"/>
      <c r="T70" s="14"/>
      <c r="U70" s="14"/>
      <c r="W70" s="14"/>
      <c r="X70" s="3"/>
      <c r="Y70" s="3"/>
      <c r="Z70" s="3"/>
      <c r="AA70" s="3"/>
      <c r="AB70" s="3"/>
      <c r="AC70" s="3"/>
      <c r="AD70" s="3"/>
      <c r="AE70" s="3"/>
      <c r="AF70" s="3"/>
      <c r="AG70" s="24"/>
    </row>
    <row r="71" spans="10:33">
      <c r="J71" s="52"/>
      <c r="L71" s="52"/>
      <c r="M71" s="52"/>
      <c r="S71" s="3"/>
      <c r="T71" s="14"/>
      <c r="U71" s="14"/>
      <c r="W71" s="14"/>
      <c r="X71" s="3"/>
      <c r="Y71" s="3"/>
      <c r="Z71" s="3"/>
      <c r="AA71" s="3"/>
      <c r="AB71" s="3"/>
      <c r="AC71" s="3"/>
      <c r="AD71" s="3"/>
      <c r="AE71" s="3"/>
      <c r="AF71" s="3"/>
      <c r="AG71" s="24"/>
    </row>
    <row r="72" spans="10:33">
      <c r="J72" s="52"/>
      <c r="L72" s="52"/>
      <c r="M72" s="52"/>
      <c r="S72" s="3"/>
      <c r="T72" s="14"/>
      <c r="U72" s="14"/>
      <c r="W72" s="14"/>
      <c r="X72" s="3"/>
      <c r="Y72" s="3"/>
      <c r="Z72" s="3"/>
      <c r="AA72" s="3"/>
      <c r="AB72" s="3"/>
      <c r="AC72" s="3"/>
      <c r="AD72" s="3"/>
      <c r="AE72" s="3"/>
      <c r="AF72" s="3"/>
      <c r="AG72" s="24"/>
    </row>
    <row r="73" spans="10:33">
      <c r="J73" s="52"/>
      <c r="L73" s="52"/>
      <c r="M73" s="52"/>
      <c r="S73" s="3"/>
      <c r="T73" s="14"/>
      <c r="U73" s="14"/>
      <c r="W73" s="14"/>
      <c r="X73" s="3"/>
      <c r="Y73" s="3"/>
      <c r="Z73" s="3"/>
      <c r="AA73" s="3"/>
      <c r="AB73" s="3"/>
      <c r="AC73" s="3"/>
      <c r="AD73" s="3"/>
      <c r="AE73" s="3"/>
      <c r="AF73" s="3"/>
      <c r="AG73" s="24"/>
    </row>
    <row r="74" spans="10:33">
      <c r="J74" s="52"/>
      <c r="L74" s="52"/>
      <c r="M74" s="52"/>
      <c r="S74" s="3"/>
      <c r="T74" s="14"/>
      <c r="U74" s="14"/>
      <c r="W74" s="14"/>
      <c r="X74" s="3"/>
      <c r="Y74" s="3"/>
      <c r="Z74" s="3"/>
      <c r="AA74" s="3"/>
      <c r="AB74" s="3"/>
      <c r="AC74" s="3"/>
      <c r="AD74" s="3"/>
      <c r="AE74" s="3"/>
      <c r="AF74" s="3"/>
      <c r="AG74" s="24"/>
    </row>
    <row r="75" spans="10:33">
      <c r="J75" s="52"/>
      <c r="L75" s="52"/>
      <c r="M75" s="52"/>
      <c r="S75" s="3"/>
      <c r="T75" s="14"/>
      <c r="U75" s="14"/>
      <c r="W75" s="14"/>
      <c r="X75" s="3"/>
      <c r="Y75" s="3"/>
      <c r="Z75" s="3"/>
      <c r="AA75" s="3"/>
      <c r="AB75" s="3"/>
      <c r="AC75" s="3"/>
      <c r="AD75" s="3"/>
      <c r="AE75" s="3"/>
      <c r="AF75" s="3"/>
      <c r="AG75" s="24"/>
    </row>
    <row r="76" spans="10:33">
      <c r="J76" s="52"/>
      <c r="L76" s="52"/>
      <c r="M76" s="52"/>
      <c r="S76" s="3"/>
      <c r="T76" s="14"/>
      <c r="U76" s="14"/>
      <c r="W76" s="14"/>
      <c r="X76" s="3"/>
      <c r="Y76" s="3"/>
      <c r="Z76" s="3"/>
      <c r="AA76" s="3"/>
      <c r="AB76" s="3"/>
      <c r="AC76" s="3"/>
      <c r="AD76" s="3"/>
      <c r="AE76" s="3"/>
      <c r="AF76" s="3"/>
      <c r="AG76" s="24"/>
    </row>
    <row r="77" spans="10:33">
      <c r="J77" s="52"/>
      <c r="L77" s="52"/>
      <c r="M77" s="52"/>
      <c r="S77" s="3"/>
      <c r="T77" s="14"/>
      <c r="U77" s="14"/>
      <c r="W77" s="14"/>
      <c r="X77" s="3"/>
      <c r="Y77" s="3"/>
      <c r="Z77" s="3"/>
      <c r="AA77" s="3"/>
      <c r="AB77" s="3"/>
      <c r="AC77" s="3"/>
      <c r="AD77" s="3"/>
      <c r="AE77" s="3"/>
      <c r="AF77" s="3"/>
      <c r="AG77" s="24"/>
    </row>
    <row r="78" spans="10:33">
      <c r="J78" s="52"/>
      <c r="L78" s="52"/>
      <c r="M78" s="52"/>
      <c r="S78" s="3"/>
      <c r="T78" s="14"/>
      <c r="U78" s="14"/>
      <c r="W78" s="14"/>
      <c r="X78" s="3"/>
      <c r="Y78" s="3"/>
      <c r="Z78" s="3"/>
      <c r="AA78" s="3"/>
      <c r="AB78" s="3"/>
      <c r="AC78" s="3"/>
      <c r="AD78" s="3"/>
      <c r="AE78" s="3"/>
      <c r="AF78" s="3"/>
      <c r="AG78" s="24"/>
    </row>
    <row r="79" spans="10:33">
      <c r="J79" s="52"/>
      <c r="L79" s="52"/>
      <c r="M79" s="52"/>
      <c r="S79" s="3"/>
      <c r="T79" s="14"/>
      <c r="U79" s="14"/>
      <c r="W79" s="14"/>
      <c r="X79" s="3"/>
      <c r="Y79" s="3"/>
      <c r="Z79" s="3"/>
      <c r="AA79" s="3"/>
      <c r="AB79" s="3"/>
      <c r="AC79" s="3"/>
      <c r="AD79" s="3"/>
      <c r="AE79" s="3"/>
      <c r="AF79" s="3"/>
      <c r="AG79" s="24"/>
    </row>
    <row r="80" spans="10:33">
      <c r="J80" s="52"/>
      <c r="L80" s="52"/>
      <c r="M80" s="52"/>
      <c r="S80" s="3"/>
      <c r="T80" s="14"/>
      <c r="U80" s="14"/>
      <c r="W80" s="14"/>
      <c r="X80" s="3"/>
      <c r="Y80" s="3"/>
      <c r="Z80" s="3"/>
      <c r="AA80" s="3"/>
      <c r="AB80" s="3"/>
      <c r="AC80" s="3"/>
      <c r="AD80" s="3"/>
      <c r="AE80" s="3"/>
      <c r="AF80" s="3"/>
      <c r="AG80" s="24"/>
    </row>
    <row r="81" spans="10:33">
      <c r="J81" s="52"/>
      <c r="L81" s="52"/>
      <c r="M81" s="52"/>
      <c r="S81" s="3"/>
      <c r="T81" s="14"/>
      <c r="U81" s="14"/>
      <c r="W81" s="14"/>
      <c r="X81" s="3"/>
      <c r="Y81" s="3"/>
      <c r="Z81" s="3"/>
      <c r="AA81" s="3"/>
      <c r="AB81" s="3"/>
      <c r="AC81" s="3"/>
      <c r="AD81" s="3"/>
      <c r="AE81" s="3"/>
      <c r="AF81" s="3"/>
      <c r="AG81" s="24"/>
    </row>
    <row r="82" spans="10:33">
      <c r="J82" s="52"/>
      <c r="L82" s="52"/>
      <c r="M82" s="52"/>
      <c r="S82" s="3"/>
      <c r="T82" s="14"/>
      <c r="U82" s="14"/>
      <c r="W82" s="14"/>
      <c r="X82" s="3"/>
      <c r="Y82" s="3"/>
      <c r="Z82" s="3"/>
      <c r="AA82" s="3"/>
      <c r="AB82" s="3"/>
      <c r="AC82" s="3"/>
      <c r="AD82" s="3"/>
      <c r="AE82" s="3"/>
      <c r="AF82" s="3"/>
      <c r="AG82" s="24"/>
    </row>
    <row r="83" spans="10:33">
      <c r="J83" s="52"/>
      <c r="L83" s="52"/>
      <c r="M83" s="52"/>
      <c r="S83" s="3"/>
      <c r="T83" s="14"/>
      <c r="U83" s="14"/>
      <c r="W83" s="14"/>
      <c r="X83" s="3"/>
      <c r="Y83" s="3"/>
      <c r="Z83" s="3"/>
      <c r="AA83" s="3"/>
      <c r="AB83" s="3"/>
      <c r="AC83" s="3"/>
      <c r="AD83" s="3"/>
      <c r="AE83" s="3"/>
      <c r="AF83" s="3"/>
      <c r="AG83" s="24"/>
    </row>
    <row r="84" spans="10:33">
      <c r="J84" s="52"/>
      <c r="L84" s="52"/>
      <c r="M84" s="52"/>
      <c r="S84" s="3"/>
      <c r="T84" s="14"/>
      <c r="U84" s="14"/>
      <c r="W84" s="14"/>
      <c r="X84" s="3"/>
      <c r="Y84" s="3"/>
      <c r="Z84" s="3"/>
      <c r="AA84" s="3"/>
      <c r="AB84" s="3"/>
      <c r="AC84" s="3"/>
      <c r="AD84" s="3"/>
      <c r="AE84" s="3"/>
      <c r="AF84" s="3"/>
      <c r="AG84" s="24"/>
    </row>
    <row r="85" spans="10:33">
      <c r="J85" s="52"/>
      <c r="L85" s="52"/>
      <c r="M85" s="52"/>
      <c r="S85" s="3"/>
      <c r="T85" s="14"/>
      <c r="U85" s="14"/>
      <c r="W85" s="14"/>
      <c r="X85" s="3"/>
      <c r="Y85" s="3"/>
      <c r="Z85" s="3"/>
      <c r="AA85" s="3"/>
      <c r="AB85" s="3"/>
      <c r="AC85" s="3"/>
      <c r="AD85" s="3"/>
      <c r="AE85" s="3"/>
      <c r="AF85" s="3"/>
      <c r="AG85" s="24"/>
    </row>
    <row r="86" spans="10:33">
      <c r="J86" s="52"/>
      <c r="L86" s="52"/>
      <c r="M86" s="52"/>
      <c r="S86" s="3"/>
      <c r="T86" s="14"/>
      <c r="U86" s="14"/>
      <c r="W86" s="14"/>
      <c r="X86" s="3"/>
      <c r="Y86" s="3"/>
      <c r="Z86" s="3"/>
      <c r="AA86" s="3"/>
      <c r="AB86" s="3"/>
      <c r="AC86" s="3"/>
      <c r="AD86" s="3"/>
      <c r="AE86" s="3"/>
      <c r="AF86" s="3"/>
      <c r="AG86" s="24"/>
    </row>
    <row r="87" spans="10:33">
      <c r="J87" s="52"/>
      <c r="L87" s="52"/>
      <c r="M87" s="52"/>
      <c r="S87" s="3"/>
      <c r="T87" s="14"/>
      <c r="U87" s="14"/>
      <c r="W87" s="14"/>
      <c r="X87" s="3"/>
      <c r="Y87" s="3"/>
      <c r="Z87" s="3"/>
      <c r="AA87" s="3"/>
      <c r="AB87" s="3"/>
      <c r="AC87" s="3"/>
      <c r="AD87" s="3"/>
      <c r="AE87" s="3"/>
      <c r="AF87" s="3"/>
      <c r="AG87" s="24"/>
    </row>
    <row r="88" spans="10:33">
      <c r="J88" s="52"/>
      <c r="L88" s="52"/>
      <c r="M88" s="52"/>
      <c r="S88" s="3"/>
      <c r="T88" s="14"/>
      <c r="U88" s="14"/>
      <c r="W88" s="14"/>
      <c r="X88" s="3"/>
      <c r="Y88" s="3"/>
      <c r="Z88" s="3"/>
      <c r="AA88" s="3"/>
      <c r="AB88" s="3"/>
      <c r="AC88" s="3"/>
      <c r="AD88" s="3"/>
      <c r="AE88" s="3"/>
      <c r="AF88" s="3"/>
      <c r="AG88" s="24"/>
    </row>
    <row r="89" spans="10:33">
      <c r="J89" s="52"/>
      <c r="L89" s="52"/>
      <c r="M89" s="52"/>
      <c r="S89" s="3"/>
      <c r="T89" s="14"/>
      <c r="U89" s="14"/>
      <c r="W89" s="14"/>
      <c r="X89" s="3"/>
      <c r="Y89" s="3"/>
      <c r="Z89" s="3"/>
      <c r="AA89" s="3"/>
      <c r="AB89" s="3"/>
      <c r="AC89" s="3"/>
      <c r="AD89" s="3"/>
      <c r="AE89" s="3"/>
      <c r="AF89" s="3"/>
      <c r="AG89" s="24"/>
    </row>
    <row r="90" spans="10:33">
      <c r="J90" s="52"/>
      <c r="L90" s="52"/>
      <c r="M90" s="52"/>
      <c r="S90" s="3"/>
      <c r="T90" s="14"/>
      <c r="U90" s="14"/>
      <c r="W90" s="14"/>
      <c r="X90" s="3"/>
      <c r="Y90" s="3"/>
      <c r="Z90" s="3"/>
      <c r="AA90" s="3"/>
      <c r="AB90" s="3"/>
      <c r="AC90" s="3"/>
      <c r="AD90" s="3"/>
      <c r="AE90" s="3"/>
      <c r="AF90" s="3"/>
      <c r="AG90" s="24"/>
    </row>
    <row r="91" spans="10:33">
      <c r="J91" s="52"/>
      <c r="L91" s="52"/>
      <c r="M91" s="52"/>
      <c r="S91" s="3"/>
      <c r="T91" s="14"/>
      <c r="U91" s="14"/>
      <c r="W91" s="14"/>
      <c r="X91" s="3"/>
      <c r="Y91" s="3"/>
      <c r="Z91" s="3"/>
      <c r="AA91" s="3"/>
      <c r="AB91" s="3"/>
      <c r="AC91" s="3"/>
      <c r="AD91" s="3"/>
      <c r="AE91" s="3"/>
      <c r="AF91" s="3"/>
      <c r="AG91" s="24"/>
    </row>
    <row r="92" spans="10:33">
      <c r="J92" s="52"/>
      <c r="L92" s="52"/>
      <c r="M92" s="52"/>
      <c r="S92" s="3"/>
      <c r="T92" s="14"/>
      <c r="U92" s="14"/>
      <c r="W92" s="14"/>
      <c r="X92" s="3"/>
      <c r="Y92" s="3"/>
      <c r="Z92" s="3"/>
      <c r="AA92" s="3"/>
      <c r="AB92" s="3"/>
      <c r="AC92" s="3"/>
      <c r="AD92" s="3"/>
      <c r="AE92" s="3"/>
      <c r="AF92" s="3"/>
      <c r="AG92" s="24"/>
    </row>
    <row r="93" spans="10:33">
      <c r="J93" s="52"/>
      <c r="L93" s="52"/>
      <c r="M93" s="52"/>
      <c r="S93" s="3"/>
      <c r="T93" s="14"/>
      <c r="U93" s="14"/>
      <c r="W93" s="14"/>
      <c r="X93" s="3"/>
      <c r="Y93" s="3"/>
      <c r="Z93" s="3"/>
      <c r="AA93" s="3"/>
      <c r="AB93" s="3"/>
      <c r="AC93" s="3"/>
      <c r="AD93" s="3"/>
      <c r="AE93" s="3"/>
      <c r="AF93" s="3"/>
      <c r="AG93" s="24"/>
    </row>
    <row r="94" spans="10:33">
      <c r="J94" s="52"/>
      <c r="L94" s="52"/>
      <c r="M94" s="52"/>
      <c r="S94" s="3"/>
      <c r="T94" s="14"/>
      <c r="U94" s="14"/>
      <c r="W94" s="14"/>
      <c r="X94" s="3"/>
      <c r="Y94" s="3"/>
      <c r="Z94" s="3"/>
      <c r="AA94" s="3"/>
      <c r="AB94" s="3"/>
      <c r="AC94" s="3"/>
      <c r="AD94" s="3"/>
      <c r="AE94" s="3"/>
      <c r="AF94" s="3"/>
      <c r="AG94" s="24"/>
    </row>
    <row r="95" spans="10:33">
      <c r="J95" s="52"/>
      <c r="L95" s="52"/>
      <c r="M95" s="52"/>
      <c r="S95" s="3"/>
      <c r="T95" s="14"/>
      <c r="U95" s="14"/>
      <c r="W95" s="14"/>
      <c r="X95" s="3"/>
      <c r="Y95" s="3"/>
      <c r="Z95" s="3"/>
      <c r="AA95" s="3"/>
      <c r="AB95" s="3"/>
      <c r="AC95" s="3"/>
      <c r="AD95" s="3"/>
      <c r="AE95" s="3"/>
      <c r="AF95" s="3"/>
      <c r="AG95" s="24"/>
    </row>
    <row r="96" spans="10:33">
      <c r="J96" s="52"/>
      <c r="L96" s="52"/>
      <c r="M96" s="52"/>
      <c r="S96" s="3"/>
      <c r="T96" s="14"/>
      <c r="U96" s="14"/>
      <c r="W96" s="14"/>
      <c r="X96" s="3"/>
      <c r="Y96" s="3"/>
      <c r="Z96" s="3"/>
      <c r="AA96" s="3"/>
      <c r="AB96" s="3"/>
      <c r="AC96" s="3"/>
      <c r="AD96" s="3"/>
      <c r="AE96" s="3"/>
      <c r="AF96" s="3"/>
      <c r="AG96" s="24"/>
    </row>
    <row r="97" spans="10:33">
      <c r="J97" s="52"/>
      <c r="L97" s="52"/>
      <c r="M97" s="52"/>
      <c r="S97" s="3"/>
      <c r="T97" s="14"/>
      <c r="U97" s="14"/>
      <c r="W97" s="14"/>
      <c r="X97" s="3"/>
      <c r="Y97" s="3"/>
      <c r="Z97" s="3"/>
      <c r="AA97" s="3"/>
      <c r="AB97" s="3"/>
      <c r="AC97" s="3"/>
      <c r="AD97" s="3"/>
      <c r="AE97" s="3"/>
      <c r="AF97" s="3"/>
      <c r="AG97" s="24"/>
    </row>
    <row r="98" spans="10:33">
      <c r="J98" s="52"/>
      <c r="L98" s="52"/>
      <c r="M98" s="52"/>
      <c r="S98" s="3"/>
      <c r="T98" s="14"/>
      <c r="U98" s="14"/>
      <c r="W98" s="14"/>
      <c r="X98" s="3"/>
      <c r="Y98" s="3"/>
      <c r="Z98" s="3"/>
      <c r="AA98" s="3"/>
      <c r="AB98" s="3"/>
      <c r="AC98" s="3"/>
      <c r="AD98" s="3"/>
      <c r="AE98" s="3"/>
      <c r="AF98" s="3"/>
      <c r="AG98" s="24"/>
    </row>
    <row r="99" spans="10:33">
      <c r="J99" s="52"/>
      <c r="L99" s="52"/>
      <c r="M99" s="52"/>
      <c r="S99" s="3"/>
      <c r="T99" s="14"/>
      <c r="U99" s="14"/>
      <c r="W99" s="14"/>
      <c r="X99" s="3"/>
      <c r="Y99" s="3"/>
      <c r="Z99" s="3"/>
      <c r="AA99" s="3"/>
      <c r="AB99" s="3"/>
      <c r="AC99" s="3"/>
      <c r="AD99" s="3"/>
      <c r="AE99" s="3"/>
      <c r="AF99" s="3"/>
      <c r="AG99" s="24"/>
    </row>
    <row r="100" spans="10:33">
      <c r="J100" s="52"/>
      <c r="L100" s="52"/>
      <c r="M100" s="52"/>
      <c r="S100" s="3"/>
      <c r="T100" s="14"/>
      <c r="U100" s="14"/>
      <c r="W100" s="14"/>
      <c r="X100" s="3"/>
      <c r="Y100" s="3"/>
      <c r="Z100" s="3"/>
      <c r="AA100" s="3"/>
      <c r="AB100" s="3"/>
      <c r="AC100" s="3"/>
      <c r="AD100" s="3"/>
      <c r="AE100" s="3"/>
      <c r="AF100" s="3"/>
      <c r="AG100" s="24"/>
    </row>
    <row r="101" spans="10:33">
      <c r="J101" s="52"/>
      <c r="L101" s="52"/>
      <c r="M101" s="52"/>
      <c r="S101" s="3"/>
      <c r="T101" s="14"/>
      <c r="U101" s="14"/>
      <c r="W101" s="14"/>
      <c r="X101" s="3"/>
      <c r="Y101" s="3"/>
      <c r="Z101" s="3"/>
      <c r="AA101" s="3"/>
      <c r="AB101" s="3"/>
      <c r="AC101" s="3"/>
      <c r="AD101" s="3"/>
      <c r="AE101" s="3"/>
      <c r="AF101" s="3"/>
      <c r="AG101" s="24"/>
    </row>
    <row r="102" spans="10:33">
      <c r="J102" s="52"/>
      <c r="L102" s="52"/>
      <c r="M102" s="52"/>
      <c r="S102" s="3"/>
      <c r="T102" s="14"/>
      <c r="U102" s="14"/>
      <c r="W102" s="14"/>
      <c r="X102" s="3"/>
      <c r="Y102" s="3"/>
      <c r="Z102" s="3"/>
      <c r="AA102" s="3"/>
      <c r="AB102" s="3"/>
      <c r="AC102" s="3"/>
      <c r="AD102" s="3"/>
      <c r="AE102" s="3"/>
      <c r="AF102" s="3"/>
      <c r="AG102" s="24"/>
    </row>
    <row r="103" spans="10:33">
      <c r="J103" s="52"/>
      <c r="L103" s="52"/>
      <c r="M103" s="52"/>
      <c r="R103" s="182"/>
      <c r="S103" s="3"/>
      <c r="T103" s="14"/>
      <c r="U103" s="14"/>
      <c r="W103" s="14"/>
      <c r="X103" s="3"/>
      <c r="Y103" s="3"/>
      <c r="Z103" s="3"/>
      <c r="AA103" s="3"/>
      <c r="AB103" s="3"/>
      <c r="AC103" s="3"/>
      <c r="AD103" s="3"/>
      <c r="AE103" s="3"/>
      <c r="AF103" s="3"/>
      <c r="AG103" s="24"/>
    </row>
    <row r="104" spans="10:33">
      <c r="J104" s="52"/>
      <c r="L104" s="52"/>
      <c r="M104" s="52"/>
      <c r="R104" s="182"/>
      <c r="S104" s="3"/>
      <c r="T104" s="14"/>
      <c r="U104" s="14"/>
      <c r="W104" s="14"/>
      <c r="X104" s="3"/>
      <c r="Y104" s="3"/>
      <c r="Z104" s="3"/>
      <c r="AA104" s="3"/>
      <c r="AB104" s="3"/>
      <c r="AC104" s="3"/>
      <c r="AD104" s="3"/>
      <c r="AE104" s="3"/>
      <c r="AF104" s="3"/>
      <c r="AG104" s="24"/>
    </row>
    <row r="105" spans="10:33">
      <c r="J105" s="52"/>
      <c r="L105" s="52"/>
      <c r="M105" s="52"/>
      <c r="R105" s="182"/>
      <c r="S105" s="3"/>
      <c r="T105" s="14"/>
      <c r="U105" s="14"/>
      <c r="W105" s="14"/>
      <c r="X105" s="3"/>
      <c r="Y105" s="3"/>
      <c r="Z105" s="3"/>
      <c r="AA105" s="3"/>
      <c r="AB105" s="3"/>
      <c r="AC105" s="3"/>
      <c r="AD105" s="3"/>
      <c r="AE105" s="3"/>
      <c r="AF105" s="3"/>
      <c r="AG105" s="24"/>
    </row>
    <row r="106" spans="10:33">
      <c r="J106" s="52"/>
      <c r="L106" s="52"/>
      <c r="M106" s="52"/>
      <c r="R106" s="182"/>
      <c r="S106" s="3"/>
      <c r="T106" s="14"/>
      <c r="U106" s="14"/>
      <c r="W106" s="14"/>
      <c r="X106" s="3"/>
      <c r="Y106" s="3"/>
      <c r="Z106" s="3"/>
      <c r="AA106" s="3"/>
      <c r="AB106" s="3"/>
      <c r="AC106" s="3"/>
      <c r="AD106" s="3"/>
      <c r="AE106" s="3"/>
      <c r="AF106" s="3"/>
      <c r="AG106" s="24"/>
    </row>
    <row r="107" spans="10:33">
      <c r="J107" s="52"/>
      <c r="L107" s="52"/>
      <c r="M107" s="52"/>
      <c r="P107" s="183"/>
      <c r="R107" s="182"/>
      <c r="S107" s="3"/>
      <c r="T107" s="14"/>
      <c r="U107" s="14"/>
      <c r="W107" s="14"/>
      <c r="X107" s="3"/>
      <c r="Y107" s="3"/>
      <c r="Z107" s="3"/>
      <c r="AA107" s="3"/>
      <c r="AB107" s="3"/>
      <c r="AC107" s="3"/>
      <c r="AD107" s="3"/>
      <c r="AE107" s="3"/>
      <c r="AF107" s="3"/>
      <c r="AG107" s="24"/>
    </row>
    <row r="108" spans="10:33">
      <c r="J108" s="52"/>
      <c r="L108" s="52"/>
      <c r="M108" s="52"/>
      <c r="P108" s="183"/>
      <c r="R108" s="182"/>
      <c r="S108" s="3"/>
      <c r="T108" s="14"/>
      <c r="U108" s="14"/>
      <c r="W108" s="14"/>
      <c r="X108" s="3"/>
      <c r="Y108" s="3"/>
      <c r="Z108" s="3"/>
      <c r="AA108" s="3"/>
      <c r="AB108" s="3"/>
      <c r="AC108" s="3"/>
      <c r="AD108" s="3"/>
      <c r="AE108" s="3"/>
      <c r="AF108" s="3"/>
      <c r="AG108" s="24"/>
    </row>
    <row r="109" spans="10:33">
      <c r="J109" s="52"/>
      <c r="L109" s="52"/>
      <c r="M109" s="52"/>
      <c r="P109" s="183"/>
      <c r="R109" s="182"/>
      <c r="S109" s="3"/>
      <c r="T109" s="14"/>
      <c r="U109" s="14"/>
      <c r="W109" s="14"/>
      <c r="X109" s="3"/>
      <c r="Y109" s="3"/>
      <c r="Z109" s="3"/>
      <c r="AA109" s="3"/>
      <c r="AB109" s="3"/>
      <c r="AC109" s="3"/>
      <c r="AD109" s="3"/>
      <c r="AE109" s="3"/>
      <c r="AF109" s="3"/>
      <c r="AG109" s="24"/>
    </row>
    <row r="110" spans="10:33">
      <c r="J110" s="52"/>
      <c r="L110" s="52"/>
      <c r="M110" s="52"/>
      <c r="P110" s="183"/>
      <c r="R110" s="182"/>
      <c r="S110" s="3"/>
      <c r="T110" s="14"/>
      <c r="U110" s="14"/>
      <c r="W110" s="14"/>
      <c r="X110" s="3"/>
      <c r="Y110" s="3"/>
      <c r="Z110" s="3"/>
      <c r="AA110" s="3"/>
      <c r="AB110" s="3"/>
      <c r="AC110" s="3"/>
      <c r="AD110" s="3"/>
      <c r="AE110" s="3"/>
      <c r="AF110" s="3"/>
      <c r="AG110" s="24"/>
    </row>
    <row r="111" spans="10:33">
      <c r="J111" s="52"/>
      <c r="L111" s="52"/>
      <c r="M111" s="52"/>
      <c r="P111" s="183"/>
      <c r="R111" s="182"/>
      <c r="S111" s="3"/>
      <c r="T111" s="14"/>
      <c r="U111" s="14"/>
      <c r="W111" s="14"/>
      <c r="X111" s="3"/>
      <c r="Y111" s="3"/>
      <c r="Z111" s="3"/>
      <c r="AA111" s="3"/>
      <c r="AB111" s="3"/>
      <c r="AC111" s="3"/>
      <c r="AD111" s="3"/>
      <c r="AE111" s="3"/>
      <c r="AF111" s="3"/>
      <c r="AG111" s="24"/>
    </row>
    <row r="112" spans="10:33">
      <c r="J112" s="52"/>
      <c r="L112" s="52"/>
      <c r="M112" s="52"/>
      <c r="P112" s="183"/>
      <c r="R112" s="182"/>
      <c r="S112" s="3"/>
      <c r="T112" s="14"/>
      <c r="U112" s="14"/>
      <c r="W112" s="14"/>
      <c r="X112" s="3"/>
      <c r="Y112" s="3"/>
      <c r="Z112" s="3"/>
      <c r="AA112" s="3"/>
      <c r="AB112" s="3"/>
      <c r="AC112" s="3"/>
      <c r="AD112" s="3"/>
      <c r="AE112" s="3"/>
      <c r="AF112" s="3"/>
      <c r="AG112" s="24"/>
    </row>
    <row r="113" spans="10:33">
      <c r="J113" s="52"/>
      <c r="L113" s="52"/>
      <c r="M113" s="52"/>
      <c r="P113" s="183"/>
      <c r="R113" s="182"/>
      <c r="S113" s="3"/>
      <c r="T113" s="14"/>
      <c r="U113" s="14"/>
      <c r="W113" s="14"/>
      <c r="X113" s="3"/>
      <c r="Y113" s="3"/>
      <c r="Z113" s="3"/>
      <c r="AA113" s="3"/>
      <c r="AB113" s="3"/>
      <c r="AC113" s="3"/>
      <c r="AD113" s="3"/>
      <c r="AE113" s="3"/>
      <c r="AF113" s="3"/>
      <c r="AG113" s="24"/>
    </row>
    <row r="114" spans="10:33">
      <c r="J114" s="52"/>
      <c r="L114" s="52"/>
      <c r="M114" s="52"/>
      <c r="P114" s="183"/>
      <c r="R114" s="182"/>
      <c r="S114" s="3"/>
      <c r="T114" s="14"/>
      <c r="U114" s="14"/>
      <c r="W114" s="14"/>
      <c r="X114" s="3"/>
      <c r="Y114" s="3"/>
      <c r="Z114" s="3"/>
      <c r="AA114" s="3"/>
      <c r="AB114" s="3"/>
      <c r="AC114" s="3"/>
      <c r="AD114" s="3"/>
      <c r="AE114" s="3"/>
      <c r="AF114" s="3"/>
      <c r="AG114" s="24"/>
    </row>
    <row r="115" spans="10:33">
      <c r="J115" s="52"/>
      <c r="L115" s="52"/>
      <c r="M115" s="52"/>
      <c r="P115" s="183"/>
      <c r="R115" s="182"/>
      <c r="S115" s="3"/>
      <c r="T115" s="14"/>
      <c r="U115" s="14"/>
      <c r="W115" s="14"/>
      <c r="X115" s="3"/>
      <c r="Y115" s="3"/>
      <c r="Z115" s="3"/>
      <c r="AA115" s="3"/>
      <c r="AB115" s="3"/>
      <c r="AC115" s="3"/>
      <c r="AD115" s="3"/>
      <c r="AE115" s="3"/>
      <c r="AF115" s="3"/>
      <c r="AG115" s="24"/>
    </row>
    <row r="116" spans="10:33">
      <c r="J116" s="52"/>
      <c r="L116" s="52"/>
      <c r="M116" s="52"/>
      <c r="P116" s="183"/>
      <c r="R116" s="182"/>
      <c r="S116" s="3"/>
      <c r="T116" s="14"/>
      <c r="U116" s="14"/>
      <c r="W116" s="14"/>
      <c r="X116" s="3"/>
      <c r="Y116" s="3"/>
      <c r="Z116" s="3"/>
      <c r="AA116" s="3"/>
      <c r="AB116" s="3"/>
      <c r="AC116" s="3"/>
      <c r="AD116" s="3"/>
      <c r="AE116" s="3"/>
      <c r="AF116" s="3"/>
      <c r="AG116" s="24"/>
    </row>
    <row r="117" spans="10:33">
      <c r="J117" s="52"/>
      <c r="L117" s="52"/>
      <c r="M117" s="52"/>
      <c r="P117" s="183"/>
      <c r="R117" s="182"/>
      <c r="S117" s="3"/>
      <c r="T117" s="14"/>
      <c r="U117" s="14"/>
      <c r="W117" s="14"/>
      <c r="X117" s="3"/>
      <c r="Y117" s="3"/>
      <c r="Z117" s="3"/>
      <c r="AA117" s="3"/>
      <c r="AB117" s="3"/>
      <c r="AC117" s="3"/>
      <c r="AD117" s="3"/>
      <c r="AE117" s="3"/>
      <c r="AF117" s="3"/>
      <c r="AG117" s="24"/>
    </row>
    <row r="118" spans="10:33">
      <c r="J118" s="52"/>
      <c r="L118" s="52"/>
      <c r="M118" s="52"/>
      <c r="P118" s="183"/>
      <c r="R118" s="182"/>
      <c r="S118" s="3"/>
      <c r="T118" s="14"/>
      <c r="U118" s="14"/>
      <c r="W118" s="14"/>
      <c r="X118" s="3"/>
      <c r="Y118" s="3"/>
      <c r="Z118" s="3"/>
      <c r="AA118" s="3"/>
      <c r="AB118" s="3"/>
      <c r="AC118" s="3"/>
      <c r="AD118" s="3"/>
      <c r="AE118" s="3"/>
      <c r="AF118" s="3"/>
      <c r="AG118" s="24"/>
    </row>
    <row r="119" spans="10:33">
      <c r="J119" s="52"/>
      <c r="L119" s="52"/>
      <c r="M119" s="52"/>
      <c r="P119" s="183"/>
      <c r="R119" s="182"/>
      <c r="S119" s="3"/>
      <c r="T119" s="14"/>
      <c r="U119" s="14"/>
      <c r="W119" s="14"/>
      <c r="X119" s="3"/>
      <c r="Y119" s="3"/>
      <c r="Z119" s="3"/>
      <c r="AA119" s="3"/>
      <c r="AB119" s="3"/>
      <c r="AC119" s="3"/>
      <c r="AD119" s="3"/>
      <c r="AE119" s="3"/>
      <c r="AF119" s="3"/>
      <c r="AG119" s="24"/>
    </row>
    <row r="120" spans="10:33">
      <c r="J120" s="52"/>
      <c r="L120" s="52"/>
      <c r="M120" s="52"/>
      <c r="P120" s="183"/>
      <c r="R120" s="182"/>
      <c r="S120" s="3"/>
      <c r="T120" s="14"/>
      <c r="U120" s="14"/>
      <c r="W120" s="14"/>
      <c r="X120" s="3"/>
      <c r="Y120" s="3"/>
      <c r="Z120" s="3"/>
      <c r="AA120" s="3"/>
      <c r="AB120" s="3"/>
      <c r="AC120" s="3"/>
      <c r="AD120" s="3"/>
      <c r="AE120" s="3"/>
      <c r="AF120" s="3"/>
      <c r="AG120" s="24"/>
    </row>
    <row r="121" spans="10:33">
      <c r="J121" s="52"/>
      <c r="L121" s="52"/>
      <c r="M121" s="52"/>
      <c r="P121" s="183"/>
      <c r="R121" s="182"/>
      <c r="S121" s="3"/>
      <c r="T121" s="14"/>
      <c r="U121" s="14"/>
      <c r="W121" s="14"/>
      <c r="X121" s="3"/>
      <c r="Y121" s="3"/>
      <c r="Z121" s="3"/>
      <c r="AA121" s="3"/>
      <c r="AB121" s="3"/>
      <c r="AC121" s="3"/>
      <c r="AD121" s="3"/>
      <c r="AE121" s="3"/>
      <c r="AF121" s="3"/>
      <c r="AG121" s="24"/>
    </row>
    <row r="122" spans="10:33">
      <c r="J122" s="52"/>
      <c r="L122" s="52"/>
      <c r="M122" s="52"/>
      <c r="P122" s="183"/>
      <c r="R122" s="182"/>
      <c r="S122" s="3"/>
      <c r="T122" s="14"/>
      <c r="U122" s="14"/>
      <c r="W122" s="14"/>
      <c r="X122" s="3"/>
      <c r="Y122" s="3"/>
      <c r="Z122" s="3"/>
      <c r="AA122" s="3"/>
      <c r="AB122" s="3"/>
      <c r="AC122" s="3"/>
      <c r="AD122" s="3"/>
      <c r="AE122" s="3"/>
      <c r="AF122" s="3"/>
      <c r="AG122" s="24"/>
    </row>
    <row r="123" spans="10:33">
      <c r="J123" s="52"/>
      <c r="L123" s="52"/>
      <c r="M123" s="52"/>
      <c r="P123" s="183"/>
      <c r="R123" s="182"/>
      <c r="S123" s="3"/>
      <c r="T123" s="14"/>
      <c r="U123" s="14"/>
      <c r="W123" s="14"/>
      <c r="X123" s="3"/>
      <c r="Y123" s="3"/>
      <c r="Z123" s="3"/>
      <c r="AA123" s="3"/>
      <c r="AB123" s="3"/>
      <c r="AC123" s="3"/>
      <c r="AD123" s="3"/>
      <c r="AE123" s="3"/>
      <c r="AF123" s="3"/>
      <c r="AG123" s="24"/>
    </row>
    <row r="124" spans="10:33">
      <c r="J124" s="52"/>
      <c r="L124" s="52"/>
      <c r="M124" s="52"/>
      <c r="P124" s="183"/>
      <c r="R124" s="182"/>
      <c r="S124" s="3"/>
      <c r="T124" s="14"/>
      <c r="U124" s="14"/>
      <c r="W124" s="14"/>
      <c r="X124" s="3"/>
      <c r="Y124" s="3"/>
      <c r="Z124" s="3"/>
      <c r="AA124" s="3"/>
      <c r="AB124" s="3"/>
      <c r="AC124" s="3"/>
      <c r="AD124" s="3"/>
      <c r="AE124" s="3"/>
      <c r="AF124" s="3"/>
      <c r="AG124" s="24"/>
    </row>
    <row r="125" spans="10:33">
      <c r="J125" s="52"/>
      <c r="L125" s="52"/>
      <c r="M125" s="52"/>
      <c r="P125" s="183"/>
      <c r="R125" s="182"/>
      <c r="S125" s="3"/>
      <c r="T125" s="14"/>
      <c r="U125" s="14"/>
      <c r="W125" s="14"/>
      <c r="X125" s="3"/>
      <c r="Y125" s="3"/>
      <c r="Z125" s="3"/>
      <c r="AA125" s="3"/>
      <c r="AB125" s="3"/>
      <c r="AC125" s="3"/>
      <c r="AD125" s="3"/>
      <c r="AE125" s="3"/>
      <c r="AF125" s="3"/>
      <c r="AG125" s="24"/>
    </row>
    <row r="126" spans="10:33">
      <c r="J126" s="52"/>
      <c r="L126" s="52"/>
      <c r="M126" s="52"/>
      <c r="P126" s="183"/>
      <c r="R126" s="182"/>
      <c r="S126" s="3"/>
      <c r="T126" s="14"/>
      <c r="U126" s="14"/>
      <c r="W126" s="14"/>
      <c r="X126" s="3"/>
      <c r="Y126" s="3"/>
      <c r="Z126" s="3"/>
      <c r="AA126" s="3"/>
      <c r="AB126" s="3"/>
      <c r="AC126" s="3"/>
      <c r="AD126" s="3"/>
      <c r="AE126" s="3"/>
      <c r="AF126" s="3"/>
      <c r="AG126" s="24"/>
    </row>
    <row r="127" spans="10:33">
      <c r="J127" s="52"/>
      <c r="L127" s="52"/>
      <c r="M127" s="52"/>
      <c r="P127" s="183"/>
      <c r="R127" s="182"/>
      <c r="S127" s="3"/>
      <c r="T127" s="14"/>
      <c r="U127" s="14"/>
      <c r="W127" s="14"/>
      <c r="X127" s="3"/>
      <c r="Y127" s="3"/>
      <c r="Z127" s="3"/>
      <c r="AA127" s="3"/>
      <c r="AB127" s="3"/>
      <c r="AC127" s="3"/>
      <c r="AD127" s="3"/>
      <c r="AE127" s="3"/>
      <c r="AF127" s="3"/>
      <c r="AG127" s="24"/>
    </row>
    <row r="128" spans="10:33">
      <c r="J128" s="52"/>
      <c r="L128" s="52"/>
      <c r="M128" s="52"/>
      <c r="P128" s="183"/>
      <c r="R128" s="182"/>
      <c r="S128" s="3"/>
      <c r="T128" s="14"/>
      <c r="U128" s="14"/>
      <c r="W128" s="14"/>
      <c r="X128" s="3"/>
      <c r="Y128" s="3"/>
      <c r="Z128" s="3"/>
      <c r="AA128" s="3"/>
      <c r="AB128" s="3"/>
      <c r="AC128" s="3"/>
      <c r="AD128" s="3"/>
      <c r="AE128" s="3"/>
      <c r="AF128" s="3"/>
      <c r="AG128" s="24"/>
    </row>
    <row r="129" spans="10:33">
      <c r="J129" s="52"/>
      <c r="L129" s="52"/>
      <c r="M129" s="52"/>
      <c r="P129" s="183"/>
      <c r="R129" s="182"/>
      <c r="S129" s="3"/>
      <c r="T129" s="14"/>
      <c r="U129" s="14"/>
      <c r="W129" s="14"/>
      <c r="X129" s="3"/>
      <c r="Y129" s="3"/>
      <c r="Z129" s="3"/>
      <c r="AA129" s="3"/>
      <c r="AB129" s="3"/>
      <c r="AC129" s="3"/>
      <c r="AD129" s="3"/>
      <c r="AE129" s="3"/>
      <c r="AF129" s="3"/>
      <c r="AG129" s="24"/>
    </row>
    <row r="130" spans="10:33">
      <c r="J130" s="52"/>
      <c r="L130" s="52"/>
      <c r="M130" s="52"/>
      <c r="P130" s="183"/>
      <c r="R130" s="182"/>
      <c r="S130" s="3"/>
      <c r="T130" s="14"/>
      <c r="U130" s="14"/>
      <c r="W130" s="14"/>
      <c r="X130" s="3"/>
      <c r="Y130" s="3"/>
      <c r="Z130" s="3"/>
      <c r="AA130" s="3"/>
      <c r="AB130" s="3"/>
      <c r="AC130" s="3"/>
      <c r="AD130" s="3"/>
      <c r="AE130" s="3"/>
      <c r="AF130" s="3"/>
      <c r="AG130" s="24"/>
    </row>
    <row r="131" spans="10:33">
      <c r="J131" s="52"/>
      <c r="L131" s="52"/>
      <c r="M131" s="52"/>
      <c r="P131" s="183"/>
      <c r="R131" s="182"/>
      <c r="S131" s="3"/>
      <c r="T131" s="14"/>
      <c r="U131" s="14"/>
      <c r="W131" s="14"/>
      <c r="X131" s="3"/>
      <c r="Y131" s="3"/>
      <c r="Z131" s="3"/>
      <c r="AA131" s="3"/>
      <c r="AB131" s="3"/>
      <c r="AC131" s="3"/>
      <c r="AD131" s="3"/>
      <c r="AE131" s="3"/>
      <c r="AF131" s="3"/>
      <c r="AG131" s="24"/>
    </row>
    <row r="132" spans="10:33">
      <c r="J132" s="52"/>
      <c r="L132" s="52"/>
      <c r="M132" s="52"/>
      <c r="P132" s="183"/>
      <c r="R132" s="182"/>
      <c r="S132" s="3"/>
      <c r="T132" s="14"/>
      <c r="U132" s="14"/>
      <c r="W132" s="14"/>
      <c r="X132" s="3"/>
      <c r="Y132" s="3"/>
      <c r="Z132" s="3"/>
      <c r="AA132" s="3"/>
      <c r="AB132" s="3"/>
      <c r="AC132" s="3"/>
      <c r="AD132" s="3"/>
      <c r="AE132" s="3"/>
      <c r="AF132" s="3"/>
      <c r="AG132" s="24"/>
    </row>
    <row r="133" spans="10:33">
      <c r="J133" s="52"/>
      <c r="L133" s="52"/>
      <c r="M133" s="52"/>
      <c r="P133" s="183"/>
      <c r="R133" s="182"/>
      <c r="S133" s="3"/>
      <c r="T133" s="14"/>
      <c r="U133" s="14"/>
      <c r="W133" s="14"/>
      <c r="X133" s="3"/>
      <c r="Y133" s="3"/>
      <c r="Z133" s="3"/>
      <c r="AA133" s="3"/>
      <c r="AB133" s="3"/>
      <c r="AC133" s="3"/>
      <c r="AD133" s="3"/>
      <c r="AE133" s="3"/>
      <c r="AF133" s="3"/>
      <c r="AG133" s="24"/>
    </row>
    <row r="134" spans="10:33">
      <c r="J134" s="52"/>
      <c r="L134" s="52"/>
      <c r="M134" s="52"/>
      <c r="P134" s="183"/>
      <c r="R134" s="182"/>
      <c r="S134" s="3"/>
      <c r="T134" s="14"/>
      <c r="U134" s="14"/>
      <c r="W134" s="14"/>
      <c r="X134" s="3"/>
      <c r="Y134" s="3"/>
      <c r="Z134" s="3"/>
      <c r="AA134" s="3"/>
      <c r="AB134" s="3"/>
      <c r="AC134" s="3"/>
      <c r="AD134" s="3"/>
      <c r="AE134" s="3"/>
      <c r="AF134" s="3"/>
      <c r="AG134" s="24"/>
    </row>
    <row r="135" spans="10:33">
      <c r="J135" s="52"/>
      <c r="L135" s="52"/>
      <c r="M135" s="52"/>
      <c r="P135" s="183"/>
      <c r="R135" s="182"/>
      <c r="S135" s="3"/>
      <c r="T135" s="14"/>
      <c r="U135" s="14"/>
      <c r="W135" s="14"/>
      <c r="X135" s="3"/>
      <c r="Y135" s="3"/>
      <c r="Z135" s="3"/>
      <c r="AA135" s="3"/>
      <c r="AB135" s="3"/>
      <c r="AC135" s="3"/>
      <c r="AD135" s="3"/>
      <c r="AE135" s="3"/>
      <c r="AF135" s="3"/>
      <c r="AG135" s="24"/>
    </row>
    <row r="136" spans="10:33">
      <c r="J136" s="52"/>
      <c r="L136" s="52"/>
      <c r="M136" s="52"/>
      <c r="P136" s="183"/>
      <c r="R136" s="182"/>
      <c r="S136" s="3"/>
      <c r="T136" s="14"/>
      <c r="U136" s="14"/>
      <c r="W136" s="14"/>
      <c r="X136" s="3"/>
      <c r="Y136" s="3"/>
      <c r="Z136" s="3"/>
      <c r="AA136" s="3"/>
      <c r="AB136" s="3"/>
      <c r="AC136" s="3"/>
      <c r="AD136" s="3"/>
      <c r="AE136" s="3"/>
      <c r="AF136" s="3"/>
      <c r="AG136" s="24"/>
    </row>
    <row r="137" spans="10:33">
      <c r="J137" s="52"/>
      <c r="L137" s="52"/>
      <c r="M137" s="52"/>
      <c r="P137" s="183"/>
      <c r="R137" s="182"/>
      <c r="S137" s="3"/>
      <c r="T137" s="14"/>
      <c r="U137" s="14"/>
      <c r="W137" s="14"/>
      <c r="X137" s="3"/>
      <c r="Y137" s="3"/>
      <c r="Z137" s="3"/>
      <c r="AA137" s="3"/>
      <c r="AB137" s="3"/>
      <c r="AC137" s="3"/>
      <c r="AD137" s="3"/>
      <c r="AE137" s="3"/>
      <c r="AF137" s="3"/>
      <c r="AG137" s="24"/>
    </row>
    <row r="138" spans="10:33">
      <c r="J138" s="52"/>
      <c r="L138" s="52"/>
      <c r="M138" s="52"/>
      <c r="P138" s="183"/>
      <c r="R138" s="182"/>
      <c r="S138" s="3"/>
      <c r="T138" s="14"/>
      <c r="U138" s="14"/>
      <c r="W138" s="14"/>
      <c r="X138" s="3"/>
      <c r="Y138" s="3"/>
      <c r="Z138" s="3"/>
      <c r="AA138" s="3"/>
      <c r="AB138" s="3"/>
      <c r="AC138" s="3"/>
      <c r="AD138" s="3"/>
      <c r="AE138" s="3"/>
      <c r="AF138" s="3"/>
      <c r="AG138" s="24"/>
    </row>
    <row r="139" spans="10:33">
      <c r="J139" s="52"/>
      <c r="L139" s="52"/>
      <c r="M139" s="52"/>
      <c r="P139" s="183"/>
      <c r="R139" s="182"/>
      <c r="S139" s="3"/>
      <c r="T139" s="14"/>
      <c r="U139" s="14"/>
      <c r="W139" s="14"/>
      <c r="X139" s="3"/>
      <c r="Y139" s="3"/>
      <c r="Z139" s="3"/>
      <c r="AA139" s="3"/>
      <c r="AB139" s="3"/>
      <c r="AC139" s="3"/>
      <c r="AD139" s="3"/>
      <c r="AE139" s="3"/>
      <c r="AF139" s="3"/>
      <c r="AG139" s="24"/>
    </row>
    <row r="140" spans="10:33">
      <c r="J140" s="52"/>
      <c r="L140" s="52"/>
      <c r="M140" s="52"/>
      <c r="P140" s="183"/>
      <c r="R140" s="182"/>
      <c r="S140" s="3"/>
      <c r="T140" s="14"/>
      <c r="U140" s="14"/>
      <c r="W140" s="14"/>
      <c r="X140" s="3"/>
      <c r="Y140" s="3"/>
      <c r="Z140" s="3"/>
      <c r="AA140" s="3"/>
      <c r="AB140" s="3"/>
      <c r="AC140" s="3"/>
      <c r="AD140" s="3"/>
      <c r="AE140" s="3"/>
      <c r="AF140" s="3"/>
      <c r="AG140" s="24"/>
    </row>
    <row r="141" spans="10:33">
      <c r="J141" s="52"/>
      <c r="L141" s="52"/>
      <c r="M141" s="52"/>
      <c r="P141" s="183"/>
      <c r="R141" s="182"/>
      <c r="S141" s="3"/>
      <c r="T141" s="14"/>
      <c r="U141" s="14"/>
      <c r="W141" s="14"/>
      <c r="X141" s="3"/>
      <c r="Y141" s="3"/>
      <c r="Z141" s="3"/>
      <c r="AA141" s="3"/>
      <c r="AB141" s="3"/>
      <c r="AC141" s="3"/>
      <c r="AD141" s="3"/>
      <c r="AE141" s="3"/>
      <c r="AF141" s="3"/>
      <c r="AG141" s="24"/>
    </row>
    <row r="142" spans="10:33">
      <c r="J142" s="52"/>
      <c r="L142" s="52"/>
      <c r="M142" s="52"/>
      <c r="P142" s="183"/>
      <c r="R142" s="182"/>
      <c r="S142" s="3"/>
      <c r="T142" s="14"/>
      <c r="U142" s="14"/>
      <c r="W142" s="14"/>
      <c r="X142" s="3"/>
      <c r="Y142" s="3"/>
      <c r="Z142" s="3"/>
      <c r="AA142" s="3"/>
      <c r="AB142" s="3"/>
      <c r="AC142" s="3"/>
      <c r="AD142" s="3"/>
      <c r="AE142" s="3"/>
      <c r="AF142" s="3"/>
      <c r="AG142" s="24"/>
    </row>
    <row r="143" spans="10:33">
      <c r="J143" s="52"/>
      <c r="L143" s="52"/>
      <c r="M143" s="52"/>
      <c r="P143" s="183"/>
      <c r="R143" s="182"/>
      <c r="S143" s="3"/>
      <c r="T143" s="14"/>
      <c r="U143" s="14"/>
      <c r="W143" s="14"/>
      <c r="X143" s="3"/>
      <c r="Y143" s="3"/>
      <c r="Z143" s="3"/>
      <c r="AA143" s="3"/>
      <c r="AB143" s="3"/>
      <c r="AC143" s="3"/>
      <c r="AD143" s="3"/>
      <c r="AE143" s="3"/>
      <c r="AF143" s="3"/>
      <c r="AG143" s="24"/>
    </row>
    <row r="144" spans="10:33">
      <c r="J144" s="52"/>
      <c r="L144" s="52"/>
      <c r="M144" s="52"/>
      <c r="P144" s="183"/>
      <c r="R144" s="182"/>
      <c r="S144" s="3"/>
      <c r="T144" s="14"/>
      <c r="U144" s="14"/>
      <c r="W144" s="14"/>
      <c r="X144" s="3"/>
      <c r="Y144" s="3"/>
      <c r="Z144" s="3"/>
      <c r="AA144" s="3"/>
      <c r="AB144" s="3"/>
      <c r="AC144" s="3"/>
      <c r="AD144" s="3"/>
      <c r="AE144" s="3"/>
      <c r="AF144" s="3"/>
      <c r="AG144" s="24"/>
    </row>
    <row r="145" spans="10:33">
      <c r="J145" s="52"/>
      <c r="L145" s="52"/>
      <c r="M145" s="52"/>
      <c r="P145" s="183"/>
      <c r="R145" s="182"/>
      <c r="S145" s="3"/>
      <c r="T145" s="14"/>
      <c r="U145" s="14"/>
      <c r="W145" s="14"/>
      <c r="X145" s="3"/>
      <c r="Y145" s="3"/>
      <c r="Z145" s="3"/>
      <c r="AA145" s="3"/>
      <c r="AB145" s="3"/>
      <c r="AC145" s="3"/>
      <c r="AD145" s="3"/>
      <c r="AE145" s="3"/>
      <c r="AF145" s="3"/>
      <c r="AG145" s="24"/>
    </row>
    <row r="146" spans="10:33">
      <c r="J146" s="52"/>
      <c r="L146" s="52"/>
      <c r="M146" s="52"/>
      <c r="P146" s="183"/>
      <c r="R146" s="182"/>
      <c r="S146" s="3"/>
      <c r="T146" s="14"/>
      <c r="U146" s="14"/>
      <c r="W146" s="14"/>
      <c r="X146" s="3"/>
      <c r="Y146" s="3"/>
      <c r="Z146" s="3"/>
      <c r="AA146" s="3"/>
      <c r="AB146" s="3"/>
      <c r="AC146" s="3"/>
      <c r="AD146" s="3"/>
      <c r="AE146" s="3"/>
      <c r="AF146" s="3"/>
      <c r="AG146" s="24"/>
    </row>
    <row r="147" spans="10:33">
      <c r="J147" s="52"/>
      <c r="L147" s="52"/>
      <c r="M147" s="52"/>
      <c r="P147" s="183"/>
      <c r="R147" s="182"/>
      <c r="S147" s="3"/>
      <c r="T147" s="14"/>
      <c r="U147" s="14"/>
      <c r="W147" s="14"/>
      <c r="X147" s="3"/>
      <c r="Y147" s="3"/>
      <c r="Z147" s="3"/>
      <c r="AA147" s="3"/>
      <c r="AB147" s="3"/>
      <c r="AC147" s="3"/>
      <c r="AD147" s="3"/>
      <c r="AE147" s="3"/>
      <c r="AF147" s="3"/>
      <c r="AG147" s="24"/>
    </row>
    <row r="148" spans="10:33">
      <c r="J148" s="52"/>
      <c r="L148" s="52"/>
      <c r="M148" s="52"/>
      <c r="P148" s="183"/>
      <c r="R148" s="182"/>
      <c r="S148" s="3"/>
      <c r="T148" s="14"/>
      <c r="U148" s="14"/>
      <c r="W148" s="14"/>
      <c r="X148" s="3"/>
      <c r="Y148" s="3"/>
      <c r="Z148" s="3"/>
      <c r="AA148" s="3"/>
      <c r="AB148" s="3"/>
      <c r="AC148" s="3"/>
      <c r="AD148" s="3"/>
      <c r="AE148" s="3"/>
      <c r="AF148" s="3"/>
      <c r="AG148" s="24"/>
    </row>
    <row r="149" spans="10:33">
      <c r="J149" s="52"/>
      <c r="L149" s="52"/>
      <c r="M149" s="52"/>
      <c r="P149" s="183"/>
      <c r="R149" s="182"/>
      <c r="S149" s="3"/>
      <c r="T149" s="14"/>
      <c r="U149" s="14"/>
      <c r="W149" s="14"/>
      <c r="X149" s="3"/>
      <c r="Y149" s="3"/>
      <c r="Z149" s="3"/>
      <c r="AA149" s="3"/>
      <c r="AB149" s="3"/>
      <c r="AC149" s="3"/>
      <c r="AD149" s="3"/>
      <c r="AE149" s="3"/>
      <c r="AF149" s="3"/>
      <c r="AG149" s="24"/>
    </row>
    <row r="150" spans="10:33">
      <c r="J150" s="52"/>
      <c r="L150" s="52"/>
      <c r="M150" s="52"/>
      <c r="P150" s="183"/>
      <c r="R150" s="182"/>
      <c r="S150" s="3"/>
      <c r="T150" s="14"/>
      <c r="U150" s="14"/>
      <c r="W150" s="14"/>
      <c r="X150" s="3"/>
      <c r="Y150" s="3"/>
      <c r="Z150" s="3"/>
      <c r="AA150" s="3"/>
      <c r="AB150" s="3"/>
      <c r="AC150" s="3"/>
      <c r="AD150" s="3"/>
      <c r="AE150" s="3"/>
      <c r="AF150" s="3"/>
      <c r="AG150" s="24"/>
    </row>
    <row r="151" spans="10:33">
      <c r="J151" s="52"/>
      <c r="L151" s="52"/>
      <c r="M151" s="52"/>
      <c r="P151" s="183"/>
      <c r="R151" s="182"/>
      <c r="S151" s="3"/>
      <c r="T151" s="14"/>
      <c r="U151" s="14"/>
      <c r="W151" s="14"/>
      <c r="X151" s="3"/>
      <c r="Y151" s="3"/>
      <c r="Z151" s="3"/>
      <c r="AA151" s="3"/>
      <c r="AB151" s="3"/>
      <c r="AC151" s="3"/>
      <c r="AD151" s="3"/>
      <c r="AE151" s="3"/>
      <c r="AF151" s="3"/>
      <c r="AG151" s="24"/>
    </row>
    <row r="152" spans="10:33">
      <c r="J152" s="52"/>
      <c r="L152" s="52"/>
      <c r="M152" s="52"/>
      <c r="P152" s="183"/>
      <c r="R152" s="182"/>
      <c r="S152" s="3"/>
      <c r="T152" s="14"/>
      <c r="U152" s="14"/>
      <c r="W152" s="14"/>
      <c r="X152" s="3"/>
      <c r="Y152" s="3"/>
      <c r="Z152" s="3"/>
      <c r="AA152" s="3"/>
      <c r="AB152" s="3"/>
      <c r="AC152" s="3"/>
      <c r="AD152" s="3"/>
      <c r="AE152" s="3"/>
      <c r="AF152" s="3"/>
    </row>
    <row r="153" spans="10:33">
      <c r="J153" s="52"/>
      <c r="L153" s="52"/>
      <c r="M153" s="52"/>
      <c r="P153" s="183"/>
      <c r="R153" s="182"/>
      <c r="S153" s="3"/>
      <c r="T153" s="14"/>
      <c r="U153" s="14"/>
      <c r="W153" s="14"/>
      <c r="X153" s="3"/>
      <c r="Y153" s="3"/>
      <c r="Z153" s="3"/>
      <c r="AA153" s="3"/>
      <c r="AB153" s="3"/>
      <c r="AC153" s="3"/>
      <c r="AD153" s="3"/>
      <c r="AE153" s="3"/>
      <c r="AF153" s="3"/>
    </row>
    <row r="154" spans="10:33">
      <c r="J154" s="52"/>
      <c r="L154" s="52"/>
      <c r="M154" s="52"/>
      <c r="P154" s="183"/>
      <c r="R154" s="182"/>
      <c r="S154" s="3"/>
      <c r="T154" s="14"/>
      <c r="U154" s="14"/>
      <c r="W154" s="14"/>
      <c r="X154" s="3"/>
      <c r="Y154" s="3"/>
      <c r="Z154" s="3"/>
      <c r="AA154" s="3"/>
      <c r="AB154" s="3"/>
      <c r="AC154" s="3"/>
      <c r="AD154" s="3"/>
      <c r="AE154" s="3"/>
      <c r="AF154" s="3"/>
    </row>
    <row r="155" spans="10:33">
      <c r="J155" s="52"/>
      <c r="L155" s="52"/>
      <c r="M155" s="52"/>
      <c r="P155" s="183"/>
      <c r="R155" s="182"/>
      <c r="S155" s="3"/>
      <c r="T155" s="14"/>
      <c r="U155" s="14"/>
      <c r="W155" s="14"/>
      <c r="X155" s="3"/>
      <c r="Y155" s="3"/>
      <c r="Z155" s="3"/>
      <c r="AA155" s="3"/>
      <c r="AB155" s="3"/>
      <c r="AC155" s="3"/>
      <c r="AD155" s="3"/>
      <c r="AE155" s="3"/>
      <c r="AF155" s="3"/>
    </row>
    <row r="156" spans="10:33">
      <c r="J156" s="52"/>
      <c r="L156" s="52"/>
      <c r="M156" s="52"/>
      <c r="P156" s="183"/>
      <c r="R156" s="182"/>
      <c r="S156" s="3"/>
      <c r="T156" s="14"/>
      <c r="U156" s="14"/>
      <c r="W156" s="14"/>
      <c r="X156" s="3"/>
      <c r="Y156" s="3"/>
      <c r="Z156" s="3"/>
      <c r="AA156" s="3"/>
      <c r="AB156" s="3"/>
      <c r="AC156" s="3"/>
      <c r="AD156" s="3"/>
      <c r="AE156" s="3"/>
      <c r="AF156" s="3"/>
    </row>
    <row r="157" spans="10:33">
      <c r="J157" s="52"/>
      <c r="L157" s="52"/>
      <c r="M157" s="52"/>
      <c r="P157" s="183"/>
      <c r="R157" s="182"/>
      <c r="S157" s="3"/>
      <c r="T157" s="14"/>
      <c r="U157" s="14"/>
      <c r="W157" s="14"/>
      <c r="X157" s="3"/>
      <c r="Y157" s="3"/>
      <c r="Z157" s="3"/>
      <c r="AA157" s="3"/>
      <c r="AB157" s="3"/>
      <c r="AC157" s="3"/>
      <c r="AD157" s="3"/>
      <c r="AE157" s="3"/>
      <c r="AF157" s="3"/>
    </row>
    <row r="158" spans="10:33">
      <c r="J158" s="52"/>
      <c r="L158" s="52"/>
      <c r="M158" s="52"/>
      <c r="P158" s="183"/>
      <c r="R158" s="182"/>
      <c r="S158" s="3"/>
      <c r="T158" s="14"/>
      <c r="U158" s="14"/>
      <c r="W158" s="14"/>
      <c r="X158" s="3"/>
      <c r="Y158" s="3"/>
      <c r="Z158" s="3"/>
      <c r="AA158" s="3"/>
      <c r="AB158" s="3"/>
      <c r="AC158" s="3"/>
      <c r="AD158" s="3"/>
      <c r="AE158" s="3"/>
      <c r="AF158" s="3"/>
    </row>
    <row r="159" spans="10:33">
      <c r="J159" s="52"/>
      <c r="L159" s="52"/>
      <c r="M159" s="52"/>
      <c r="P159" s="183"/>
      <c r="R159" s="182"/>
      <c r="S159" s="3"/>
      <c r="T159" s="14"/>
      <c r="U159" s="14"/>
      <c r="W159" s="14"/>
      <c r="X159" s="3"/>
      <c r="Y159" s="3"/>
      <c r="Z159" s="3"/>
      <c r="AA159" s="3"/>
      <c r="AB159" s="3"/>
      <c r="AC159" s="3"/>
      <c r="AD159" s="3"/>
      <c r="AE159" s="3"/>
      <c r="AF159" s="3"/>
    </row>
    <row r="160" spans="10:33">
      <c r="J160" s="52"/>
      <c r="L160" s="52"/>
      <c r="M160" s="52"/>
      <c r="P160" s="183"/>
      <c r="R160" s="182"/>
      <c r="S160" s="3"/>
      <c r="T160" s="14"/>
      <c r="U160" s="14"/>
      <c r="W160" s="14"/>
      <c r="X160" s="3"/>
      <c r="Y160" s="3"/>
      <c r="Z160" s="3"/>
      <c r="AA160" s="3"/>
      <c r="AB160" s="3"/>
      <c r="AC160" s="3"/>
      <c r="AD160" s="3"/>
      <c r="AE160" s="3"/>
      <c r="AF160" s="3"/>
    </row>
    <row r="161" spans="10:32">
      <c r="J161" s="52"/>
      <c r="L161" s="52"/>
      <c r="M161" s="52"/>
      <c r="P161" s="183"/>
      <c r="R161" s="182"/>
      <c r="S161" s="3"/>
      <c r="T161" s="14"/>
      <c r="U161" s="14"/>
      <c r="W161" s="14"/>
      <c r="X161" s="3"/>
      <c r="Y161" s="3"/>
      <c r="Z161" s="3"/>
      <c r="AA161" s="3"/>
      <c r="AB161" s="3"/>
      <c r="AC161" s="3"/>
      <c r="AD161" s="3"/>
      <c r="AE161" s="3"/>
      <c r="AF161" s="3"/>
    </row>
    <row r="162" spans="10:32">
      <c r="J162" s="52"/>
      <c r="L162" s="52"/>
      <c r="M162" s="52"/>
      <c r="P162" s="183"/>
      <c r="R162" s="182"/>
      <c r="S162" s="3"/>
      <c r="T162" s="14"/>
      <c r="U162" s="14"/>
      <c r="W162" s="14"/>
      <c r="X162" s="3"/>
      <c r="Y162" s="3"/>
      <c r="Z162" s="3"/>
      <c r="AA162" s="3"/>
      <c r="AB162" s="3"/>
      <c r="AC162" s="3"/>
      <c r="AD162" s="3"/>
      <c r="AE162" s="3"/>
      <c r="AF162" s="3"/>
    </row>
    <row r="163" spans="10:32">
      <c r="J163" s="52"/>
      <c r="L163" s="52"/>
      <c r="M163" s="52"/>
      <c r="P163" s="183"/>
      <c r="R163" s="182"/>
      <c r="S163" s="3"/>
      <c r="T163" s="14"/>
      <c r="U163" s="14"/>
      <c r="W163" s="14"/>
      <c r="X163" s="3"/>
      <c r="Y163" s="3"/>
      <c r="Z163" s="3"/>
      <c r="AA163" s="3"/>
      <c r="AB163" s="3"/>
      <c r="AC163" s="3"/>
      <c r="AD163" s="3"/>
      <c r="AE163" s="3"/>
      <c r="AF163" s="3"/>
    </row>
    <row r="164" spans="10:32">
      <c r="J164" s="52"/>
      <c r="L164" s="52"/>
      <c r="M164" s="52"/>
      <c r="P164" s="183"/>
      <c r="R164" s="182"/>
      <c r="S164" s="3"/>
      <c r="T164" s="14"/>
      <c r="U164" s="14"/>
      <c r="W164" s="14"/>
      <c r="X164" s="3"/>
      <c r="Y164" s="3"/>
      <c r="Z164" s="3"/>
      <c r="AA164" s="3"/>
      <c r="AB164" s="3"/>
      <c r="AC164" s="3"/>
      <c r="AD164" s="3"/>
      <c r="AE164" s="3"/>
      <c r="AF164" s="3"/>
    </row>
    <row r="165" spans="10:32">
      <c r="J165" s="52"/>
      <c r="L165" s="52"/>
      <c r="M165" s="52"/>
      <c r="P165" s="183"/>
      <c r="R165" s="182"/>
      <c r="S165" s="3"/>
      <c r="T165" s="14"/>
      <c r="U165" s="14"/>
      <c r="W165" s="14"/>
      <c r="X165" s="3"/>
      <c r="Y165" s="3"/>
      <c r="Z165" s="3"/>
      <c r="AA165" s="3"/>
      <c r="AB165" s="3"/>
      <c r="AC165" s="3"/>
      <c r="AD165" s="3"/>
      <c r="AE165" s="3"/>
      <c r="AF165" s="3"/>
    </row>
    <row r="166" spans="10:32">
      <c r="J166" s="52"/>
      <c r="L166" s="52"/>
      <c r="M166" s="52"/>
      <c r="P166" s="183"/>
      <c r="R166" s="182"/>
      <c r="S166" s="3"/>
      <c r="T166" s="14"/>
      <c r="U166" s="14"/>
      <c r="W166" s="14"/>
      <c r="X166" s="3"/>
      <c r="Y166" s="3"/>
      <c r="Z166" s="3"/>
      <c r="AA166" s="3"/>
      <c r="AB166" s="3"/>
      <c r="AC166" s="3"/>
      <c r="AD166" s="3"/>
      <c r="AE166" s="3"/>
      <c r="AF166" s="3"/>
    </row>
    <row r="167" spans="10:32">
      <c r="J167" s="52"/>
      <c r="L167" s="52"/>
      <c r="M167" s="52"/>
      <c r="P167" s="183"/>
      <c r="R167" s="182"/>
      <c r="S167" s="3"/>
      <c r="T167" s="14"/>
      <c r="U167" s="14"/>
      <c r="W167" s="14"/>
      <c r="X167" s="3"/>
      <c r="Y167" s="3"/>
      <c r="Z167" s="3"/>
      <c r="AA167" s="3"/>
      <c r="AB167" s="3"/>
      <c r="AC167" s="3"/>
      <c r="AD167" s="3"/>
      <c r="AE167" s="3"/>
      <c r="AF167" s="3"/>
    </row>
    <row r="168" spans="10:32">
      <c r="J168" s="52"/>
      <c r="L168" s="52"/>
      <c r="M168" s="52"/>
      <c r="P168" s="183"/>
      <c r="R168" s="182"/>
      <c r="S168" s="3"/>
      <c r="T168" s="14"/>
      <c r="U168" s="14"/>
      <c r="W168" s="14"/>
      <c r="X168" s="3"/>
      <c r="Y168" s="3"/>
      <c r="Z168" s="3"/>
      <c r="AA168" s="3"/>
      <c r="AB168" s="3"/>
      <c r="AC168" s="3"/>
      <c r="AD168" s="3"/>
      <c r="AE168" s="3"/>
      <c r="AF168" s="3"/>
    </row>
    <row r="169" spans="10:32">
      <c r="J169" s="52"/>
      <c r="L169" s="52"/>
      <c r="M169" s="52"/>
      <c r="P169" s="183"/>
      <c r="R169" s="182"/>
      <c r="S169" s="3"/>
      <c r="T169" s="14"/>
      <c r="U169" s="14"/>
      <c r="W169" s="14"/>
      <c r="X169" s="3"/>
      <c r="Y169" s="3"/>
      <c r="Z169" s="3"/>
      <c r="AA169" s="3"/>
      <c r="AB169" s="3"/>
      <c r="AC169" s="3"/>
      <c r="AD169" s="3"/>
      <c r="AE169" s="3"/>
      <c r="AF169" s="3"/>
    </row>
    <row r="170" spans="10:32">
      <c r="J170" s="52"/>
      <c r="L170" s="52"/>
      <c r="M170" s="52"/>
      <c r="P170" s="183"/>
      <c r="R170" s="182"/>
      <c r="S170" s="3"/>
      <c r="T170" s="14"/>
      <c r="U170" s="14"/>
      <c r="W170" s="14"/>
      <c r="X170" s="3"/>
      <c r="Y170" s="3"/>
      <c r="Z170" s="3"/>
      <c r="AA170" s="3"/>
      <c r="AB170" s="3"/>
      <c r="AC170" s="3"/>
      <c r="AD170" s="3"/>
      <c r="AE170" s="3"/>
      <c r="AF170" s="3"/>
    </row>
    <row r="171" spans="10:32">
      <c r="J171" s="52"/>
      <c r="L171" s="52"/>
      <c r="M171" s="52"/>
      <c r="P171" s="183"/>
      <c r="R171" s="182"/>
      <c r="S171" s="3"/>
      <c r="T171" s="14"/>
      <c r="U171" s="14"/>
      <c r="W171" s="14"/>
      <c r="X171" s="3"/>
      <c r="Y171" s="3"/>
      <c r="Z171" s="3"/>
      <c r="AA171" s="3"/>
      <c r="AB171" s="3"/>
      <c r="AC171" s="3"/>
      <c r="AD171" s="3"/>
      <c r="AE171" s="3"/>
      <c r="AF171" s="3"/>
    </row>
    <row r="172" spans="10:32">
      <c r="J172" s="52"/>
      <c r="L172" s="52"/>
      <c r="M172" s="52"/>
      <c r="P172" s="183"/>
      <c r="R172" s="182"/>
      <c r="S172" s="3"/>
      <c r="T172" s="14"/>
      <c r="U172" s="14"/>
      <c r="W172" s="14"/>
      <c r="X172" s="3"/>
      <c r="Y172" s="3"/>
      <c r="Z172" s="3"/>
      <c r="AA172" s="3"/>
      <c r="AB172" s="3"/>
      <c r="AC172" s="3"/>
      <c r="AD172" s="3"/>
      <c r="AE172" s="3"/>
      <c r="AF172" s="3"/>
    </row>
    <row r="173" spans="10:32">
      <c r="J173" s="52"/>
      <c r="L173" s="52"/>
      <c r="M173" s="52"/>
      <c r="P173" s="183"/>
      <c r="R173" s="182"/>
      <c r="S173" s="3"/>
      <c r="T173" s="14"/>
      <c r="U173" s="14"/>
      <c r="W173" s="14"/>
      <c r="X173" s="3"/>
      <c r="Y173" s="3"/>
      <c r="Z173" s="3"/>
      <c r="AA173" s="3"/>
      <c r="AB173" s="3"/>
      <c r="AC173" s="3"/>
      <c r="AD173" s="3"/>
      <c r="AE173" s="3"/>
      <c r="AF173" s="3"/>
    </row>
    <row r="174" spans="10:32">
      <c r="J174" s="52"/>
      <c r="L174" s="52"/>
      <c r="M174" s="52"/>
      <c r="P174" s="183"/>
      <c r="R174" s="182"/>
      <c r="S174" s="3"/>
      <c r="T174" s="14"/>
      <c r="U174" s="14"/>
      <c r="W174" s="14"/>
      <c r="X174" s="3"/>
      <c r="Y174" s="3"/>
      <c r="Z174" s="3"/>
      <c r="AA174" s="3"/>
      <c r="AB174" s="3"/>
      <c r="AC174" s="3"/>
      <c r="AD174" s="3"/>
      <c r="AE174" s="3"/>
      <c r="AF174" s="3"/>
    </row>
    <row r="175" spans="10:32">
      <c r="J175" s="52"/>
      <c r="L175" s="52"/>
      <c r="M175" s="52"/>
      <c r="P175" s="183"/>
      <c r="R175" s="182"/>
      <c r="S175" s="3"/>
      <c r="T175" s="14"/>
      <c r="U175" s="14"/>
      <c r="W175" s="14"/>
      <c r="X175" s="3"/>
      <c r="Y175" s="3"/>
      <c r="Z175" s="3"/>
      <c r="AA175" s="3"/>
      <c r="AB175" s="3"/>
      <c r="AC175" s="3"/>
      <c r="AD175" s="3"/>
      <c r="AE175" s="3"/>
      <c r="AF175" s="3"/>
    </row>
    <row r="176" spans="10:32">
      <c r="J176" s="52"/>
      <c r="L176" s="52"/>
      <c r="M176" s="52"/>
      <c r="P176" s="183"/>
      <c r="R176" s="182"/>
      <c r="S176" s="3"/>
      <c r="T176" s="14"/>
      <c r="U176" s="14"/>
      <c r="W176" s="14"/>
      <c r="X176" s="3"/>
      <c r="Y176" s="3"/>
      <c r="Z176" s="3"/>
      <c r="AA176" s="3"/>
      <c r="AB176" s="3"/>
      <c r="AC176" s="3"/>
      <c r="AD176" s="3"/>
      <c r="AE176" s="3"/>
      <c r="AF176" s="3"/>
    </row>
    <row r="177" spans="10:32">
      <c r="J177" s="52"/>
      <c r="L177" s="52"/>
      <c r="M177" s="52"/>
      <c r="P177" s="183"/>
      <c r="R177" s="182"/>
      <c r="S177" s="3"/>
      <c r="T177" s="14"/>
      <c r="U177" s="14"/>
      <c r="W177" s="14"/>
      <c r="X177" s="3"/>
      <c r="Y177" s="3"/>
      <c r="Z177" s="3"/>
      <c r="AA177" s="3"/>
      <c r="AB177" s="3"/>
      <c r="AC177" s="3"/>
      <c r="AD177" s="3"/>
      <c r="AE177" s="3"/>
      <c r="AF177" s="3"/>
    </row>
    <row r="178" spans="10:32">
      <c r="J178" s="52"/>
      <c r="L178" s="52"/>
      <c r="M178" s="52"/>
      <c r="P178" s="183"/>
      <c r="R178" s="182"/>
      <c r="S178" s="3"/>
      <c r="T178" s="14"/>
      <c r="U178" s="14"/>
      <c r="W178" s="14"/>
      <c r="X178" s="3"/>
      <c r="Y178" s="3"/>
      <c r="Z178" s="3"/>
      <c r="AA178" s="3"/>
      <c r="AB178" s="3"/>
      <c r="AC178" s="3"/>
      <c r="AD178" s="3"/>
      <c r="AE178" s="3"/>
      <c r="AF178" s="3"/>
    </row>
    <row r="179" spans="10:32">
      <c r="J179" s="52"/>
      <c r="L179" s="52"/>
      <c r="M179" s="52"/>
      <c r="P179" s="183"/>
      <c r="R179" s="182"/>
      <c r="S179" s="3"/>
      <c r="T179" s="14"/>
      <c r="U179" s="14"/>
      <c r="W179" s="14"/>
      <c r="X179" s="3"/>
      <c r="Y179" s="3"/>
      <c r="Z179" s="3"/>
      <c r="AA179" s="3"/>
      <c r="AB179" s="3"/>
      <c r="AC179" s="3"/>
      <c r="AD179" s="3"/>
      <c r="AE179" s="3"/>
      <c r="AF179" s="3"/>
    </row>
    <row r="180" spans="10:32">
      <c r="J180" s="52"/>
      <c r="L180" s="52"/>
      <c r="M180" s="52"/>
      <c r="P180" s="183"/>
      <c r="R180" s="182"/>
      <c r="S180" s="3"/>
      <c r="T180" s="14"/>
      <c r="U180" s="14"/>
      <c r="W180" s="14"/>
      <c r="X180" s="3"/>
      <c r="Y180" s="3"/>
      <c r="Z180" s="3"/>
      <c r="AA180" s="3"/>
      <c r="AB180" s="3"/>
      <c r="AC180" s="3"/>
      <c r="AD180" s="3"/>
      <c r="AE180" s="3"/>
      <c r="AF180" s="3"/>
    </row>
    <row r="181" spans="10:32">
      <c r="J181" s="52"/>
      <c r="L181" s="52"/>
      <c r="M181" s="52"/>
      <c r="P181" s="183"/>
      <c r="R181" s="182"/>
      <c r="S181" s="3"/>
      <c r="T181" s="14"/>
      <c r="U181" s="14"/>
      <c r="W181" s="14"/>
      <c r="X181" s="3"/>
      <c r="Y181" s="3"/>
      <c r="Z181" s="3"/>
      <c r="AA181" s="3"/>
      <c r="AB181" s="3"/>
      <c r="AC181" s="3"/>
      <c r="AD181" s="3"/>
      <c r="AE181" s="3"/>
      <c r="AF181" s="3"/>
    </row>
    <row r="182" spans="10:32">
      <c r="J182" s="52"/>
      <c r="L182" s="52"/>
      <c r="M182" s="52"/>
      <c r="P182" s="183"/>
      <c r="R182" s="182"/>
      <c r="S182" s="3"/>
      <c r="T182" s="14"/>
      <c r="U182" s="14"/>
      <c r="W182" s="14"/>
      <c r="X182" s="3"/>
      <c r="Y182" s="3"/>
      <c r="Z182" s="3"/>
      <c r="AA182" s="3"/>
      <c r="AB182" s="3"/>
      <c r="AC182" s="3"/>
      <c r="AD182" s="3"/>
      <c r="AE182" s="3"/>
      <c r="AF182" s="3"/>
    </row>
    <row r="183" spans="10:32">
      <c r="J183" s="52"/>
      <c r="L183" s="52"/>
      <c r="M183" s="52"/>
      <c r="P183" s="183"/>
      <c r="R183" s="182"/>
      <c r="S183" s="3"/>
      <c r="T183" s="14"/>
      <c r="U183" s="14"/>
      <c r="W183" s="14"/>
      <c r="X183" s="3"/>
      <c r="Y183" s="3"/>
      <c r="Z183" s="3"/>
      <c r="AA183" s="3"/>
      <c r="AB183" s="3"/>
      <c r="AC183" s="3"/>
      <c r="AD183" s="3"/>
      <c r="AE183" s="3"/>
      <c r="AF183" s="3"/>
    </row>
    <row r="184" spans="10:32">
      <c r="J184" s="52"/>
      <c r="L184" s="52"/>
      <c r="M184" s="52"/>
      <c r="P184" s="183"/>
      <c r="R184" s="182"/>
      <c r="S184" s="3"/>
      <c r="T184" s="14"/>
      <c r="U184" s="14"/>
      <c r="W184" s="14"/>
      <c r="X184" s="3"/>
      <c r="Y184" s="3"/>
      <c r="Z184" s="3"/>
      <c r="AA184" s="3"/>
      <c r="AB184" s="3"/>
      <c r="AC184" s="3"/>
      <c r="AD184" s="3"/>
      <c r="AE184" s="3"/>
      <c r="AF184" s="3"/>
    </row>
    <row r="185" spans="10:32">
      <c r="J185" s="52"/>
      <c r="L185" s="52"/>
      <c r="M185" s="52"/>
      <c r="P185" s="183"/>
      <c r="R185" s="182"/>
      <c r="S185" s="3"/>
      <c r="T185" s="14"/>
      <c r="U185" s="14"/>
      <c r="W185" s="14"/>
      <c r="X185" s="3"/>
      <c r="Y185" s="3"/>
      <c r="Z185" s="3"/>
      <c r="AA185" s="3"/>
      <c r="AB185" s="3"/>
      <c r="AC185" s="3"/>
      <c r="AD185" s="3"/>
      <c r="AE185" s="3"/>
      <c r="AF185" s="3"/>
    </row>
    <row r="186" spans="10:32">
      <c r="J186" s="52"/>
      <c r="L186" s="52"/>
      <c r="M186" s="52"/>
      <c r="P186" s="183"/>
      <c r="R186" s="182"/>
      <c r="S186" s="3"/>
      <c r="T186" s="14"/>
      <c r="U186" s="14"/>
      <c r="W186" s="14"/>
      <c r="X186" s="3"/>
      <c r="Y186" s="3"/>
      <c r="Z186" s="3"/>
      <c r="AA186" s="3"/>
      <c r="AB186" s="3"/>
      <c r="AC186" s="3"/>
      <c r="AD186" s="3"/>
      <c r="AE186" s="3"/>
      <c r="AF186" s="3"/>
    </row>
    <row r="187" spans="10:32">
      <c r="J187" s="52"/>
      <c r="L187" s="52"/>
      <c r="M187" s="52"/>
      <c r="P187" s="183"/>
      <c r="R187" s="182"/>
      <c r="S187" s="3"/>
      <c r="T187" s="14"/>
      <c r="U187" s="14"/>
      <c r="W187" s="14"/>
      <c r="X187" s="3"/>
      <c r="Y187" s="3"/>
      <c r="Z187" s="3"/>
      <c r="AA187" s="3"/>
      <c r="AB187" s="3"/>
      <c r="AC187" s="3"/>
      <c r="AD187" s="3"/>
      <c r="AE187" s="3"/>
      <c r="AF187" s="3"/>
    </row>
    <row r="188" spans="10:32">
      <c r="J188" s="52"/>
      <c r="L188" s="52"/>
      <c r="M188" s="52"/>
      <c r="P188" s="183"/>
      <c r="R188" s="182"/>
      <c r="S188" s="3"/>
      <c r="T188" s="14"/>
      <c r="U188" s="14"/>
      <c r="W188" s="14"/>
      <c r="X188" s="3"/>
      <c r="Y188" s="3"/>
      <c r="Z188" s="3"/>
      <c r="AA188" s="3"/>
      <c r="AB188" s="3"/>
      <c r="AC188" s="3"/>
      <c r="AD188" s="3"/>
      <c r="AE188" s="3"/>
      <c r="AF188" s="3"/>
    </row>
    <row r="189" spans="10:32">
      <c r="J189" s="52"/>
      <c r="L189" s="52"/>
      <c r="M189" s="52"/>
      <c r="P189" s="183"/>
      <c r="R189" s="182"/>
      <c r="S189" s="3"/>
      <c r="T189" s="14"/>
      <c r="U189" s="14"/>
      <c r="W189" s="14"/>
      <c r="X189" s="3"/>
      <c r="Y189" s="3"/>
      <c r="Z189" s="3"/>
      <c r="AA189" s="3"/>
      <c r="AB189" s="3"/>
      <c r="AC189" s="3"/>
      <c r="AD189" s="3"/>
      <c r="AE189" s="3"/>
      <c r="AF189" s="3"/>
    </row>
    <row r="190" spans="10:32">
      <c r="J190" s="52"/>
      <c r="L190" s="52"/>
      <c r="M190" s="52"/>
      <c r="P190" s="183"/>
      <c r="R190" s="182"/>
      <c r="S190" s="3"/>
      <c r="T190" s="14"/>
      <c r="U190" s="14"/>
      <c r="W190" s="14"/>
      <c r="X190" s="3"/>
      <c r="Y190" s="3"/>
      <c r="Z190" s="3"/>
      <c r="AA190" s="3"/>
      <c r="AB190" s="3"/>
      <c r="AC190" s="3"/>
      <c r="AD190" s="3"/>
      <c r="AE190" s="3"/>
      <c r="AF190" s="3"/>
    </row>
    <row r="191" spans="10:32">
      <c r="J191" s="52"/>
      <c r="L191" s="52"/>
      <c r="M191" s="52"/>
      <c r="P191" s="183"/>
      <c r="R191" s="182"/>
      <c r="S191" s="3"/>
      <c r="T191" s="14"/>
      <c r="U191" s="14"/>
      <c r="W191" s="14"/>
      <c r="X191" s="3"/>
      <c r="Y191" s="3"/>
      <c r="Z191" s="3"/>
      <c r="AA191" s="3"/>
      <c r="AB191" s="3"/>
      <c r="AC191" s="3"/>
      <c r="AD191" s="3"/>
      <c r="AE191" s="3"/>
      <c r="AF191" s="3"/>
    </row>
    <row r="192" spans="10:32">
      <c r="J192" s="52"/>
      <c r="L192" s="52"/>
      <c r="M192" s="52"/>
      <c r="P192" s="183"/>
      <c r="R192" s="182"/>
      <c r="S192" s="3"/>
      <c r="T192" s="14"/>
      <c r="U192" s="14"/>
      <c r="W192" s="14"/>
      <c r="X192" s="3"/>
      <c r="Y192" s="3"/>
      <c r="Z192" s="3"/>
      <c r="AA192" s="3"/>
      <c r="AB192" s="3"/>
      <c r="AC192" s="3"/>
      <c r="AD192" s="3"/>
      <c r="AE192" s="3"/>
      <c r="AF192" s="3"/>
    </row>
    <row r="193" spans="10:32">
      <c r="J193" s="52"/>
      <c r="L193" s="52"/>
      <c r="M193" s="52"/>
      <c r="P193" s="183"/>
      <c r="R193" s="182"/>
      <c r="S193" s="3"/>
      <c r="T193" s="14"/>
      <c r="U193" s="14"/>
      <c r="W193" s="14"/>
      <c r="X193" s="3"/>
      <c r="Y193" s="3"/>
      <c r="Z193" s="3"/>
      <c r="AA193" s="3"/>
      <c r="AB193" s="3"/>
      <c r="AC193" s="3"/>
      <c r="AD193" s="3"/>
      <c r="AE193" s="3"/>
      <c r="AF193" s="3"/>
    </row>
    <row r="194" spans="10:32">
      <c r="J194" s="52"/>
      <c r="L194" s="52"/>
      <c r="M194" s="52"/>
      <c r="P194" s="183"/>
      <c r="R194" s="182"/>
      <c r="S194" s="3"/>
      <c r="T194" s="14"/>
      <c r="U194" s="14"/>
      <c r="W194" s="14"/>
      <c r="X194" s="3"/>
      <c r="Y194" s="3"/>
      <c r="Z194" s="3"/>
      <c r="AA194" s="3"/>
      <c r="AB194" s="3"/>
      <c r="AC194" s="3"/>
      <c r="AD194" s="3"/>
      <c r="AE194" s="3"/>
      <c r="AF194" s="3"/>
    </row>
    <row r="195" spans="10:32">
      <c r="J195" s="52"/>
      <c r="L195" s="52"/>
      <c r="M195" s="52"/>
      <c r="P195" s="183"/>
      <c r="R195" s="182"/>
      <c r="S195" s="3"/>
      <c r="T195" s="14"/>
      <c r="U195" s="14"/>
      <c r="W195" s="14"/>
      <c r="X195" s="3"/>
      <c r="Y195" s="3"/>
      <c r="Z195" s="3"/>
      <c r="AA195" s="3"/>
      <c r="AB195" s="3"/>
      <c r="AC195" s="3"/>
      <c r="AD195" s="3"/>
      <c r="AE195" s="3"/>
      <c r="AF195" s="3"/>
    </row>
    <row r="196" spans="10:32">
      <c r="J196" s="52"/>
      <c r="L196" s="52"/>
      <c r="M196" s="52"/>
      <c r="P196" s="183"/>
      <c r="R196" s="182"/>
      <c r="S196" s="3"/>
      <c r="T196" s="14"/>
      <c r="U196" s="14"/>
      <c r="W196" s="14"/>
      <c r="X196" s="3"/>
      <c r="Y196" s="3"/>
      <c r="Z196" s="3"/>
      <c r="AA196" s="3"/>
      <c r="AB196" s="3"/>
      <c r="AC196" s="3"/>
      <c r="AD196" s="3"/>
      <c r="AE196" s="3"/>
      <c r="AF196" s="3"/>
    </row>
    <row r="197" spans="10:32">
      <c r="J197" s="52"/>
      <c r="L197" s="52"/>
      <c r="M197" s="52"/>
      <c r="P197" s="183"/>
      <c r="S197" s="3"/>
      <c r="T197" s="14"/>
      <c r="U197" s="14"/>
      <c r="W197" s="14"/>
      <c r="X197" s="3"/>
      <c r="Y197" s="3"/>
      <c r="Z197" s="3"/>
      <c r="AA197" s="3"/>
      <c r="AB197" s="3"/>
      <c r="AC197" s="3"/>
      <c r="AD197" s="3"/>
      <c r="AE197" s="3"/>
      <c r="AF197" s="3"/>
    </row>
    <row r="198" spans="10:32">
      <c r="J198" s="52"/>
      <c r="L198" s="52"/>
      <c r="M198" s="52"/>
      <c r="P198" s="183"/>
      <c r="S198" s="3"/>
      <c r="T198" s="14"/>
      <c r="U198" s="14"/>
      <c r="W198" s="14"/>
      <c r="X198" s="3"/>
      <c r="Y198" s="3"/>
      <c r="Z198" s="3"/>
      <c r="AA198" s="3"/>
      <c r="AB198" s="3"/>
      <c r="AC198" s="3"/>
      <c r="AD198" s="3"/>
      <c r="AE198" s="3"/>
      <c r="AF198" s="3"/>
    </row>
    <row r="199" spans="10:32">
      <c r="J199" s="52"/>
      <c r="L199" s="52"/>
      <c r="M199" s="52"/>
      <c r="P199" s="183"/>
      <c r="S199" s="3"/>
      <c r="T199" s="14"/>
      <c r="U199" s="14"/>
      <c r="W199" s="14"/>
      <c r="X199" s="3"/>
      <c r="Y199" s="3"/>
      <c r="Z199" s="3"/>
      <c r="AA199" s="3"/>
      <c r="AB199" s="3"/>
      <c r="AC199" s="3"/>
      <c r="AD199" s="3"/>
      <c r="AE199" s="3"/>
      <c r="AF199" s="3"/>
    </row>
    <row r="200" spans="10:32">
      <c r="J200" s="52"/>
      <c r="L200" s="52"/>
      <c r="M200" s="52"/>
      <c r="P200" s="183"/>
      <c r="S200" s="3"/>
      <c r="T200" s="14"/>
      <c r="U200" s="14"/>
      <c r="W200" s="14"/>
      <c r="X200" s="3"/>
      <c r="Y200" s="3"/>
      <c r="Z200" s="3"/>
      <c r="AA200" s="3"/>
      <c r="AB200" s="3"/>
      <c r="AC200" s="3"/>
      <c r="AD200" s="3"/>
      <c r="AE200" s="3"/>
      <c r="AF200" s="3"/>
    </row>
    <row r="201" spans="10:32">
      <c r="J201" s="52"/>
      <c r="L201" s="52"/>
      <c r="M201" s="52"/>
      <c r="S201" s="3"/>
      <c r="T201" s="14"/>
      <c r="U201" s="14"/>
      <c r="W201" s="14"/>
      <c r="X201" s="3"/>
      <c r="Y201" s="3"/>
      <c r="Z201" s="3"/>
      <c r="AA201" s="3"/>
      <c r="AB201" s="3"/>
      <c r="AC201" s="3"/>
      <c r="AD201" s="3"/>
      <c r="AE201" s="3"/>
      <c r="AF201" s="3"/>
    </row>
    <row r="202" spans="10:32">
      <c r="J202" s="52"/>
      <c r="L202" s="52"/>
      <c r="M202" s="52"/>
      <c r="S202" s="3"/>
      <c r="T202" s="14"/>
      <c r="U202" s="14"/>
      <c r="W202" s="14"/>
      <c r="X202" s="3"/>
      <c r="Y202" s="3"/>
      <c r="Z202" s="3"/>
      <c r="AA202" s="3"/>
      <c r="AB202" s="3"/>
      <c r="AC202" s="3"/>
      <c r="AD202" s="3"/>
      <c r="AE202" s="3"/>
      <c r="AF202" s="3"/>
    </row>
    <row r="203" spans="10:32">
      <c r="J203" s="52"/>
      <c r="L203" s="52"/>
      <c r="M203" s="52"/>
      <c r="S203" s="3"/>
      <c r="T203" s="14"/>
      <c r="U203" s="14"/>
      <c r="W203" s="14"/>
      <c r="X203" s="3"/>
      <c r="Y203" s="3"/>
      <c r="Z203" s="3"/>
      <c r="AA203" s="3"/>
      <c r="AB203" s="3"/>
      <c r="AC203" s="3"/>
      <c r="AD203" s="3"/>
      <c r="AE203" s="3"/>
      <c r="AF203" s="3"/>
    </row>
    <row r="204" spans="10:32">
      <c r="J204" s="52"/>
      <c r="L204" s="52"/>
      <c r="M204" s="52"/>
      <c r="S204" s="3"/>
      <c r="T204" s="14"/>
      <c r="U204" s="14"/>
      <c r="W204" s="14"/>
      <c r="X204" s="3"/>
      <c r="Y204" s="3"/>
      <c r="Z204" s="3"/>
      <c r="AA204" s="3"/>
      <c r="AB204" s="3"/>
      <c r="AC204" s="3"/>
      <c r="AD204" s="3"/>
      <c r="AE204" s="3"/>
      <c r="AF204" s="3"/>
    </row>
    <row r="205" spans="10:32">
      <c r="J205" s="52"/>
      <c r="L205" s="52"/>
      <c r="M205" s="52"/>
      <c r="S205" s="3"/>
      <c r="T205" s="14"/>
      <c r="U205" s="14"/>
      <c r="W205" s="14"/>
      <c r="X205" s="3"/>
      <c r="Y205" s="3"/>
      <c r="Z205" s="3"/>
      <c r="AA205" s="3"/>
      <c r="AB205" s="3"/>
      <c r="AC205" s="3"/>
      <c r="AD205" s="3"/>
      <c r="AE205" s="3"/>
      <c r="AF205" s="3"/>
    </row>
    <row r="206" spans="10:32">
      <c r="J206" s="52"/>
      <c r="L206" s="52"/>
      <c r="M206" s="52"/>
      <c r="S206" s="3"/>
      <c r="T206" s="14"/>
      <c r="U206" s="14"/>
      <c r="W206" s="14"/>
      <c r="X206" s="3"/>
      <c r="Y206" s="3"/>
      <c r="Z206" s="3"/>
      <c r="AA206" s="3"/>
      <c r="AB206" s="3"/>
      <c r="AC206" s="3"/>
      <c r="AD206" s="3"/>
      <c r="AE206" s="3"/>
      <c r="AF206" s="3"/>
    </row>
    <row r="207" spans="10:32">
      <c r="J207" s="52"/>
      <c r="L207" s="52"/>
      <c r="M207" s="52"/>
      <c r="S207" s="3"/>
      <c r="T207" s="14"/>
      <c r="U207" s="14"/>
      <c r="W207" s="14"/>
      <c r="X207" s="3"/>
      <c r="Y207" s="3"/>
      <c r="Z207" s="3"/>
      <c r="AA207" s="3"/>
      <c r="AB207" s="3"/>
      <c r="AC207" s="3"/>
      <c r="AD207" s="3"/>
      <c r="AE207" s="3"/>
      <c r="AF207" s="3"/>
    </row>
    <row r="208" spans="10:32">
      <c r="J208" s="52"/>
      <c r="L208" s="52"/>
      <c r="M208" s="52"/>
      <c r="S208" s="3"/>
      <c r="T208" s="14"/>
      <c r="U208" s="14"/>
      <c r="W208" s="14"/>
      <c r="X208" s="3"/>
      <c r="Y208" s="3"/>
      <c r="Z208" s="3"/>
      <c r="AA208" s="3"/>
      <c r="AB208" s="3"/>
      <c r="AC208" s="3"/>
      <c r="AD208" s="3"/>
      <c r="AE208" s="3"/>
      <c r="AF208" s="3"/>
    </row>
    <row r="209" spans="10:32">
      <c r="J209" s="52"/>
      <c r="L209" s="52"/>
      <c r="M209" s="52"/>
      <c r="S209" s="3"/>
      <c r="T209" s="14"/>
      <c r="U209" s="14"/>
      <c r="W209" s="14"/>
      <c r="X209" s="3"/>
      <c r="Y209" s="3"/>
      <c r="Z209" s="3"/>
      <c r="AA209" s="3"/>
      <c r="AB209" s="3"/>
      <c r="AC209" s="3"/>
      <c r="AD209" s="3"/>
      <c r="AE209" s="3"/>
      <c r="AF209" s="3"/>
    </row>
  </sheetData>
  <mergeCells count="1">
    <mergeCell ref="S5:T5"/>
  </mergeCells>
  <phoneticPr fontId="11" type="noConversion"/>
  <conditionalFormatting sqref="H11:H14">
    <cfRule type="cellIs" dxfId="109" priority="9" operator="lessThan">
      <formula>0</formula>
    </cfRule>
    <cfRule type="cellIs" dxfId="108" priority="10" operator="greaterThan">
      <formula>0</formula>
    </cfRule>
  </conditionalFormatting>
  <conditionalFormatting sqref="F11:F14">
    <cfRule type="cellIs" dxfId="107" priority="7" operator="lessThan">
      <formula>0</formula>
    </cfRule>
    <cfRule type="cellIs" dxfId="106" priority="8" operator="greaterThan">
      <formula>0</formula>
    </cfRule>
  </conditionalFormatting>
  <conditionalFormatting sqref="O11:O14">
    <cfRule type="cellIs" dxfId="105" priority="5" operator="lessThan">
      <formula>0</formula>
    </cfRule>
    <cfRule type="cellIs" dxfId="104" priority="6" operator="greaterThan">
      <formula>0</formula>
    </cfRule>
  </conditionalFormatting>
  <conditionalFormatting sqref="Q11:Q14">
    <cfRule type="cellIs" dxfId="103" priority="3" operator="lessThan">
      <formula>0</formula>
    </cfRule>
    <cfRule type="cellIs" dxfId="102" priority="4" operator="greaterThan">
      <formula>0</formula>
    </cfRule>
  </conditionalFormatting>
  <conditionalFormatting sqref="K11:K14">
    <cfRule type="cellIs" dxfId="101" priority="1" operator="lessThan">
      <formula>0</formula>
    </cfRule>
    <cfRule type="cellIs" dxfId="10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966E9-F8E7-41F1-ABC6-FCCA2B3F3FBC}">
  <dimension ref="O1:AY299"/>
  <sheetViews>
    <sheetView topLeftCell="A160" zoomScale="99" zoomScaleNormal="99" workbookViewId="0">
      <selection activeCell="O181" sqref="O181"/>
    </sheetView>
  </sheetViews>
  <sheetFormatPr baseColWidth="10" defaultRowHeight="15"/>
  <cols>
    <col min="28" max="28" width="7.453125" customWidth="1"/>
    <col min="29" max="29" width="7.1796875" customWidth="1"/>
    <col min="30" max="30" width="7.08984375" customWidth="1"/>
    <col min="31" max="31" width="6.81640625" style="94" customWidth="1"/>
    <col min="32" max="32" width="5.1796875" style="94" customWidth="1"/>
    <col min="33" max="33" width="6.36328125" customWidth="1"/>
    <col min="34" max="34" width="6.36328125" style="9" customWidth="1"/>
    <col min="35" max="35" width="6.6328125" style="9" customWidth="1"/>
    <col min="36" max="36" width="7.453125" customWidth="1"/>
    <col min="37" max="37" width="11" style="9" customWidth="1"/>
    <col min="38" max="38" width="6.54296875" style="9" customWidth="1"/>
    <col min="39" max="39" width="7.90625" customWidth="1"/>
    <col min="40" max="40" width="9" style="9" customWidth="1"/>
    <col min="41" max="41" width="9" customWidth="1"/>
    <col min="42" max="42" width="9.36328125" customWidth="1"/>
    <col min="43" max="43" width="9.90625" customWidth="1"/>
    <col min="44" max="44" width="9.36328125" customWidth="1"/>
    <col min="45" max="45" width="8.81640625" customWidth="1"/>
    <col min="46" max="46" width="10.6328125" customWidth="1"/>
    <col min="47" max="47" width="9.54296875" customWidth="1"/>
    <col min="48" max="48" width="7.6328125" customWidth="1"/>
    <col min="50" max="50" width="15" customWidth="1"/>
  </cols>
  <sheetData>
    <row r="1" spans="26:51">
      <c r="AE1"/>
      <c r="AF1"/>
      <c r="AH1"/>
      <c r="AI1"/>
      <c r="AK1"/>
      <c r="AL1"/>
      <c r="AN1"/>
      <c r="AP1" s="24"/>
      <c r="AQ1" s="24"/>
      <c r="AW1" s="4"/>
    </row>
    <row r="2" spans="26:51" s="120" customFormat="1" ht="22.2" customHeight="1"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 s="140"/>
      <c r="AQ2" s="140"/>
      <c r="AR2" s="140"/>
      <c r="AX2" s="122"/>
    </row>
    <row r="3" spans="26:51">
      <c r="AE3"/>
      <c r="AF3"/>
      <c r="AH3"/>
      <c r="AI3"/>
      <c r="AK3"/>
      <c r="AL3"/>
      <c r="AN3"/>
      <c r="AP3" s="24"/>
      <c r="AQ3" s="24"/>
      <c r="AW3" s="4"/>
    </row>
    <row r="4" spans="26:51">
      <c r="AE4"/>
      <c r="AF4"/>
      <c r="AH4"/>
      <c r="AI4"/>
      <c r="AK4"/>
      <c r="AL4"/>
      <c r="AN4"/>
      <c r="AP4" s="24"/>
      <c r="AQ4" s="24"/>
      <c r="AW4" s="4"/>
    </row>
    <row r="5" spans="26:51" s="118" customFormat="1" ht="16.2"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S5" s="137"/>
      <c r="AU5" s="178"/>
    </row>
    <row r="6" spans="26:51">
      <c r="AE6"/>
      <c r="AF6"/>
      <c r="AH6"/>
      <c r="AI6"/>
      <c r="AK6"/>
      <c r="AL6"/>
      <c r="AN6"/>
      <c r="AP6" s="24"/>
      <c r="AQ6" s="24"/>
      <c r="AW6" s="4"/>
      <c r="AY6" s="24"/>
    </row>
    <row r="7" spans="26:51">
      <c r="AE7"/>
      <c r="AF7"/>
      <c r="AH7"/>
      <c r="AI7"/>
      <c r="AK7"/>
      <c r="AL7"/>
      <c r="AN7"/>
      <c r="AP7" s="24"/>
      <c r="AQ7" s="24"/>
      <c r="AW7" s="4"/>
      <c r="AY7" s="24"/>
    </row>
    <row r="8" spans="26:51">
      <c r="AE8"/>
      <c r="AF8"/>
      <c r="AH8"/>
      <c r="AI8"/>
      <c r="AK8"/>
      <c r="AL8"/>
      <c r="AN8"/>
      <c r="AP8" s="24"/>
      <c r="AQ8" s="24"/>
      <c r="AW8" s="4"/>
    </row>
    <row r="9" spans="26:51">
      <c r="AE9"/>
      <c r="AF9"/>
      <c r="AH9"/>
      <c r="AI9"/>
      <c r="AK9"/>
      <c r="AL9"/>
      <c r="AN9"/>
      <c r="AP9" s="24"/>
      <c r="AQ9" s="24"/>
      <c r="AW9" s="4"/>
    </row>
    <row r="10" spans="26:51">
      <c r="AE10"/>
      <c r="AF10"/>
      <c r="AH10"/>
      <c r="AI10"/>
      <c r="AK10"/>
      <c r="AL10"/>
      <c r="AN10"/>
      <c r="AP10" s="24"/>
      <c r="AQ10" s="24"/>
      <c r="AW10" s="43"/>
    </row>
    <row r="11" spans="26:51">
      <c r="AE11"/>
      <c r="AF11"/>
      <c r="AH11"/>
      <c r="AI11"/>
      <c r="AK11"/>
      <c r="AL11"/>
      <c r="AN11"/>
      <c r="AP11" s="24"/>
      <c r="AQ11" s="24"/>
      <c r="AW11" s="43"/>
    </row>
    <row r="12" spans="26:51">
      <c r="AE12"/>
      <c r="AF12"/>
      <c r="AH12"/>
      <c r="AI12"/>
      <c r="AK12"/>
      <c r="AL12"/>
      <c r="AN12"/>
      <c r="AP12" s="24"/>
      <c r="AQ12" s="24"/>
      <c r="AW12" s="43"/>
    </row>
    <row r="13" spans="26:51">
      <c r="AE13"/>
      <c r="AF13"/>
      <c r="AH13"/>
      <c r="AI13"/>
      <c r="AK13"/>
      <c r="AL13"/>
      <c r="AN13"/>
      <c r="AP13" s="24"/>
      <c r="AQ13" s="24"/>
      <c r="AW13" s="43"/>
    </row>
    <row r="14" spans="26:51">
      <c r="AE14"/>
      <c r="AF14"/>
      <c r="AH14"/>
      <c r="AI14"/>
      <c r="AK14"/>
      <c r="AL14"/>
      <c r="AN14"/>
      <c r="AP14" s="24"/>
      <c r="AQ14" s="24"/>
      <c r="AW14" s="43"/>
    </row>
    <row r="15" spans="26:51">
      <c r="AE15"/>
      <c r="AF15"/>
      <c r="AH15"/>
      <c r="AI15"/>
      <c r="AK15"/>
      <c r="AL15"/>
      <c r="AN15"/>
      <c r="AP15" s="24"/>
      <c r="AQ15" s="24"/>
      <c r="AW15" s="43"/>
    </row>
    <row r="16" spans="26:51">
      <c r="AE16"/>
      <c r="AF16"/>
      <c r="AH16"/>
      <c r="AI16"/>
      <c r="AK16"/>
      <c r="AL16"/>
      <c r="AN16"/>
      <c r="AP16" s="24"/>
      <c r="AQ16" s="24"/>
      <c r="AW16" s="43"/>
    </row>
    <row r="17" spans="31:49">
      <c r="AE17"/>
      <c r="AF17"/>
      <c r="AH17"/>
      <c r="AI17"/>
      <c r="AK17"/>
      <c r="AL17"/>
      <c r="AN17"/>
      <c r="AP17" s="24"/>
      <c r="AQ17" s="24"/>
      <c r="AW17" s="43"/>
    </row>
    <row r="18" spans="31:49">
      <c r="AE18"/>
      <c r="AF18"/>
      <c r="AH18"/>
      <c r="AI18"/>
      <c r="AK18"/>
      <c r="AL18"/>
      <c r="AN18"/>
      <c r="AP18" s="24"/>
      <c r="AQ18" s="24"/>
      <c r="AW18" s="43"/>
    </row>
    <row r="19" spans="31:49">
      <c r="AE19"/>
      <c r="AF19"/>
      <c r="AH19"/>
      <c r="AI19"/>
      <c r="AK19"/>
      <c r="AL19"/>
      <c r="AN19"/>
      <c r="AP19" s="24"/>
      <c r="AQ19" s="24"/>
      <c r="AW19" s="43"/>
    </row>
    <row r="20" spans="31:49">
      <c r="AE20"/>
      <c r="AF20"/>
      <c r="AH20"/>
      <c r="AI20"/>
      <c r="AK20"/>
      <c r="AL20"/>
      <c r="AN20"/>
      <c r="AP20" s="24"/>
      <c r="AQ20" s="24"/>
      <c r="AW20" s="43"/>
    </row>
    <row r="21" spans="31:49">
      <c r="AE21"/>
      <c r="AF21"/>
      <c r="AH21"/>
      <c r="AI21"/>
      <c r="AK21"/>
      <c r="AL21"/>
      <c r="AN21"/>
      <c r="AP21" s="24"/>
      <c r="AQ21" s="24"/>
      <c r="AW21" s="19"/>
    </row>
    <row r="22" spans="31:49">
      <c r="AE22"/>
      <c r="AF22"/>
      <c r="AH22"/>
      <c r="AI22"/>
      <c r="AK22"/>
      <c r="AL22"/>
      <c r="AN22"/>
      <c r="AP22" s="24"/>
      <c r="AQ22" s="24"/>
      <c r="AW22" s="19"/>
    </row>
    <row r="23" spans="31:49">
      <c r="AE23"/>
      <c r="AF23"/>
      <c r="AH23"/>
      <c r="AI23"/>
      <c r="AK23"/>
      <c r="AL23"/>
      <c r="AN23"/>
      <c r="AP23" s="24"/>
      <c r="AQ23" s="24"/>
      <c r="AW23" s="19"/>
    </row>
    <row r="24" spans="31:49">
      <c r="AE24"/>
      <c r="AF24"/>
      <c r="AH24"/>
      <c r="AI24"/>
      <c r="AK24"/>
      <c r="AL24"/>
      <c r="AN24"/>
      <c r="AP24" s="24"/>
      <c r="AQ24" s="24"/>
      <c r="AW24" s="19"/>
    </row>
    <row r="25" spans="31:49">
      <c r="AE25"/>
      <c r="AF25"/>
      <c r="AH25"/>
      <c r="AI25"/>
      <c r="AK25"/>
      <c r="AL25"/>
      <c r="AN25"/>
      <c r="AP25" s="24"/>
      <c r="AQ25" s="24"/>
      <c r="AW25" s="19"/>
    </row>
    <row r="26" spans="31:49" ht="15.6">
      <c r="AE26"/>
      <c r="AF26"/>
      <c r="AH26"/>
      <c r="AI26"/>
      <c r="AK26"/>
      <c r="AL26"/>
      <c r="AN26"/>
      <c r="AP26" s="24"/>
      <c r="AQ26" s="24"/>
      <c r="AW26" s="44"/>
    </row>
    <row r="27" spans="31:49">
      <c r="AE27"/>
      <c r="AF27"/>
      <c r="AH27"/>
      <c r="AI27"/>
      <c r="AK27"/>
      <c r="AL27"/>
      <c r="AN27"/>
      <c r="AP27" s="24"/>
      <c r="AQ27" s="24"/>
      <c r="AT27" s="1"/>
      <c r="AU27" s="1"/>
      <c r="AV27" s="1"/>
    </row>
    <row r="28" spans="31:49">
      <c r="AE28"/>
      <c r="AF28"/>
      <c r="AH28"/>
      <c r="AI28"/>
      <c r="AK28"/>
      <c r="AL28"/>
      <c r="AN28"/>
      <c r="AP28" s="24"/>
      <c r="AQ28" s="24"/>
    </row>
    <row r="29" spans="31:49">
      <c r="AE29"/>
      <c r="AF29"/>
      <c r="AH29"/>
      <c r="AI29"/>
      <c r="AK29"/>
      <c r="AL29"/>
      <c r="AN29"/>
      <c r="AP29" s="24"/>
      <c r="AQ29" s="24"/>
    </row>
    <row r="30" spans="31:49">
      <c r="AE30"/>
      <c r="AF30"/>
      <c r="AH30"/>
      <c r="AI30"/>
      <c r="AK30"/>
      <c r="AL30"/>
      <c r="AN30"/>
      <c r="AP30" s="24"/>
      <c r="AQ30" s="24"/>
    </row>
    <row r="31" spans="31:49">
      <c r="AE31"/>
      <c r="AF31"/>
      <c r="AH31"/>
      <c r="AI31"/>
      <c r="AK31"/>
      <c r="AL31"/>
      <c r="AN31"/>
      <c r="AP31" s="24"/>
      <c r="AQ31" s="24"/>
    </row>
    <row r="32" spans="31:49">
      <c r="AE32"/>
      <c r="AF32"/>
      <c r="AH32"/>
      <c r="AI32"/>
      <c r="AK32"/>
      <c r="AL32"/>
      <c r="AN32"/>
      <c r="AP32" s="24"/>
      <c r="AQ32" s="24"/>
    </row>
    <row r="33" spans="31:43">
      <c r="AE33"/>
      <c r="AF33"/>
      <c r="AH33"/>
      <c r="AI33"/>
      <c r="AK33"/>
      <c r="AL33"/>
      <c r="AN33"/>
      <c r="AP33" s="24"/>
      <c r="AQ33" s="24"/>
    </row>
    <row r="34" spans="31:43">
      <c r="AE34"/>
      <c r="AF34"/>
      <c r="AH34"/>
      <c r="AI34"/>
      <c r="AK34"/>
      <c r="AL34"/>
      <c r="AN34"/>
      <c r="AP34" s="24"/>
      <c r="AQ34" s="24"/>
    </row>
    <row r="35" spans="31:43">
      <c r="AE35"/>
      <c r="AF35"/>
      <c r="AH35"/>
      <c r="AI35"/>
      <c r="AK35"/>
      <c r="AL35"/>
      <c r="AN35"/>
      <c r="AP35" s="24"/>
      <c r="AQ35" s="24"/>
    </row>
    <row r="36" spans="31:43">
      <c r="AE36"/>
      <c r="AF36"/>
      <c r="AH36"/>
      <c r="AI36"/>
      <c r="AK36"/>
      <c r="AL36"/>
      <c r="AN36"/>
      <c r="AP36" s="24"/>
      <c r="AQ36" s="24"/>
    </row>
    <row r="37" spans="31:43">
      <c r="AE37"/>
      <c r="AF37"/>
      <c r="AH37"/>
      <c r="AI37"/>
      <c r="AK37"/>
      <c r="AL37"/>
      <c r="AN37"/>
      <c r="AP37" s="24"/>
      <c r="AQ37" s="24"/>
    </row>
    <row r="38" spans="31:43">
      <c r="AE38"/>
      <c r="AF38"/>
      <c r="AH38"/>
      <c r="AI38"/>
      <c r="AK38"/>
      <c r="AL38"/>
      <c r="AN38"/>
      <c r="AP38" s="24"/>
      <c r="AQ38" s="24"/>
    </row>
    <row r="39" spans="31:43">
      <c r="AE39"/>
      <c r="AF39"/>
      <c r="AH39"/>
      <c r="AI39"/>
      <c r="AK39"/>
      <c r="AL39"/>
      <c r="AN39"/>
      <c r="AP39" s="24"/>
      <c r="AQ39" s="24"/>
    </row>
    <row r="40" spans="31:43">
      <c r="AE40"/>
      <c r="AF40"/>
      <c r="AH40"/>
      <c r="AI40"/>
      <c r="AK40"/>
      <c r="AL40"/>
      <c r="AN40"/>
      <c r="AP40" s="24"/>
      <c r="AQ40" s="24"/>
    </row>
    <row r="41" spans="31:43">
      <c r="AE41"/>
      <c r="AF41"/>
      <c r="AH41"/>
      <c r="AI41"/>
      <c r="AK41"/>
      <c r="AL41"/>
      <c r="AN41"/>
      <c r="AP41" s="24"/>
      <c r="AQ41" s="24"/>
    </row>
    <row r="42" spans="31:43">
      <c r="AE42"/>
      <c r="AF42"/>
      <c r="AH42"/>
      <c r="AI42"/>
      <c r="AK42"/>
      <c r="AL42"/>
      <c r="AN42"/>
      <c r="AP42" s="24"/>
      <c r="AQ42" s="24"/>
    </row>
    <row r="43" spans="31:43">
      <c r="AE43"/>
      <c r="AF43"/>
      <c r="AH43"/>
      <c r="AI43"/>
      <c r="AK43"/>
      <c r="AL43"/>
      <c r="AN43"/>
      <c r="AP43" s="24"/>
      <c r="AQ43" s="24"/>
    </row>
    <row r="44" spans="31:43">
      <c r="AE44"/>
      <c r="AF44"/>
      <c r="AH44"/>
      <c r="AI44"/>
      <c r="AK44"/>
      <c r="AL44"/>
      <c r="AN44"/>
      <c r="AP44" s="24"/>
      <c r="AQ44" s="24"/>
    </row>
    <row r="45" spans="31:43">
      <c r="AE45"/>
      <c r="AF45"/>
      <c r="AH45"/>
      <c r="AI45"/>
      <c r="AK45"/>
      <c r="AL45"/>
      <c r="AN45"/>
      <c r="AP45" s="24"/>
      <c r="AQ45" s="24"/>
    </row>
    <row r="46" spans="31:43">
      <c r="AE46"/>
      <c r="AF46"/>
      <c r="AH46"/>
      <c r="AI46"/>
      <c r="AK46"/>
      <c r="AL46"/>
      <c r="AN46"/>
      <c r="AP46" s="24"/>
      <c r="AQ46" s="24"/>
    </row>
    <row r="47" spans="31:43">
      <c r="AE47"/>
      <c r="AF47"/>
      <c r="AH47"/>
      <c r="AI47"/>
      <c r="AK47"/>
      <c r="AL47"/>
      <c r="AN47"/>
      <c r="AP47" s="24"/>
      <c r="AQ47" s="24"/>
    </row>
    <row r="48" spans="31:43">
      <c r="AE48"/>
      <c r="AF48"/>
      <c r="AH48"/>
      <c r="AI48"/>
      <c r="AK48"/>
      <c r="AL48"/>
      <c r="AN48"/>
      <c r="AP48" s="24"/>
      <c r="AQ48" s="24"/>
    </row>
    <row r="49" spans="31:43">
      <c r="AE49"/>
      <c r="AF49"/>
      <c r="AH49"/>
      <c r="AI49"/>
      <c r="AK49"/>
      <c r="AL49"/>
      <c r="AN49"/>
      <c r="AP49" s="24"/>
      <c r="AQ49" s="24"/>
    </row>
    <row r="50" spans="31:43">
      <c r="AE50"/>
      <c r="AF50"/>
      <c r="AH50"/>
      <c r="AI50"/>
      <c r="AK50"/>
      <c r="AL50"/>
      <c r="AN50"/>
      <c r="AP50" s="24"/>
      <c r="AQ50" s="24"/>
    </row>
    <row r="51" spans="31:43">
      <c r="AE51"/>
      <c r="AF51"/>
      <c r="AH51"/>
      <c r="AI51"/>
      <c r="AK51"/>
      <c r="AL51"/>
      <c r="AN51"/>
      <c r="AP51" s="24"/>
      <c r="AQ51" s="24"/>
    </row>
    <row r="52" spans="31:43">
      <c r="AE52"/>
      <c r="AF52"/>
      <c r="AH52"/>
      <c r="AI52"/>
      <c r="AK52"/>
      <c r="AL52"/>
      <c r="AN52"/>
      <c r="AP52" s="24"/>
      <c r="AQ52" s="24"/>
    </row>
    <row r="53" spans="31:43">
      <c r="AE53"/>
      <c r="AF53"/>
      <c r="AH53"/>
      <c r="AI53"/>
      <c r="AK53"/>
      <c r="AL53"/>
      <c r="AN53"/>
      <c r="AP53" s="24"/>
      <c r="AQ53" s="24"/>
    </row>
    <row r="54" spans="31:43">
      <c r="AE54"/>
      <c r="AF54"/>
      <c r="AH54"/>
      <c r="AI54"/>
      <c r="AK54"/>
      <c r="AL54"/>
      <c r="AN54"/>
      <c r="AP54" s="24"/>
      <c r="AQ54" s="24"/>
    </row>
    <row r="55" spans="31:43">
      <c r="AE55"/>
      <c r="AF55"/>
      <c r="AH55"/>
      <c r="AI55"/>
      <c r="AK55"/>
      <c r="AL55"/>
      <c r="AN55"/>
      <c r="AP55" s="24"/>
      <c r="AQ55" s="24"/>
    </row>
    <row r="56" spans="31:43">
      <c r="AE56"/>
      <c r="AF56"/>
      <c r="AH56"/>
      <c r="AI56"/>
      <c r="AK56"/>
      <c r="AL56"/>
      <c r="AN56"/>
      <c r="AP56" s="24"/>
      <c r="AQ56" s="24"/>
    </row>
    <row r="57" spans="31:43">
      <c r="AE57"/>
      <c r="AF57"/>
      <c r="AH57"/>
      <c r="AI57"/>
      <c r="AK57"/>
      <c r="AL57"/>
      <c r="AN57"/>
      <c r="AP57" s="24"/>
      <c r="AQ57" s="24"/>
    </row>
    <row r="58" spans="31:43">
      <c r="AE58"/>
      <c r="AF58"/>
      <c r="AH58"/>
      <c r="AI58"/>
      <c r="AK58"/>
      <c r="AL58"/>
      <c r="AN58"/>
      <c r="AP58" s="24"/>
      <c r="AQ58" s="24"/>
    </row>
    <row r="59" spans="31:43">
      <c r="AE59"/>
      <c r="AF59"/>
      <c r="AH59"/>
      <c r="AI59"/>
      <c r="AK59"/>
      <c r="AL59"/>
      <c r="AN59"/>
      <c r="AP59" s="24"/>
      <c r="AQ59" s="24"/>
    </row>
    <row r="60" spans="31:43">
      <c r="AE60"/>
      <c r="AF60"/>
      <c r="AH60"/>
      <c r="AI60"/>
      <c r="AK60"/>
      <c r="AL60"/>
      <c r="AN60"/>
      <c r="AP60" s="24"/>
      <c r="AQ60" s="24"/>
    </row>
    <row r="61" spans="31:43">
      <c r="AE61"/>
      <c r="AF61"/>
      <c r="AH61"/>
      <c r="AI61"/>
      <c r="AK61"/>
      <c r="AL61"/>
      <c r="AN61"/>
      <c r="AP61" s="24"/>
      <c r="AQ61" s="24"/>
    </row>
    <row r="62" spans="31:43">
      <c r="AE62"/>
      <c r="AF62"/>
      <c r="AH62"/>
      <c r="AI62"/>
      <c r="AK62"/>
      <c r="AL62"/>
      <c r="AN62"/>
      <c r="AP62" s="24"/>
      <c r="AQ62" s="24"/>
    </row>
    <row r="63" spans="31:43">
      <c r="AE63"/>
      <c r="AF63"/>
      <c r="AH63"/>
      <c r="AI63"/>
      <c r="AK63"/>
      <c r="AL63"/>
      <c r="AN63"/>
      <c r="AP63" s="24"/>
      <c r="AQ63" s="24"/>
    </row>
    <row r="64" spans="31:43">
      <c r="AE64"/>
      <c r="AF64"/>
      <c r="AH64"/>
      <c r="AI64"/>
      <c r="AK64"/>
      <c r="AL64"/>
      <c r="AN64"/>
      <c r="AP64" s="24"/>
      <c r="AQ64" s="24"/>
    </row>
    <row r="65" spans="31:50">
      <c r="AE65"/>
      <c r="AF65"/>
      <c r="AH65"/>
      <c r="AI65"/>
      <c r="AK65"/>
      <c r="AL65"/>
      <c r="AN65"/>
      <c r="AP65" s="24"/>
      <c r="AQ65" s="24"/>
    </row>
    <row r="66" spans="31:50">
      <c r="AE66"/>
      <c r="AF66"/>
      <c r="AH66"/>
      <c r="AI66"/>
      <c r="AK66"/>
      <c r="AL66"/>
      <c r="AN66"/>
      <c r="AP66" s="24"/>
      <c r="AQ66" s="24"/>
    </row>
    <row r="67" spans="31:50">
      <c r="AE67"/>
      <c r="AF67"/>
      <c r="AH67"/>
      <c r="AI67"/>
      <c r="AK67"/>
      <c r="AL67"/>
      <c r="AN67"/>
      <c r="AP67" s="24"/>
      <c r="AQ67" s="24"/>
    </row>
    <row r="68" spans="31:50">
      <c r="AE68"/>
      <c r="AF68"/>
      <c r="AH68"/>
      <c r="AI68"/>
      <c r="AK68"/>
      <c r="AL68"/>
      <c r="AN68"/>
      <c r="AP68" s="24"/>
      <c r="AQ68" s="24"/>
    </row>
    <row r="69" spans="31:50">
      <c r="AE69"/>
      <c r="AF69"/>
      <c r="AH69"/>
      <c r="AI69"/>
      <c r="AK69"/>
      <c r="AL69"/>
      <c r="AN69"/>
      <c r="AP69" s="24"/>
      <c r="AQ69" s="24"/>
    </row>
    <row r="70" spans="31:50">
      <c r="AE70"/>
      <c r="AF70"/>
      <c r="AH70"/>
      <c r="AI70"/>
      <c r="AK70"/>
      <c r="AL70"/>
      <c r="AN70"/>
      <c r="AP70" s="24"/>
      <c r="AQ70" s="24"/>
    </row>
    <row r="71" spans="31:50">
      <c r="AE71"/>
      <c r="AF71"/>
      <c r="AH71"/>
      <c r="AI71"/>
      <c r="AK71"/>
      <c r="AL71"/>
      <c r="AN71"/>
      <c r="AP71" s="24"/>
      <c r="AQ71" s="24"/>
    </row>
    <row r="72" spans="31:50">
      <c r="AE72"/>
      <c r="AF72"/>
      <c r="AH72"/>
      <c r="AI72"/>
      <c r="AK72"/>
      <c r="AL72"/>
      <c r="AN72"/>
      <c r="AP72" s="24"/>
      <c r="AQ72" s="24"/>
    </row>
    <row r="73" spans="31:50">
      <c r="AE73"/>
      <c r="AF73"/>
      <c r="AH73"/>
      <c r="AI73"/>
      <c r="AK73"/>
      <c r="AL73"/>
      <c r="AN73"/>
      <c r="AP73" s="24"/>
      <c r="AQ73" s="24"/>
    </row>
    <row r="74" spans="31:50">
      <c r="AE74"/>
      <c r="AF74"/>
      <c r="AH74"/>
      <c r="AI74"/>
      <c r="AK74"/>
      <c r="AL74"/>
      <c r="AN74"/>
      <c r="AP74" s="24"/>
      <c r="AQ74" s="24"/>
    </row>
    <row r="75" spans="31:50">
      <c r="AE75"/>
      <c r="AF75"/>
      <c r="AH75"/>
      <c r="AI75"/>
      <c r="AK75"/>
      <c r="AL75"/>
      <c r="AN75"/>
      <c r="AP75" s="24"/>
      <c r="AQ75" s="24"/>
    </row>
    <row r="76" spans="31:50">
      <c r="AE76"/>
      <c r="AF76"/>
      <c r="AH76"/>
      <c r="AI76"/>
      <c r="AK76"/>
      <c r="AL76"/>
      <c r="AN76"/>
      <c r="AP76" s="24"/>
      <c r="AQ76" s="24"/>
    </row>
    <row r="77" spans="31:50">
      <c r="AE77"/>
      <c r="AF77"/>
      <c r="AH77"/>
      <c r="AI77"/>
      <c r="AK77"/>
      <c r="AL77"/>
      <c r="AN77"/>
      <c r="AP77" s="24"/>
      <c r="AQ77" s="24"/>
      <c r="AX77" s="1"/>
    </row>
    <row r="78" spans="31:50">
      <c r="AE78"/>
      <c r="AF78"/>
      <c r="AH78"/>
      <c r="AI78"/>
      <c r="AK78"/>
      <c r="AL78"/>
      <c r="AN78"/>
      <c r="AP78" s="24"/>
      <c r="AQ78" s="24"/>
      <c r="AX78" s="1"/>
    </row>
    <row r="79" spans="31:50">
      <c r="AE79"/>
      <c r="AF79"/>
      <c r="AH79"/>
      <c r="AI79"/>
      <c r="AK79"/>
      <c r="AL79"/>
      <c r="AN79"/>
      <c r="AP79" s="24"/>
      <c r="AQ79" s="24"/>
      <c r="AX79" s="1"/>
    </row>
    <row r="80" spans="31:50">
      <c r="AE80"/>
      <c r="AF80"/>
      <c r="AH80"/>
      <c r="AI80"/>
      <c r="AK80"/>
      <c r="AL80"/>
      <c r="AN80"/>
      <c r="AP80" s="24"/>
      <c r="AQ80" s="24"/>
      <c r="AX80" s="1"/>
    </row>
    <row r="81" spans="31:50">
      <c r="AE81"/>
      <c r="AF81"/>
      <c r="AH81"/>
      <c r="AI81"/>
      <c r="AK81"/>
      <c r="AL81"/>
      <c r="AN81"/>
      <c r="AP81" s="24"/>
      <c r="AQ81" s="24"/>
      <c r="AX81" s="1"/>
    </row>
    <row r="82" spans="31:50">
      <c r="AE82"/>
      <c r="AF82"/>
      <c r="AH82"/>
      <c r="AI82"/>
      <c r="AK82"/>
      <c r="AL82"/>
      <c r="AN82"/>
      <c r="AP82" s="24"/>
      <c r="AQ82" s="24"/>
      <c r="AX82" s="1"/>
    </row>
    <row r="83" spans="31:50">
      <c r="AE83"/>
      <c r="AF83"/>
      <c r="AH83"/>
      <c r="AI83"/>
      <c r="AK83"/>
      <c r="AL83"/>
      <c r="AN83"/>
      <c r="AP83" s="24"/>
      <c r="AQ83" s="24"/>
      <c r="AX83" s="1"/>
    </row>
    <row r="84" spans="31:50">
      <c r="AE84"/>
      <c r="AF84"/>
      <c r="AH84"/>
      <c r="AI84"/>
      <c r="AK84"/>
      <c r="AL84"/>
      <c r="AN84"/>
      <c r="AP84" s="24"/>
      <c r="AQ84" s="24"/>
      <c r="AX84" s="1"/>
    </row>
    <row r="85" spans="31:50">
      <c r="AE85"/>
      <c r="AF85"/>
      <c r="AH85"/>
      <c r="AI85"/>
      <c r="AK85"/>
      <c r="AL85"/>
      <c r="AN85"/>
      <c r="AP85" s="24"/>
      <c r="AQ85" s="24"/>
      <c r="AX85" s="1"/>
    </row>
    <row r="86" spans="31:50">
      <c r="AE86"/>
      <c r="AF86"/>
      <c r="AH86"/>
      <c r="AI86"/>
      <c r="AK86"/>
      <c r="AL86"/>
      <c r="AN86"/>
      <c r="AP86" s="24"/>
      <c r="AQ86" s="24"/>
      <c r="AX86" s="1"/>
    </row>
    <row r="87" spans="31:50">
      <c r="AE87"/>
      <c r="AF87"/>
      <c r="AH87"/>
      <c r="AI87"/>
      <c r="AK87"/>
      <c r="AL87"/>
      <c r="AN87"/>
      <c r="AP87" s="24"/>
      <c r="AQ87" s="24"/>
      <c r="AX87" s="1"/>
    </row>
    <row r="88" spans="31:50">
      <c r="AE88"/>
      <c r="AF88"/>
      <c r="AH88"/>
      <c r="AI88"/>
      <c r="AK88"/>
      <c r="AL88"/>
      <c r="AN88"/>
      <c r="AP88" s="24"/>
      <c r="AQ88" s="24"/>
      <c r="AX88" s="1"/>
    </row>
    <row r="89" spans="31:50">
      <c r="AE89"/>
      <c r="AF89"/>
      <c r="AH89"/>
      <c r="AI89"/>
      <c r="AK89"/>
      <c r="AL89"/>
      <c r="AN89"/>
      <c r="AP89" s="24"/>
      <c r="AQ89" s="24"/>
      <c r="AX89" s="1"/>
    </row>
    <row r="90" spans="31:50">
      <c r="AE90"/>
      <c r="AF90"/>
      <c r="AH90"/>
      <c r="AI90"/>
      <c r="AK90"/>
      <c r="AL90"/>
      <c r="AN90"/>
      <c r="AP90" s="24"/>
      <c r="AQ90" s="24"/>
      <c r="AX90" s="1"/>
    </row>
    <row r="91" spans="31:50">
      <c r="AE91"/>
      <c r="AF91"/>
      <c r="AH91"/>
      <c r="AI91"/>
      <c r="AK91"/>
      <c r="AL91"/>
      <c r="AN91"/>
      <c r="AP91" s="24"/>
      <c r="AQ91" s="24"/>
      <c r="AX91" s="1"/>
    </row>
    <row r="92" spans="31:50">
      <c r="AE92"/>
      <c r="AF92"/>
      <c r="AH92"/>
      <c r="AI92"/>
      <c r="AK92"/>
      <c r="AL92"/>
      <c r="AN92"/>
      <c r="AX92" s="1"/>
    </row>
    <row r="93" spans="31:50">
      <c r="AE93"/>
      <c r="AF93"/>
      <c r="AH93"/>
      <c r="AI93"/>
      <c r="AK93"/>
      <c r="AL93"/>
      <c r="AN93"/>
      <c r="AX93" s="1"/>
    </row>
    <row r="94" spans="31:50">
      <c r="AE94"/>
      <c r="AF94"/>
      <c r="AH94"/>
      <c r="AI94"/>
      <c r="AK94"/>
      <c r="AL94"/>
      <c r="AN94"/>
      <c r="AX94" s="1"/>
    </row>
    <row r="95" spans="31:50">
      <c r="AE95"/>
      <c r="AF95"/>
      <c r="AH95"/>
      <c r="AI95"/>
      <c r="AK95"/>
      <c r="AL95"/>
      <c r="AN95"/>
    </row>
    <row r="96" spans="31:50">
      <c r="AE96"/>
      <c r="AF96"/>
      <c r="AH96"/>
      <c r="AI96"/>
      <c r="AK96"/>
      <c r="AL96"/>
      <c r="AN96"/>
    </row>
    <row r="97" spans="31:49">
      <c r="AE97"/>
      <c r="AF97"/>
      <c r="AH97"/>
      <c r="AI97"/>
      <c r="AK97"/>
      <c r="AL97"/>
      <c r="AN97"/>
      <c r="AP97" s="3"/>
      <c r="AQ97" s="3"/>
      <c r="AR97" s="3"/>
      <c r="AS97" s="3"/>
      <c r="AT97" s="3"/>
      <c r="AU97" s="3"/>
      <c r="AV97" s="3"/>
      <c r="AW97" s="3"/>
    </row>
    <row r="98" spans="31:49">
      <c r="AE98"/>
      <c r="AF98"/>
      <c r="AH98"/>
      <c r="AI98"/>
      <c r="AK98"/>
      <c r="AL98"/>
      <c r="AN98"/>
      <c r="AP98" s="3"/>
      <c r="AQ98" s="3"/>
      <c r="AR98" s="3"/>
      <c r="AS98" s="3"/>
      <c r="AT98" s="3"/>
      <c r="AU98" s="3"/>
      <c r="AV98" s="3"/>
      <c r="AW98" s="3"/>
    </row>
    <row r="99" spans="31:49">
      <c r="AE99"/>
      <c r="AF99"/>
      <c r="AH99"/>
      <c r="AI99"/>
      <c r="AK99"/>
      <c r="AL99"/>
      <c r="AN99"/>
      <c r="AP99" s="3"/>
      <c r="AQ99" s="3"/>
      <c r="AR99" s="3"/>
      <c r="AS99" s="3"/>
      <c r="AT99" s="3"/>
      <c r="AU99" s="3"/>
      <c r="AV99" s="3"/>
      <c r="AW99" s="3"/>
    </row>
    <row r="100" spans="31:49">
      <c r="AE100" s="52"/>
      <c r="AF100" s="52"/>
      <c r="AJ100" s="3"/>
      <c r="AK100" s="14"/>
      <c r="AL100" s="14"/>
      <c r="AN100" s="14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31:49">
      <c r="AE101" s="52"/>
      <c r="AF101" s="52"/>
      <c r="AJ101" s="3"/>
      <c r="AK101" s="14"/>
      <c r="AL101" s="14"/>
      <c r="AN101" s="14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31:49">
      <c r="AE102" s="52"/>
      <c r="AF102" s="52"/>
      <c r="AJ102" s="3"/>
      <c r="AK102" s="14"/>
      <c r="AL102" s="14"/>
      <c r="AN102" s="14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31:49">
      <c r="AE103" s="52"/>
      <c r="AF103" s="52"/>
      <c r="AJ103" s="3"/>
      <c r="AK103" s="14"/>
      <c r="AL103" s="14"/>
      <c r="AN103" s="14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31:49">
      <c r="AE104" s="52"/>
      <c r="AF104" s="52"/>
      <c r="AJ104" s="3"/>
      <c r="AK104" s="14"/>
      <c r="AL104" s="14"/>
      <c r="AN104" s="14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31:49">
      <c r="AE105" s="52"/>
      <c r="AF105" s="52"/>
      <c r="AJ105" s="3"/>
      <c r="AK105" s="14"/>
      <c r="AL105" s="14"/>
      <c r="AN105" s="14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31:49">
      <c r="AE106" s="52"/>
      <c r="AF106" s="52"/>
      <c r="AJ106" s="3"/>
      <c r="AK106" s="14"/>
      <c r="AL106" s="14"/>
      <c r="AN106" s="14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31:49">
      <c r="AE107" s="52"/>
      <c r="AF107" s="52"/>
      <c r="AJ107" s="3"/>
      <c r="AK107" s="14"/>
      <c r="AL107" s="14"/>
      <c r="AN107" s="14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31:49">
      <c r="AE108" s="52"/>
      <c r="AF108" s="52"/>
      <c r="AJ108" s="3"/>
      <c r="AK108" s="14"/>
      <c r="AL108" s="14"/>
      <c r="AN108" s="14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31:49">
      <c r="AE109" s="52"/>
      <c r="AF109" s="52"/>
      <c r="AJ109" s="3"/>
      <c r="AK109" s="14"/>
      <c r="AL109" s="14"/>
      <c r="AN109" s="14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31:49">
      <c r="AE110" s="52"/>
      <c r="AF110" s="52"/>
      <c r="AJ110" s="3"/>
      <c r="AK110" s="14"/>
      <c r="AL110" s="14"/>
      <c r="AN110" s="14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31:49">
      <c r="AE111" s="52"/>
      <c r="AF111" s="52"/>
      <c r="AJ111" s="3"/>
      <c r="AK111" s="14"/>
      <c r="AL111" s="14"/>
      <c r="AN111" s="14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31:49">
      <c r="AE112" s="52"/>
      <c r="AF112" s="52"/>
      <c r="AJ112" s="3"/>
      <c r="AK112" s="14"/>
      <c r="AL112" s="14"/>
      <c r="AN112" s="14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31:49">
      <c r="AE113" s="52"/>
      <c r="AF113" s="52"/>
      <c r="AJ113" s="3"/>
      <c r="AK113" s="14"/>
      <c r="AL113" s="14"/>
      <c r="AN113" s="14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31:49">
      <c r="AE114" s="52"/>
      <c r="AF114" s="52"/>
      <c r="AJ114" s="3"/>
      <c r="AK114" s="14"/>
      <c r="AL114" s="14"/>
      <c r="AN114" s="14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31:49">
      <c r="AE115" s="52"/>
      <c r="AF115" s="52"/>
      <c r="AJ115" s="3"/>
      <c r="AK115" s="14"/>
      <c r="AL115" s="14"/>
      <c r="AN115" s="14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31:49">
      <c r="AE116" s="52"/>
      <c r="AF116" s="52"/>
      <c r="AJ116" s="3"/>
      <c r="AK116" s="14"/>
      <c r="AL116" s="14"/>
      <c r="AN116" s="14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31:49">
      <c r="AE117" s="52"/>
      <c r="AF117" s="52"/>
      <c r="AJ117" s="3"/>
      <c r="AK117" s="14"/>
      <c r="AL117" s="14"/>
      <c r="AN117" s="14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31:49">
      <c r="AE118" s="52"/>
      <c r="AF118" s="52"/>
      <c r="AJ118" s="3"/>
      <c r="AK118" s="14"/>
      <c r="AL118" s="14"/>
      <c r="AN118" s="14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31:49">
      <c r="AE119" s="52"/>
      <c r="AF119" s="52"/>
      <c r="AJ119" s="3"/>
      <c r="AK119" s="14"/>
      <c r="AL119" s="14"/>
      <c r="AN119" s="14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31:49">
      <c r="AE120" s="52"/>
      <c r="AF120" s="52"/>
      <c r="AJ120" s="3"/>
      <c r="AK120" s="14"/>
      <c r="AL120" s="14"/>
      <c r="AN120" s="14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31:49">
      <c r="AE121" s="52"/>
      <c r="AF121" s="52"/>
      <c r="AJ121" s="3"/>
      <c r="AK121" s="14"/>
      <c r="AL121" s="14"/>
      <c r="AN121" s="14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31:49">
      <c r="AE122" s="52"/>
      <c r="AF122" s="52"/>
      <c r="AJ122" s="3"/>
      <c r="AK122" s="14"/>
      <c r="AL122" s="14"/>
      <c r="AN122" s="14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31:49">
      <c r="AE123" s="52"/>
      <c r="AF123" s="52"/>
      <c r="AJ123" s="3"/>
      <c r="AK123" s="14"/>
      <c r="AL123" s="14"/>
      <c r="AN123" s="14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31:49">
      <c r="AE124" s="52"/>
      <c r="AF124" s="52"/>
      <c r="AJ124" s="3"/>
      <c r="AK124" s="14"/>
      <c r="AL124" s="14"/>
      <c r="AN124" s="14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31:49">
      <c r="AE125" s="52"/>
      <c r="AF125" s="52"/>
      <c r="AJ125" s="3"/>
      <c r="AK125" s="14"/>
      <c r="AL125" s="14"/>
      <c r="AN125" s="14"/>
      <c r="AO125" s="3"/>
      <c r="AP125" s="3"/>
      <c r="AQ125" s="3"/>
      <c r="AR125" s="3"/>
      <c r="AS125" s="3"/>
      <c r="AT125" s="3"/>
      <c r="AU125" s="3"/>
      <c r="AV125" s="3"/>
      <c r="AW125" s="3"/>
    </row>
    <row r="126" spans="31:49">
      <c r="AE126" s="52"/>
      <c r="AF126" s="52"/>
      <c r="AJ126" s="3"/>
      <c r="AK126" s="14"/>
      <c r="AL126" s="14"/>
      <c r="AN126" s="14"/>
      <c r="AO126" s="3"/>
      <c r="AP126" s="3"/>
      <c r="AQ126" s="3"/>
      <c r="AR126" s="3"/>
      <c r="AS126" s="3"/>
      <c r="AT126" s="3"/>
      <c r="AU126" s="3"/>
      <c r="AV126" s="3"/>
      <c r="AW126" s="3"/>
    </row>
    <row r="127" spans="31:49">
      <c r="AE127" s="52"/>
      <c r="AF127" s="52"/>
      <c r="AJ127" s="3"/>
      <c r="AK127" s="14"/>
      <c r="AL127" s="14"/>
      <c r="AN127" s="14"/>
      <c r="AO127" s="3"/>
      <c r="AP127" s="3"/>
      <c r="AQ127" s="3"/>
      <c r="AR127" s="3"/>
      <c r="AS127" s="3"/>
      <c r="AT127" s="3"/>
      <c r="AU127" s="3"/>
      <c r="AV127" s="3"/>
      <c r="AW127" s="3"/>
    </row>
    <row r="128" spans="31:49">
      <c r="AE128" s="52"/>
      <c r="AF128" s="52"/>
      <c r="AJ128" s="3"/>
      <c r="AK128" s="14"/>
      <c r="AL128" s="14"/>
      <c r="AN128" s="14"/>
      <c r="AO128" s="3"/>
      <c r="AP128" s="3"/>
      <c r="AQ128" s="3"/>
      <c r="AR128" s="3"/>
      <c r="AS128" s="3"/>
      <c r="AT128" s="3"/>
      <c r="AU128" s="3"/>
      <c r="AV128" s="3"/>
      <c r="AW128" s="3"/>
    </row>
    <row r="129" spans="31:50">
      <c r="AE129" s="52"/>
      <c r="AF129" s="52"/>
      <c r="AJ129" s="3"/>
      <c r="AK129" s="14"/>
      <c r="AL129" s="14"/>
      <c r="AN129" s="14"/>
      <c r="AO129" s="3"/>
      <c r="AP129" s="3"/>
      <c r="AQ129" s="3"/>
      <c r="AR129" s="3"/>
      <c r="AS129" s="3"/>
      <c r="AT129" s="3"/>
      <c r="AU129" s="3"/>
      <c r="AV129" s="3"/>
      <c r="AW129" s="3"/>
    </row>
    <row r="130" spans="31:50">
      <c r="AE130" s="52"/>
      <c r="AF130" s="52"/>
      <c r="AJ130" s="3"/>
      <c r="AK130" s="14"/>
      <c r="AL130" s="14"/>
      <c r="AN130" s="14"/>
      <c r="AO130" s="3"/>
      <c r="AP130" s="3"/>
      <c r="AQ130" s="3"/>
      <c r="AR130" s="3"/>
      <c r="AS130" s="3"/>
      <c r="AT130" s="3"/>
      <c r="AU130" s="3"/>
      <c r="AV130" s="3"/>
      <c r="AW130" s="3"/>
    </row>
    <row r="131" spans="31:50">
      <c r="AE131" s="52"/>
      <c r="AF131" s="52"/>
      <c r="AJ131" s="3"/>
      <c r="AK131" s="14"/>
      <c r="AL131" s="14"/>
      <c r="AN131" s="14"/>
      <c r="AO131" s="3"/>
      <c r="AP131" s="3"/>
      <c r="AQ131" s="3"/>
      <c r="AR131" s="3"/>
      <c r="AS131" s="3"/>
      <c r="AT131" s="3"/>
      <c r="AU131" s="3"/>
      <c r="AV131" s="3"/>
      <c r="AW131" s="3"/>
    </row>
    <row r="132" spans="31:50">
      <c r="AE132" s="52"/>
      <c r="AF132" s="52"/>
      <c r="AJ132" s="3"/>
      <c r="AK132" s="14"/>
      <c r="AL132" s="14"/>
      <c r="AN132" s="14"/>
      <c r="AO132" s="3"/>
      <c r="AP132" s="3"/>
      <c r="AQ132" s="3"/>
      <c r="AR132" s="3"/>
      <c r="AS132" s="3"/>
      <c r="AT132" s="3"/>
      <c r="AU132" s="3"/>
      <c r="AV132" s="3"/>
      <c r="AW132" s="3"/>
    </row>
    <row r="133" spans="31:50">
      <c r="AE133" s="52"/>
      <c r="AF133" s="52"/>
      <c r="AJ133" s="3"/>
      <c r="AK133" s="14"/>
      <c r="AL133" s="14"/>
      <c r="AN133" s="14"/>
      <c r="AO133" s="3"/>
      <c r="AP133" s="3"/>
      <c r="AQ133" s="3"/>
      <c r="AR133" s="3"/>
      <c r="AS133" s="3"/>
      <c r="AT133" s="3"/>
      <c r="AU133" s="3"/>
      <c r="AV133" s="3"/>
      <c r="AW133" s="3"/>
    </row>
    <row r="134" spans="31:50">
      <c r="AE134" s="52"/>
      <c r="AF134" s="52"/>
      <c r="AJ134" s="3"/>
      <c r="AK134" s="14"/>
      <c r="AL134" s="14"/>
      <c r="AN134" s="14"/>
      <c r="AO134" s="3"/>
      <c r="AP134" s="3"/>
      <c r="AQ134" s="3"/>
      <c r="AR134" s="3"/>
      <c r="AS134" s="3"/>
      <c r="AT134" s="3"/>
      <c r="AU134" s="3"/>
      <c r="AV134" s="3"/>
      <c r="AW134" s="3"/>
    </row>
    <row r="135" spans="31:50">
      <c r="AE135" s="52"/>
      <c r="AF135" s="52"/>
      <c r="AJ135" s="3"/>
      <c r="AK135" s="14"/>
      <c r="AL135" s="14"/>
      <c r="AN135" s="14"/>
      <c r="AO135" s="3"/>
      <c r="AP135" s="3"/>
      <c r="AQ135" s="3"/>
      <c r="AR135" s="3"/>
      <c r="AS135" s="3"/>
      <c r="AT135" s="3"/>
      <c r="AU135" s="3"/>
      <c r="AV135" s="3"/>
      <c r="AW135" s="3"/>
    </row>
    <row r="136" spans="31:50">
      <c r="AE136" s="52"/>
      <c r="AF136" s="52"/>
      <c r="AJ136" s="3"/>
      <c r="AK136" s="14"/>
      <c r="AL136" s="14"/>
      <c r="AN136" s="14"/>
      <c r="AO136" s="3"/>
      <c r="AP136" s="3"/>
      <c r="AQ136" s="3"/>
      <c r="AR136" s="3"/>
      <c r="AS136" s="3"/>
      <c r="AT136" s="3"/>
      <c r="AU136" s="3"/>
      <c r="AV136" s="3"/>
      <c r="AW136" s="3"/>
    </row>
    <row r="137" spans="31:50">
      <c r="AE137" s="52"/>
      <c r="AF137" s="52"/>
      <c r="AJ137" s="3"/>
      <c r="AK137" s="14"/>
      <c r="AL137" s="14"/>
      <c r="AN137" s="14"/>
      <c r="AO137" s="3"/>
      <c r="AP137" s="3"/>
      <c r="AQ137" s="3"/>
      <c r="AR137" s="3"/>
      <c r="AS137" s="3"/>
      <c r="AT137" s="3"/>
      <c r="AU137" s="3"/>
      <c r="AV137" s="3"/>
      <c r="AW137" s="3"/>
    </row>
    <row r="138" spans="31:50">
      <c r="AE138" s="52"/>
      <c r="AF138" s="52"/>
      <c r="AJ138" s="3"/>
      <c r="AK138" s="14"/>
      <c r="AL138" s="14"/>
      <c r="AN138" s="14"/>
      <c r="AO138" s="3"/>
      <c r="AP138" s="3"/>
      <c r="AQ138" s="3"/>
      <c r="AR138" s="3"/>
      <c r="AS138" s="3"/>
      <c r="AT138" s="3"/>
      <c r="AU138" s="3"/>
      <c r="AV138" s="3"/>
      <c r="AW138" s="3"/>
    </row>
    <row r="139" spans="31:50">
      <c r="AE139" s="52"/>
      <c r="AF139" s="52"/>
      <c r="AJ139" s="3"/>
      <c r="AK139" s="14"/>
      <c r="AL139" s="14"/>
      <c r="AN139" s="14"/>
      <c r="AO139" s="3"/>
      <c r="AP139" s="3"/>
      <c r="AQ139" s="3"/>
      <c r="AR139" s="3"/>
      <c r="AS139" s="3"/>
      <c r="AT139" s="3"/>
      <c r="AU139" s="3"/>
      <c r="AV139" s="3"/>
      <c r="AW139" s="3"/>
    </row>
    <row r="140" spans="31:50">
      <c r="AE140" s="52"/>
      <c r="AF140" s="52"/>
      <c r="AJ140" s="3"/>
      <c r="AK140" s="14"/>
      <c r="AL140" s="14"/>
      <c r="AN140" s="14"/>
      <c r="AO140" s="3"/>
      <c r="AP140" s="3"/>
      <c r="AQ140" s="3"/>
      <c r="AR140" s="3"/>
      <c r="AS140" s="3"/>
      <c r="AT140" s="3"/>
      <c r="AU140" s="3"/>
      <c r="AV140" s="3"/>
      <c r="AW140" s="3"/>
    </row>
    <row r="141" spans="31:50">
      <c r="AE141" s="52"/>
      <c r="AF141" s="52"/>
      <c r="AJ141" s="3"/>
      <c r="AK141" s="14"/>
      <c r="AL141" s="14"/>
      <c r="AN141" s="14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31:50">
      <c r="AE142" s="52"/>
      <c r="AF142" s="52"/>
      <c r="AJ142" s="3"/>
      <c r="AK142" s="14"/>
      <c r="AL142" s="14"/>
      <c r="AN142" s="14"/>
      <c r="AO142" s="3"/>
      <c r="AP142" s="3"/>
      <c r="AQ142" s="3"/>
      <c r="AR142" s="3"/>
      <c r="AS142" s="3"/>
      <c r="AT142" s="3"/>
      <c r="AU142" s="3"/>
      <c r="AV142" s="3"/>
      <c r="AW142" s="3"/>
      <c r="AX142" s="24"/>
    </row>
    <row r="143" spans="31:50">
      <c r="AE143" s="52"/>
      <c r="AF143" s="52"/>
      <c r="AJ143" s="3"/>
      <c r="AK143" s="14"/>
      <c r="AL143" s="14"/>
      <c r="AN143" s="14"/>
      <c r="AO143" s="3"/>
      <c r="AP143" s="3"/>
      <c r="AQ143" s="3"/>
      <c r="AR143" s="3"/>
      <c r="AS143" s="3"/>
      <c r="AT143" s="3"/>
      <c r="AU143" s="3"/>
      <c r="AV143" s="3"/>
      <c r="AW143" s="3"/>
      <c r="AX143" s="24"/>
    </row>
    <row r="144" spans="31:50">
      <c r="AE144" s="52"/>
      <c r="AF144" s="52"/>
      <c r="AJ144" s="3"/>
      <c r="AK144" s="14"/>
      <c r="AL144" s="14"/>
      <c r="AN144" s="14"/>
      <c r="AO144" s="3"/>
      <c r="AP144" s="3"/>
      <c r="AQ144" s="3"/>
      <c r="AR144" s="3"/>
      <c r="AS144" s="3"/>
      <c r="AT144" s="3"/>
      <c r="AU144" s="3"/>
      <c r="AV144" s="3"/>
      <c r="AW144" s="3"/>
      <c r="AX144" s="24"/>
    </row>
    <row r="145" spans="31:50">
      <c r="AE145" s="52"/>
      <c r="AF145" s="52"/>
      <c r="AJ145" s="3"/>
      <c r="AK145" s="14"/>
      <c r="AL145" s="14"/>
      <c r="AN145" s="14"/>
      <c r="AO145" s="3"/>
      <c r="AP145" s="3"/>
      <c r="AQ145" s="3"/>
      <c r="AR145" s="3"/>
      <c r="AS145" s="3"/>
      <c r="AT145" s="3"/>
      <c r="AU145" s="3"/>
      <c r="AV145" s="3"/>
      <c r="AW145" s="3"/>
      <c r="AX145" s="24"/>
    </row>
    <row r="146" spans="31:50">
      <c r="AE146" s="52"/>
      <c r="AF146" s="52"/>
      <c r="AJ146" s="3"/>
      <c r="AK146" s="14"/>
      <c r="AL146" s="14"/>
      <c r="AN146" s="14"/>
      <c r="AO146" s="3"/>
      <c r="AP146" s="3"/>
      <c r="AQ146" s="3"/>
      <c r="AR146" s="3"/>
      <c r="AS146" s="3"/>
      <c r="AT146" s="3"/>
      <c r="AU146" s="3"/>
      <c r="AV146" s="3"/>
      <c r="AW146" s="3"/>
      <c r="AX146" s="24"/>
    </row>
    <row r="147" spans="31:50" ht="12.75" customHeight="1">
      <c r="AE147" s="52"/>
      <c r="AF147" s="52"/>
      <c r="AJ147" s="3"/>
      <c r="AK147" s="14"/>
      <c r="AL147" s="14"/>
      <c r="AN147" s="14"/>
      <c r="AO147" s="3"/>
      <c r="AP147" s="3"/>
      <c r="AQ147" s="3"/>
      <c r="AR147" s="3"/>
      <c r="AS147" s="3"/>
      <c r="AT147" s="3"/>
      <c r="AU147" s="3"/>
      <c r="AV147" s="3"/>
      <c r="AW147" s="3"/>
      <c r="AX147" s="24"/>
    </row>
    <row r="148" spans="31:50">
      <c r="AE148" s="52"/>
      <c r="AF148" s="52"/>
      <c r="AJ148" s="3"/>
      <c r="AK148" s="14"/>
      <c r="AL148" s="14"/>
      <c r="AN148" s="14"/>
      <c r="AO148" s="3"/>
      <c r="AP148" s="3"/>
      <c r="AQ148" s="3"/>
      <c r="AR148" s="3"/>
      <c r="AS148" s="3"/>
      <c r="AT148" s="3"/>
      <c r="AU148" s="3"/>
      <c r="AV148" s="3"/>
      <c r="AW148" s="3"/>
      <c r="AX148" s="24"/>
    </row>
    <row r="149" spans="31:50">
      <c r="AE149" s="52"/>
      <c r="AF149" s="52"/>
      <c r="AJ149" s="3"/>
      <c r="AK149" s="14"/>
      <c r="AL149" s="14"/>
      <c r="AN149" s="14"/>
      <c r="AO149" s="3"/>
      <c r="AP149" s="3"/>
      <c r="AQ149" s="3"/>
      <c r="AR149" s="3"/>
      <c r="AS149" s="3"/>
      <c r="AT149" s="3"/>
      <c r="AU149" s="3"/>
      <c r="AV149" s="3"/>
      <c r="AW149" s="3"/>
      <c r="AX149" s="24"/>
    </row>
    <row r="150" spans="31:50">
      <c r="AE150" s="52"/>
      <c r="AF150" s="52"/>
      <c r="AJ150" s="3"/>
      <c r="AK150" s="14"/>
      <c r="AL150" s="14"/>
      <c r="AN150" s="14"/>
      <c r="AO150" s="3"/>
      <c r="AP150" s="3"/>
      <c r="AQ150" s="3"/>
      <c r="AR150" s="3"/>
      <c r="AS150" s="3"/>
      <c r="AT150" s="3"/>
      <c r="AU150" s="3"/>
      <c r="AV150" s="3"/>
      <c r="AW150" s="3"/>
      <c r="AX150" s="24"/>
    </row>
    <row r="151" spans="31:50">
      <c r="AE151" s="52"/>
      <c r="AF151" s="52"/>
      <c r="AJ151" s="3"/>
      <c r="AK151" s="14"/>
      <c r="AL151" s="14"/>
      <c r="AN151" s="14"/>
      <c r="AO151" s="3"/>
      <c r="AP151" s="3"/>
      <c r="AQ151" s="3"/>
      <c r="AR151" s="3"/>
      <c r="AS151" s="3"/>
      <c r="AT151" s="3"/>
      <c r="AU151" s="3"/>
      <c r="AV151" s="3"/>
      <c r="AW151" s="3"/>
      <c r="AX151" s="24"/>
    </row>
    <row r="152" spans="31:50">
      <c r="AE152" s="52"/>
      <c r="AF152" s="52"/>
      <c r="AJ152" s="3"/>
      <c r="AK152" s="14"/>
      <c r="AL152" s="14"/>
      <c r="AN152" s="14"/>
      <c r="AO152" s="3"/>
      <c r="AP152" s="3"/>
      <c r="AQ152" s="3"/>
      <c r="AR152" s="3"/>
      <c r="AS152" s="3"/>
      <c r="AT152" s="3"/>
      <c r="AU152" s="3"/>
      <c r="AV152" s="3"/>
      <c r="AW152" s="3"/>
      <c r="AX152" s="24"/>
    </row>
    <row r="153" spans="31:50">
      <c r="AE153" s="52"/>
      <c r="AF153" s="52"/>
      <c r="AJ153" s="3"/>
      <c r="AK153" s="14"/>
      <c r="AL153" s="14"/>
      <c r="AN153" s="14"/>
      <c r="AO153" s="3"/>
      <c r="AP153" s="3"/>
      <c r="AQ153" s="3"/>
      <c r="AR153" s="3"/>
      <c r="AS153" s="3"/>
      <c r="AT153" s="3"/>
      <c r="AU153" s="3"/>
      <c r="AV153" s="3"/>
      <c r="AW153" s="3"/>
      <c r="AX153" s="24"/>
    </row>
    <row r="154" spans="31:50">
      <c r="AE154" s="52"/>
      <c r="AF154" s="52"/>
      <c r="AJ154" s="3"/>
      <c r="AK154" s="14"/>
      <c r="AL154" s="14"/>
      <c r="AN154" s="14"/>
      <c r="AO154" s="3"/>
      <c r="AP154" s="3"/>
      <c r="AQ154" s="3"/>
      <c r="AR154" s="3"/>
      <c r="AS154" s="3"/>
      <c r="AT154" s="3"/>
      <c r="AU154" s="3"/>
      <c r="AV154" s="3"/>
      <c r="AW154" s="3"/>
      <c r="AX154" s="24"/>
    </row>
    <row r="155" spans="31:50">
      <c r="AE155" s="52"/>
      <c r="AF155" s="52"/>
      <c r="AJ155" s="3"/>
      <c r="AK155" s="14"/>
      <c r="AL155" s="14"/>
      <c r="AN155" s="14"/>
      <c r="AO155" s="3"/>
      <c r="AP155" s="3"/>
      <c r="AQ155" s="3"/>
      <c r="AR155" s="3"/>
      <c r="AS155" s="3"/>
      <c r="AT155" s="3"/>
      <c r="AU155" s="3"/>
      <c r="AV155" s="3"/>
      <c r="AW155" s="3"/>
      <c r="AX155" s="24"/>
    </row>
    <row r="156" spans="31:50">
      <c r="AE156" s="52"/>
      <c r="AF156" s="52"/>
      <c r="AJ156" s="3"/>
      <c r="AK156" s="14"/>
      <c r="AL156" s="14"/>
      <c r="AN156" s="14"/>
      <c r="AO156" s="3"/>
      <c r="AP156" s="3"/>
      <c r="AQ156" s="3"/>
      <c r="AR156" s="3"/>
      <c r="AS156" s="3"/>
      <c r="AT156" s="3"/>
      <c r="AU156" s="3"/>
      <c r="AV156" s="3"/>
      <c r="AW156" s="3"/>
      <c r="AX156" s="24"/>
    </row>
    <row r="157" spans="31:50">
      <c r="AE157" s="52"/>
      <c r="AF157" s="52"/>
      <c r="AJ157" s="3"/>
      <c r="AK157" s="14"/>
      <c r="AL157" s="14"/>
      <c r="AN157" s="14"/>
      <c r="AO157" s="3"/>
      <c r="AP157" s="3"/>
      <c r="AQ157" s="3"/>
      <c r="AR157" s="3"/>
      <c r="AS157" s="3"/>
      <c r="AT157" s="3"/>
      <c r="AU157" s="3"/>
      <c r="AV157" s="3"/>
      <c r="AW157" s="3"/>
      <c r="AX157" s="24"/>
    </row>
    <row r="158" spans="31:50">
      <c r="AE158" s="52"/>
      <c r="AF158" s="52"/>
      <c r="AJ158" s="3"/>
      <c r="AK158" s="14"/>
      <c r="AL158" s="14"/>
      <c r="AN158" s="14"/>
      <c r="AO158" s="3"/>
      <c r="AP158" s="3"/>
      <c r="AQ158" s="3"/>
      <c r="AR158" s="3"/>
      <c r="AS158" s="3"/>
      <c r="AT158" s="3"/>
      <c r="AU158" s="3"/>
      <c r="AV158" s="3"/>
      <c r="AW158" s="3"/>
      <c r="AX158" s="24"/>
    </row>
    <row r="159" spans="31:50">
      <c r="AE159" s="52"/>
      <c r="AF159" s="52"/>
      <c r="AJ159" s="3"/>
      <c r="AK159" s="14"/>
      <c r="AL159" s="14"/>
      <c r="AN159" s="14"/>
      <c r="AO159" s="3"/>
      <c r="AP159" s="3"/>
      <c r="AQ159" s="3"/>
      <c r="AR159" s="3"/>
      <c r="AS159" s="3"/>
      <c r="AT159" s="3"/>
      <c r="AU159" s="3"/>
      <c r="AV159" s="3"/>
      <c r="AW159" s="3"/>
      <c r="AX159" s="24"/>
    </row>
    <row r="160" spans="31:50">
      <c r="AE160" s="52"/>
      <c r="AF160" s="52"/>
      <c r="AJ160" s="3"/>
      <c r="AK160" s="14"/>
      <c r="AL160" s="14"/>
      <c r="AN160" s="14"/>
      <c r="AO160" s="3"/>
      <c r="AP160" s="3"/>
      <c r="AQ160" s="3"/>
      <c r="AR160" s="3"/>
      <c r="AS160" s="3"/>
      <c r="AT160" s="3"/>
      <c r="AU160" s="3"/>
      <c r="AV160" s="3"/>
      <c r="AW160" s="3"/>
      <c r="AX160" s="24"/>
    </row>
    <row r="161" spans="15:50">
      <c r="AE161" s="52"/>
      <c r="AF161" s="52"/>
      <c r="AJ161" s="3"/>
      <c r="AK161" s="14"/>
      <c r="AL161" s="14"/>
      <c r="AN161" s="14"/>
      <c r="AO161" s="3"/>
      <c r="AP161" s="3"/>
      <c r="AQ161" s="3"/>
      <c r="AR161" s="3"/>
      <c r="AS161" s="3"/>
      <c r="AT161" s="3"/>
      <c r="AU161" s="3"/>
      <c r="AV161" s="3"/>
      <c r="AW161" s="3"/>
      <c r="AX161" s="24"/>
    </row>
    <row r="162" spans="15:50">
      <c r="AE162" s="52"/>
      <c r="AF162" s="52"/>
      <c r="AJ162" s="3"/>
      <c r="AK162" s="14"/>
      <c r="AL162" s="14"/>
      <c r="AN162" s="14"/>
      <c r="AO162" s="3"/>
      <c r="AP162" s="3"/>
      <c r="AQ162" s="3"/>
      <c r="AR162" s="3"/>
      <c r="AS162" s="3"/>
      <c r="AT162" s="3"/>
      <c r="AU162" s="3"/>
      <c r="AV162" s="3"/>
      <c r="AW162" s="3"/>
      <c r="AX162" s="24"/>
    </row>
    <row r="163" spans="15:50">
      <c r="AE163" s="52"/>
      <c r="AF163" s="52"/>
      <c r="AJ163" s="3"/>
      <c r="AK163" s="14"/>
      <c r="AL163" s="14"/>
      <c r="AN163" s="14"/>
      <c r="AO163" s="3"/>
      <c r="AP163" s="3"/>
      <c r="AQ163" s="3"/>
      <c r="AR163" s="3"/>
      <c r="AS163" s="3"/>
      <c r="AT163" s="3"/>
      <c r="AU163" s="3"/>
      <c r="AV163" s="3"/>
      <c r="AW163" s="3"/>
      <c r="AX163" s="24"/>
    </row>
    <row r="164" spans="15:50">
      <c r="AE164" s="52"/>
      <c r="AF164" s="52"/>
      <c r="AJ164" s="3"/>
      <c r="AK164" s="14"/>
      <c r="AL164" s="14"/>
      <c r="AN164" s="14"/>
      <c r="AO164" s="3"/>
      <c r="AP164" s="3"/>
      <c r="AQ164" s="3"/>
      <c r="AR164" s="3"/>
      <c r="AS164" s="3"/>
      <c r="AT164" s="3"/>
      <c r="AU164" s="3"/>
      <c r="AV164" s="3"/>
      <c r="AW164" s="3"/>
      <c r="AX164" s="24"/>
    </row>
    <row r="165" spans="15:50">
      <c r="AE165" s="52"/>
      <c r="AF165" s="52"/>
      <c r="AJ165" s="3"/>
      <c r="AK165" s="14"/>
      <c r="AL165" s="14"/>
      <c r="AN165" s="14"/>
      <c r="AO165" s="3"/>
      <c r="AP165" s="3"/>
      <c r="AQ165" s="3"/>
      <c r="AR165" s="3"/>
      <c r="AS165" s="3"/>
      <c r="AT165" s="3"/>
      <c r="AU165" s="3"/>
      <c r="AV165" s="3"/>
      <c r="AW165" s="3"/>
      <c r="AX165" s="24"/>
    </row>
    <row r="166" spans="15:50">
      <c r="AE166" s="52"/>
      <c r="AF166" s="52"/>
      <c r="AJ166" s="3"/>
      <c r="AK166" s="14"/>
      <c r="AL166" s="14"/>
      <c r="AN166" s="14"/>
      <c r="AO166" s="3"/>
      <c r="AP166" s="3"/>
      <c r="AQ166" s="3"/>
      <c r="AR166" s="3"/>
      <c r="AS166" s="3"/>
      <c r="AT166" s="3"/>
      <c r="AU166" s="3"/>
      <c r="AV166" s="3"/>
      <c r="AW166" s="3"/>
      <c r="AX166" s="24"/>
    </row>
    <row r="167" spans="15:50">
      <c r="AE167" s="52"/>
      <c r="AF167" s="52"/>
      <c r="AJ167" s="3"/>
      <c r="AK167" s="14"/>
      <c r="AL167" s="14"/>
      <c r="AN167" s="14"/>
      <c r="AO167" s="3"/>
      <c r="AP167" s="3"/>
      <c r="AQ167" s="3"/>
      <c r="AR167" s="3"/>
      <c r="AS167" s="3"/>
      <c r="AT167" s="3"/>
      <c r="AU167" s="3"/>
      <c r="AV167" s="3"/>
      <c r="AW167" s="3"/>
      <c r="AX167" s="24"/>
    </row>
    <row r="168" spans="15:50">
      <c r="AE168" s="52"/>
      <c r="AF168" s="52"/>
      <c r="AJ168" s="3"/>
      <c r="AK168" s="14"/>
      <c r="AL168" s="14"/>
      <c r="AN168" s="14"/>
      <c r="AO168" s="3"/>
      <c r="AP168" s="3"/>
      <c r="AQ168" s="3"/>
      <c r="AR168" s="3"/>
      <c r="AS168" s="3"/>
      <c r="AT168" s="3"/>
      <c r="AU168" s="3"/>
      <c r="AV168" s="3"/>
      <c r="AW168" s="3"/>
      <c r="AX168" s="24"/>
    </row>
    <row r="169" spans="15:50">
      <c r="AE169" s="52"/>
      <c r="AF169" s="52"/>
      <c r="AJ169" s="3"/>
      <c r="AK169" s="14"/>
      <c r="AL169" s="14"/>
      <c r="AN169" s="14"/>
      <c r="AO169" s="3"/>
      <c r="AP169" s="3"/>
      <c r="AQ169" s="3"/>
      <c r="AR169" s="3"/>
      <c r="AS169" s="3"/>
      <c r="AT169" s="3"/>
      <c r="AU169" s="3"/>
      <c r="AV169" s="3"/>
      <c r="AW169" s="3"/>
      <c r="AX169" s="24"/>
    </row>
    <row r="170" spans="15:50">
      <c r="AE170" s="52"/>
      <c r="AF170" s="52"/>
      <c r="AJ170" s="3"/>
      <c r="AK170" s="14"/>
      <c r="AL170" s="14"/>
      <c r="AN170" s="14"/>
      <c r="AO170" s="3"/>
      <c r="AP170" s="3"/>
      <c r="AQ170" s="3"/>
      <c r="AR170" s="3"/>
      <c r="AS170" s="3"/>
      <c r="AT170" s="3"/>
      <c r="AU170" s="3"/>
      <c r="AV170" s="3"/>
      <c r="AW170" s="3"/>
      <c r="AX170" s="24"/>
    </row>
    <row r="171" spans="15:50">
      <c r="AE171" s="52"/>
      <c r="AF171" s="52"/>
      <c r="AJ171" s="3"/>
      <c r="AK171" s="14"/>
      <c r="AL171" s="14"/>
      <c r="AN171" s="14"/>
      <c r="AO171" s="3"/>
      <c r="AP171" s="3"/>
      <c r="AQ171" s="3"/>
      <c r="AR171" s="3"/>
      <c r="AS171" s="3"/>
      <c r="AT171" s="3"/>
      <c r="AU171" s="3"/>
      <c r="AV171" s="3"/>
      <c r="AW171" s="3"/>
      <c r="AX171" s="24"/>
    </row>
    <row r="172" spans="15:50">
      <c r="AE172" s="52"/>
      <c r="AF172" s="52"/>
      <c r="AJ172" s="3"/>
      <c r="AK172" s="14"/>
      <c r="AL172" s="14"/>
      <c r="AN172" s="14"/>
      <c r="AO172" s="3"/>
      <c r="AP172" s="3"/>
      <c r="AQ172" s="3"/>
      <c r="AR172" s="3"/>
      <c r="AS172" s="3"/>
      <c r="AT172" s="3"/>
      <c r="AU172" s="3"/>
      <c r="AV172" s="3"/>
      <c r="AW172" s="3"/>
      <c r="AX172" s="24"/>
    </row>
    <row r="173" spans="15:50">
      <c r="AE173" s="52"/>
      <c r="AF173" s="52"/>
      <c r="AJ173" s="3"/>
      <c r="AK173" s="14"/>
      <c r="AL173" s="14"/>
      <c r="AN173" s="14"/>
      <c r="AO173" s="3"/>
      <c r="AP173" s="3"/>
      <c r="AQ173" s="3"/>
      <c r="AR173" s="3"/>
      <c r="AS173" s="3"/>
      <c r="AT173" s="3"/>
      <c r="AU173" s="3"/>
      <c r="AV173" s="3"/>
      <c r="AW173" s="3"/>
      <c r="AX173" s="24"/>
    </row>
    <row r="174" spans="15:50">
      <c r="AE174" s="52"/>
      <c r="AF174" s="52"/>
      <c r="AJ174" s="3"/>
      <c r="AK174" s="14"/>
      <c r="AL174" s="14"/>
      <c r="AN174" s="14"/>
      <c r="AO174" s="3"/>
      <c r="AP174" s="3"/>
      <c r="AQ174" s="3"/>
      <c r="AR174" s="3"/>
      <c r="AS174" s="3"/>
      <c r="AT174" s="3"/>
      <c r="AU174" s="3"/>
      <c r="AV174" s="3"/>
      <c r="AW174" s="3"/>
      <c r="AX174" s="24"/>
    </row>
    <row r="175" spans="15:50">
      <c r="AE175" s="52"/>
      <c r="AF175" s="52"/>
      <c r="AJ175" s="3"/>
      <c r="AK175" s="14"/>
      <c r="AL175" s="14"/>
      <c r="AN175" s="14"/>
      <c r="AO175" s="3"/>
      <c r="AP175" s="3"/>
      <c r="AQ175" s="3"/>
      <c r="AR175" s="3"/>
      <c r="AS175" s="3"/>
      <c r="AT175" s="3"/>
      <c r="AU175" s="3"/>
      <c r="AV175" s="3"/>
      <c r="AW175" s="3"/>
      <c r="AX175" s="24"/>
    </row>
    <row r="176" spans="15:50">
      <c r="O176" t="s">
        <v>552</v>
      </c>
      <c r="AE176" s="52"/>
      <c r="AF176" s="52"/>
      <c r="AJ176" s="3"/>
      <c r="AK176" s="14"/>
      <c r="AL176" s="14"/>
      <c r="AN176" s="14"/>
      <c r="AO176" s="3"/>
      <c r="AP176" s="3"/>
      <c r="AQ176" s="3"/>
      <c r="AR176" s="3"/>
      <c r="AS176" s="3"/>
      <c r="AT176" s="3"/>
      <c r="AU176" s="3"/>
      <c r="AV176" s="3"/>
      <c r="AW176" s="3"/>
      <c r="AX176" s="24"/>
    </row>
    <row r="177" spans="31:50">
      <c r="AE177" s="52"/>
      <c r="AF177" s="52"/>
      <c r="AJ177" s="3"/>
      <c r="AK177" s="14"/>
      <c r="AL177" s="14"/>
      <c r="AN177" s="14"/>
      <c r="AO177" s="3"/>
      <c r="AP177" s="3"/>
      <c r="AQ177" s="3"/>
      <c r="AR177" s="3"/>
      <c r="AS177" s="3"/>
      <c r="AT177" s="3"/>
      <c r="AU177" s="3"/>
      <c r="AV177" s="3"/>
      <c r="AW177" s="3"/>
      <c r="AX177" s="24"/>
    </row>
    <row r="178" spans="31:50">
      <c r="AE178" s="52"/>
      <c r="AF178" s="52"/>
      <c r="AJ178" s="3"/>
      <c r="AK178" s="14"/>
      <c r="AL178" s="14"/>
      <c r="AN178" s="14"/>
      <c r="AO178" s="3"/>
      <c r="AP178" s="3"/>
      <c r="AQ178" s="3"/>
      <c r="AR178" s="3"/>
      <c r="AS178" s="3"/>
      <c r="AT178" s="3"/>
      <c r="AU178" s="3"/>
      <c r="AV178" s="3"/>
      <c r="AW178" s="3"/>
      <c r="AX178" s="24"/>
    </row>
    <row r="179" spans="31:50">
      <c r="AE179" s="52"/>
      <c r="AF179" s="52"/>
      <c r="AJ179" s="3"/>
      <c r="AK179" s="14"/>
      <c r="AL179" s="14"/>
      <c r="AN179" s="14"/>
      <c r="AO179" s="3"/>
      <c r="AP179" s="3"/>
      <c r="AQ179" s="3"/>
      <c r="AR179" s="3"/>
      <c r="AS179" s="3"/>
      <c r="AT179" s="3"/>
      <c r="AU179" s="3"/>
      <c r="AV179" s="3"/>
      <c r="AW179" s="3"/>
      <c r="AX179" s="24"/>
    </row>
    <row r="180" spans="31:50">
      <c r="AE180" s="52"/>
      <c r="AF180" s="52"/>
      <c r="AJ180" s="3"/>
      <c r="AK180" s="14"/>
      <c r="AL180" s="14"/>
      <c r="AN180" s="14"/>
      <c r="AO180" s="3"/>
      <c r="AP180" s="3"/>
      <c r="AQ180" s="3"/>
      <c r="AR180" s="3"/>
      <c r="AS180" s="3"/>
      <c r="AT180" s="3"/>
      <c r="AU180" s="3"/>
      <c r="AV180" s="3"/>
      <c r="AW180" s="3"/>
      <c r="AX180" s="24"/>
    </row>
    <row r="181" spans="31:50">
      <c r="AE181" s="52"/>
      <c r="AF181" s="52"/>
      <c r="AJ181" s="3"/>
      <c r="AK181" s="14"/>
      <c r="AL181" s="14"/>
      <c r="AN181" s="14"/>
      <c r="AO181" s="3"/>
      <c r="AP181" s="3"/>
      <c r="AQ181" s="3"/>
      <c r="AR181" s="3"/>
      <c r="AS181" s="3"/>
      <c r="AT181" s="3"/>
      <c r="AU181" s="3"/>
      <c r="AV181" s="3"/>
      <c r="AW181" s="3"/>
      <c r="AX181" s="24"/>
    </row>
    <row r="182" spans="31:50">
      <c r="AE182" s="52"/>
      <c r="AF182" s="52"/>
      <c r="AJ182" s="3"/>
      <c r="AK182" s="14"/>
      <c r="AL182" s="14"/>
      <c r="AN182" s="14"/>
      <c r="AO182" s="3"/>
      <c r="AP182" s="3"/>
      <c r="AQ182" s="3"/>
      <c r="AR182" s="3"/>
      <c r="AS182" s="3"/>
      <c r="AT182" s="3"/>
      <c r="AU182" s="3"/>
      <c r="AV182" s="3"/>
      <c r="AW182" s="3"/>
      <c r="AX182" s="24"/>
    </row>
    <row r="183" spans="31:50">
      <c r="AE183" s="52"/>
      <c r="AF183" s="52"/>
      <c r="AJ183" s="3"/>
      <c r="AK183" s="14"/>
      <c r="AL183" s="14"/>
      <c r="AN183" s="14"/>
      <c r="AO183" s="3"/>
      <c r="AP183" s="3"/>
      <c r="AQ183" s="3"/>
      <c r="AR183" s="3"/>
      <c r="AS183" s="3"/>
      <c r="AT183" s="3"/>
      <c r="AU183" s="3"/>
      <c r="AV183" s="3"/>
      <c r="AW183" s="3"/>
      <c r="AX183" s="24"/>
    </row>
    <row r="184" spans="31:50">
      <c r="AE184" s="52"/>
      <c r="AF184" s="52"/>
      <c r="AJ184" s="3"/>
      <c r="AK184" s="14"/>
      <c r="AL184" s="14"/>
      <c r="AN184" s="14"/>
      <c r="AO184" s="3"/>
      <c r="AP184" s="3"/>
      <c r="AQ184" s="3"/>
      <c r="AR184" s="3"/>
      <c r="AS184" s="3"/>
      <c r="AT184" s="3"/>
      <c r="AU184" s="3"/>
      <c r="AV184" s="3"/>
      <c r="AW184" s="3"/>
      <c r="AX184" s="24"/>
    </row>
    <row r="185" spans="31:50">
      <c r="AE185" s="52"/>
      <c r="AF185" s="52"/>
      <c r="AJ185" s="3"/>
      <c r="AK185" s="14"/>
      <c r="AL185" s="14"/>
      <c r="AN185" s="14"/>
      <c r="AO185" s="3"/>
      <c r="AP185" s="3"/>
      <c r="AQ185" s="3"/>
      <c r="AR185" s="3"/>
      <c r="AS185" s="3"/>
      <c r="AT185" s="3"/>
      <c r="AU185" s="3"/>
      <c r="AV185" s="3"/>
      <c r="AW185" s="3"/>
      <c r="AX185" s="24"/>
    </row>
    <row r="186" spans="31:50">
      <c r="AE186" s="52"/>
      <c r="AF186" s="52"/>
      <c r="AJ186" s="3"/>
      <c r="AK186" s="14"/>
      <c r="AL186" s="14"/>
      <c r="AN186" s="14"/>
      <c r="AO186" s="3"/>
      <c r="AP186" s="3"/>
      <c r="AQ186" s="3"/>
      <c r="AR186" s="3"/>
      <c r="AS186" s="3"/>
      <c r="AT186" s="3"/>
      <c r="AU186" s="3"/>
      <c r="AV186" s="3"/>
      <c r="AW186" s="3"/>
      <c r="AX186" s="24"/>
    </row>
    <row r="187" spans="31:50">
      <c r="AE187" s="52"/>
      <c r="AF187" s="52"/>
      <c r="AJ187" s="3"/>
      <c r="AK187" s="14"/>
      <c r="AL187" s="14"/>
      <c r="AN187" s="14"/>
      <c r="AO187" s="3"/>
      <c r="AP187" s="3"/>
      <c r="AQ187" s="3"/>
      <c r="AR187" s="3"/>
      <c r="AS187" s="3"/>
      <c r="AT187" s="3"/>
      <c r="AU187" s="3"/>
      <c r="AV187" s="3"/>
      <c r="AW187" s="3"/>
      <c r="AX187" s="24"/>
    </row>
    <row r="188" spans="31:50">
      <c r="AE188" s="52"/>
      <c r="AF188" s="52"/>
      <c r="AJ188" s="3"/>
      <c r="AK188" s="14"/>
      <c r="AL188" s="14"/>
      <c r="AN188" s="14"/>
      <c r="AO188" s="3"/>
      <c r="AP188" s="3"/>
      <c r="AQ188" s="3"/>
      <c r="AR188" s="3"/>
      <c r="AS188" s="3"/>
      <c r="AT188" s="3"/>
      <c r="AU188" s="3"/>
      <c r="AV188" s="3"/>
      <c r="AW188" s="3"/>
      <c r="AX188" s="24"/>
    </row>
    <row r="189" spans="31:50">
      <c r="AE189" s="52"/>
      <c r="AF189" s="52"/>
      <c r="AJ189" s="3"/>
      <c r="AK189" s="14"/>
      <c r="AL189" s="14"/>
      <c r="AN189" s="14"/>
      <c r="AO189" s="3"/>
      <c r="AP189" s="3"/>
      <c r="AQ189" s="3"/>
      <c r="AR189" s="3"/>
      <c r="AS189" s="3"/>
      <c r="AT189" s="3"/>
      <c r="AU189" s="3"/>
      <c r="AV189" s="3"/>
      <c r="AW189" s="3"/>
      <c r="AX189" s="24"/>
    </row>
    <row r="190" spans="31:50">
      <c r="AE190" s="52"/>
      <c r="AF190" s="52"/>
      <c r="AJ190" s="3"/>
      <c r="AK190" s="14"/>
      <c r="AL190" s="14"/>
      <c r="AN190" s="14"/>
      <c r="AO190" s="3"/>
      <c r="AP190" s="3"/>
      <c r="AQ190" s="3"/>
      <c r="AR190" s="3"/>
      <c r="AS190" s="3"/>
      <c r="AT190" s="3"/>
      <c r="AU190" s="3"/>
      <c r="AV190" s="3"/>
      <c r="AW190" s="3"/>
      <c r="AX190" s="24"/>
    </row>
    <row r="191" spans="31:50">
      <c r="AE191" s="52"/>
      <c r="AF191" s="52"/>
      <c r="AJ191" s="3"/>
      <c r="AK191" s="14"/>
      <c r="AL191" s="14"/>
      <c r="AN191" s="14"/>
      <c r="AO191" s="3"/>
      <c r="AP191" s="3"/>
      <c r="AQ191" s="3"/>
      <c r="AR191" s="3"/>
      <c r="AS191" s="3"/>
      <c r="AT191" s="3"/>
      <c r="AU191" s="3"/>
      <c r="AV191" s="3"/>
      <c r="AW191" s="3"/>
      <c r="AX191" s="24"/>
    </row>
    <row r="192" spans="31:50">
      <c r="AE192" s="52"/>
      <c r="AF192" s="52"/>
      <c r="AJ192" s="3"/>
      <c r="AK192" s="14"/>
      <c r="AL192" s="14"/>
      <c r="AN192" s="14"/>
      <c r="AO192" s="3"/>
      <c r="AP192" s="3"/>
      <c r="AQ192" s="3"/>
      <c r="AR192" s="3"/>
      <c r="AS192" s="3"/>
      <c r="AT192" s="3"/>
      <c r="AU192" s="3"/>
      <c r="AV192" s="3"/>
      <c r="AW192" s="3"/>
      <c r="AX192" s="24"/>
    </row>
    <row r="193" spans="31:50">
      <c r="AE193" s="52"/>
      <c r="AF193" s="52"/>
      <c r="AI193" s="182"/>
      <c r="AJ193" s="3"/>
      <c r="AK193" s="14"/>
      <c r="AL193" s="14"/>
      <c r="AN193" s="14"/>
      <c r="AO193" s="3"/>
      <c r="AP193" s="3"/>
      <c r="AQ193" s="3"/>
      <c r="AR193" s="3"/>
      <c r="AS193" s="3"/>
      <c r="AT193" s="3"/>
      <c r="AU193" s="3"/>
      <c r="AV193" s="3"/>
      <c r="AW193" s="3"/>
      <c r="AX193" s="24"/>
    </row>
    <row r="194" spans="31:50">
      <c r="AE194" s="52"/>
      <c r="AF194" s="52"/>
      <c r="AI194" s="182"/>
      <c r="AJ194" s="3"/>
      <c r="AK194" s="14"/>
      <c r="AL194" s="14"/>
      <c r="AN194" s="14"/>
      <c r="AO194" s="3"/>
      <c r="AP194" s="3"/>
      <c r="AQ194" s="3"/>
      <c r="AR194" s="3"/>
      <c r="AS194" s="3"/>
      <c r="AT194" s="3"/>
      <c r="AU194" s="3"/>
      <c r="AV194" s="3"/>
      <c r="AW194" s="3"/>
      <c r="AX194" s="24"/>
    </row>
    <row r="195" spans="31:50">
      <c r="AE195" s="52"/>
      <c r="AF195" s="52"/>
      <c r="AI195" s="182"/>
      <c r="AJ195" s="3"/>
      <c r="AK195" s="14"/>
      <c r="AL195" s="14"/>
      <c r="AN195" s="14"/>
      <c r="AO195" s="3"/>
      <c r="AP195" s="3"/>
      <c r="AQ195" s="3"/>
      <c r="AR195" s="3"/>
      <c r="AS195" s="3"/>
      <c r="AT195" s="3"/>
      <c r="AU195" s="3"/>
      <c r="AV195" s="3"/>
      <c r="AW195" s="3"/>
      <c r="AX195" s="24"/>
    </row>
    <row r="196" spans="31:50">
      <c r="AE196" s="52"/>
      <c r="AF196" s="52"/>
      <c r="AI196" s="182"/>
      <c r="AJ196" s="3"/>
      <c r="AK196" s="14"/>
      <c r="AL196" s="14"/>
      <c r="AN196" s="14"/>
      <c r="AO196" s="3"/>
      <c r="AP196" s="3"/>
      <c r="AQ196" s="3"/>
      <c r="AR196" s="3"/>
      <c r="AS196" s="3"/>
      <c r="AT196" s="3"/>
      <c r="AU196" s="3"/>
      <c r="AV196" s="3"/>
      <c r="AW196" s="3"/>
      <c r="AX196" s="24"/>
    </row>
    <row r="197" spans="31:50">
      <c r="AE197" s="52"/>
      <c r="AF197" s="52"/>
      <c r="AH197" s="183"/>
      <c r="AI197" s="182"/>
      <c r="AJ197" s="3"/>
      <c r="AK197" s="14"/>
      <c r="AL197" s="14"/>
      <c r="AN197" s="14"/>
      <c r="AO197" s="3"/>
      <c r="AP197" s="3"/>
      <c r="AQ197" s="3"/>
      <c r="AR197" s="3"/>
      <c r="AS197" s="3"/>
      <c r="AT197" s="3"/>
      <c r="AU197" s="3"/>
      <c r="AV197" s="3"/>
      <c r="AW197" s="3"/>
      <c r="AX197" s="24"/>
    </row>
    <row r="198" spans="31:50">
      <c r="AE198" s="52"/>
      <c r="AF198" s="52"/>
      <c r="AH198" s="183"/>
      <c r="AI198" s="182"/>
      <c r="AJ198" s="3"/>
      <c r="AK198" s="14"/>
      <c r="AL198" s="14"/>
      <c r="AN198" s="14"/>
      <c r="AO198" s="3"/>
      <c r="AP198" s="3"/>
      <c r="AQ198" s="3"/>
      <c r="AR198" s="3"/>
      <c r="AS198" s="3"/>
      <c r="AT198" s="3"/>
      <c r="AU198" s="3"/>
      <c r="AV198" s="3"/>
      <c r="AW198" s="3"/>
      <c r="AX198" s="24"/>
    </row>
    <row r="199" spans="31:50">
      <c r="AE199" s="52"/>
      <c r="AF199" s="52"/>
      <c r="AH199" s="183"/>
      <c r="AI199" s="182"/>
      <c r="AJ199" s="3"/>
      <c r="AK199" s="14"/>
      <c r="AL199" s="14"/>
      <c r="AN199" s="14"/>
      <c r="AO199" s="3"/>
      <c r="AP199" s="3"/>
      <c r="AQ199" s="3"/>
      <c r="AR199" s="3"/>
      <c r="AS199" s="3"/>
      <c r="AT199" s="3"/>
      <c r="AU199" s="3"/>
      <c r="AV199" s="3"/>
      <c r="AW199" s="3"/>
      <c r="AX199" s="24"/>
    </row>
    <row r="200" spans="31:50">
      <c r="AE200" s="52"/>
      <c r="AF200" s="52"/>
      <c r="AH200" s="183"/>
      <c r="AI200" s="182"/>
      <c r="AJ200" s="3"/>
      <c r="AK200" s="14"/>
      <c r="AL200" s="14"/>
      <c r="AN200" s="14"/>
      <c r="AO200" s="3"/>
      <c r="AP200" s="3"/>
      <c r="AQ200" s="3"/>
      <c r="AR200" s="3"/>
      <c r="AS200" s="3"/>
      <c r="AT200" s="3"/>
      <c r="AU200" s="3"/>
      <c r="AV200" s="3"/>
      <c r="AW200" s="3"/>
      <c r="AX200" s="24"/>
    </row>
    <row r="201" spans="31:50">
      <c r="AE201" s="52"/>
      <c r="AF201" s="52"/>
      <c r="AH201" s="183"/>
      <c r="AI201" s="182"/>
      <c r="AJ201" s="3"/>
      <c r="AK201" s="14"/>
      <c r="AL201" s="14"/>
      <c r="AN201" s="14"/>
      <c r="AO201" s="3"/>
      <c r="AP201" s="3"/>
      <c r="AQ201" s="3"/>
      <c r="AR201" s="3"/>
      <c r="AS201" s="3"/>
      <c r="AT201" s="3"/>
      <c r="AU201" s="3"/>
      <c r="AV201" s="3"/>
      <c r="AW201" s="3"/>
      <c r="AX201" s="24"/>
    </row>
    <row r="202" spans="31:50">
      <c r="AE202" s="52"/>
      <c r="AF202" s="52"/>
      <c r="AH202" s="183"/>
      <c r="AI202" s="182"/>
      <c r="AJ202" s="3"/>
      <c r="AK202" s="14"/>
      <c r="AL202" s="14"/>
      <c r="AN202" s="14"/>
      <c r="AO202" s="3"/>
      <c r="AP202" s="3"/>
      <c r="AQ202" s="3"/>
      <c r="AR202" s="3"/>
      <c r="AS202" s="3"/>
      <c r="AT202" s="3"/>
      <c r="AU202" s="3"/>
      <c r="AV202" s="3"/>
      <c r="AW202" s="3"/>
      <c r="AX202" s="24"/>
    </row>
    <row r="203" spans="31:50">
      <c r="AE203" s="52"/>
      <c r="AF203" s="52"/>
      <c r="AH203" s="183"/>
      <c r="AI203" s="182"/>
      <c r="AJ203" s="3"/>
      <c r="AK203" s="14"/>
      <c r="AL203" s="14"/>
      <c r="AN203" s="14"/>
      <c r="AO203" s="3"/>
      <c r="AP203" s="3"/>
      <c r="AQ203" s="3"/>
      <c r="AR203" s="3"/>
      <c r="AS203" s="3"/>
      <c r="AT203" s="3"/>
      <c r="AU203" s="3"/>
      <c r="AV203" s="3"/>
      <c r="AW203" s="3"/>
      <c r="AX203" s="24"/>
    </row>
    <row r="204" spans="31:50">
      <c r="AE204" s="52"/>
      <c r="AF204" s="52"/>
      <c r="AH204" s="183"/>
      <c r="AI204" s="182"/>
      <c r="AJ204" s="3"/>
      <c r="AK204" s="14"/>
      <c r="AL204" s="14"/>
      <c r="AN204" s="14"/>
      <c r="AO204" s="3"/>
      <c r="AP204" s="3"/>
      <c r="AQ204" s="3"/>
      <c r="AR204" s="3"/>
      <c r="AS204" s="3"/>
      <c r="AT204" s="3"/>
      <c r="AU204" s="3"/>
      <c r="AV204" s="3"/>
      <c r="AW204" s="3"/>
      <c r="AX204" s="24"/>
    </row>
    <row r="205" spans="31:50">
      <c r="AE205" s="52"/>
      <c r="AF205" s="52"/>
      <c r="AH205" s="183"/>
      <c r="AI205" s="182"/>
      <c r="AJ205" s="3"/>
      <c r="AK205" s="14"/>
      <c r="AL205" s="14"/>
      <c r="AN205" s="14"/>
      <c r="AO205" s="3"/>
      <c r="AP205" s="3"/>
      <c r="AQ205" s="3"/>
      <c r="AR205" s="3"/>
      <c r="AS205" s="3"/>
      <c r="AT205" s="3"/>
      <c r="AU205" s="3"/>
      <c r="AV205" s="3"/>
      <c r="AW205" s="3"/>
      <c r="AX205" s="24"/>
    </row>
    <row r="206" spans="31:50">
      <c r="AE206" s="52"/>
      <c r="AF206" s="52"/>
      <c r="AH206" s="183"/>
      <c r="AI206" s="182"/>
      <c r="AJ206" s="3"/>
      <c r="AK206" s="14"/>
      <c r="AL206" s="14"/>
      <c r="AN206" s="14"/>
      <c r="AO206" s="3"/>
      <c r="AP206" s="3"/>
      <c r="AQ206" s="3"/>
      <c r="AR206" s="3"/>
      <c r="AS206" s="3"/>
      <c r="AT206" s="3"/>
      <c r="AU206" s="3"/>
      <c r="AV206" s="3"/>
      <c r="AW206" s="3"/>
      <c r="AX206" s="24"/>
    </row>
    <row r="207" spans="31:50">
      <c r="AE207" s="52"/>
      <c r="AF207" s="52"/>
      <c r="AH207" s="183"/>
      <c r="AI207" s="182"/>
      <c r="AJ207" s="3"/>
      <c r="AK207" s="14"/>
      <c r="AL207" s="14"/>
      <c r="AN207" s="14"/>
      <c r="AO207" s="3"/>
      <c r="AP207" s="3"/>
      <c r="AQ207" s="3"/>
      <c r="AR207" s="3"/>
      <c r="AS207" s="3"/>
      <c r="AT207" s="3"/>
      <c r="AU207" s="3"/>
      <c r="AV207" s="3"/>
      <c r="AW207" s="3"/>
      <c r="AX207" s="24"/>
    </row>
    <row r="208" spans="31:50">
      <c r="AE208" s="52"/>
      <c r="AF208" s="52"/>
      <c r="AH208" s="183"/>
      <c r="AI208" s="182"/>
      <c r="AJ208" s="3"/>
      <c r="AK208" s="14"/>
      <c r="AL208" s="14"/>
      <c r="AN208" s="14"/>
      <c r="AO208" s="3"/>
      <c r="AP208" s="3"/>
      <c r="AQ208" s="3"/>
      <c r="AR208" s="3"/>
      <c r="AS208" s="3"/>
      <c r="AT208" s="3"/>
      <c r="AU208" s="3"/>
      <c r="AV208" s="3"/>
      <c r="AW208" s="3"/>
      <c r="AX208" s="24"/>
    </row>
    <row r="209" spans="31:50">
      <c r="AE209" s="52"/>
      <c r="AF209" s="52"/>
      <c r="AH209" s="183"/>
      <c r="AI209" s="182"/>
      <c r="AJ209" s="3"/>
      <c r="AK209" s="14"/>
      <c r="AL209" s="14"/>
      <c r="AN209" s="14"/>
      <c r="AO209" s="3"/>
      <c r="AP209" s="3"/>
      <c r="AQ209" s="3"/>
      <c r="AR209" s="3"/>
      <c r="AS209" s="3"/>
      <c r="AT209" s="3"/>
      <c r="AU209" s="3"/>
      <c r="AV209" s="3"/>
      <c r="AW209" s="3"/>
      <c r="AX209" s="24"/>
    </row>
    <row r="210" spans="31:50">
      <c r="AE210" s="52"/>
      <c r="AF210" s="52"/>
      <c r="AH210" s="183"/>
      <c r="AI210" s="182"/>
      <c r="AJ210" s="3"/>
      <c r="AK210" s="14"/>
      <c r="AL210" s="14"/>
      <c r="AN210" s="14"/>
      <c r="AO210" s="3"/>
      <c r="AP210" s="3"/>
      <c r="AQ210" s="3"/>
      <c r="AR210" s="3"/>
      <c r="AS210" s="3"/>
      <c r="AT210" s="3"/>
      <c r="AU210" s="3"/>
      <c r="AV210" s="3"/>
      <c r="AW210" s="3"/>
      <c r="AX210" s="24"/>
    </row>
    <row r="211" spans="31:50">
      <c r="AE211" s="52"/>
      <c r="AF211" s="52"/>
      <c r="AH211" s="183"/>
      <c r="AI211" s="182"/>
      <c r="AJ211" s="3"/>
      <c r="AK211" s="14"/>
      <c r="AL211" s="14"/>
      <c r="AN211" s="14"/>
      <c r="AO211" s="3"/>
      <c r="AP211" s="3"/>
      <c r="AQ211" s="3"/>
      <c r="AR211" s="3"/>
      <c r="AS211" s="3"/>
      <c r="AT211" s="3"/>
      <c r="AU211" s="3"/>
      <c r="AV211" s="3"/>
      <c r="AW211" s="3"/>
      <c r="AX211" s="24"/>
    </row>
    <row r="212" spans="31:50">
      <c r="AE212" s="52"/>
      <c r="AF212" s="52"/>
      <c r="AH212" s="183"/>
      <c r="AI212" s="182"/>
      <c r="AJ212" s="3"/>
      <c r="AK212" s="14"/>
      <c r="AL212" s="14"/>
      <c r="AN212" s="14"/>
      <c r="AO212" s="3"/>
      <c r="AP212" s="3"/>
      <c r="AQ212" s="3"/>
      <c r="AR212" s="3"/>
      <c r="AS212" s="3"/>
      <c r="AT212" s="3"/>
      <c r="AU212" s="3"/>
      <c r="AV212" s="3"/>
      <c r="AW212" s="3"/>
      <c r="AX212" s="24"/>
    </row>
    <row r="213" spans="31:50">
      <c r="AE213" s="52"/>
      <c r="AF213" s="52"/>
      <c r="AH213" s="183"/>
      <c r="AI213" s="182"/>
      <c r="AJ213" s="3"/>
      <c r="AK213" s="14"/>
      <c r="AL213" s="14"/>
      <c r="AN213" s="14"/>
      <c r="AO213" s="3"/>
      <c r="AP213" s="3"/>
      <c r="AQ213" s="3"/>
      <c r="AR213" s="3"/>
      <c r="AS213" s="3"/>
      <c r="AT213" s="3"/>
      <c r="AU213" s="3"/>
      <c r="AV213" s="3"/>
      <c r="AW213" s="3"/>
      <c r="AX213" s="24"/>
    </row>
    <row r="214" spans="31:50">
      <c r="AE214" s="52"/>
      <c r="AF214" s="52"/>
      <c r="AH214" s="183"/>
      <c r="AI214" s="182"/>
      <c r="AJ214" s="3"/>
      <c r="AK214" s="14"/>
      <c r="AL214" s="14"/>
      <c r="AN214" s="14"/>
      <c r="AO214" s="3"/>
      <c r="AP214" s="3"/>
      <c r="AQ214" s="3"/>
      <c r="AR214" s="3"/>
      <c r="AS214" s="3"/>
      <c r="AT214" s="3"/>
      <c r="AU214" s="3"/>
      <c r="AV214" s="3"/>
      <c r="AW214" s="3"/>
      <c r="AX214" s="24"/>
    </row>
    <row r="215" spans="31:50">
      <c r="AE215" s="52"/>
      <c r="AF215" s="52"/>
      <c r="AH215" s="183"/>
      <c r="AI215" s="182"/>
      <c r="AJ215" s="3"/>
      <c r="AK215" s="14"/>
      <c r="AL215" s="14"/>
      <c r="AN215" s="14"/>
      <c r="AO215" s="3"/>
      <c r="AP215" s="3"/>
      <c r="AQ215" s="3"/>
      <c r="AR215" s="3"/>
      <c r="AS215" s="3"/>
      <c r="AT215" s="3"/>
      <c r="AU215" s="3"/>
      <c r="AV215" s="3"/>
      <c r="AW215" s="3"/>
      <c r="AX215" s="24"/>
    </row>
    <row r="216" spans="31:50">
      <c r="AE216" s="52"/>
      <c r="AF216" s="52"/>
      <c r="AH216" s="183"/>
      <c r="AI216" s="182"/>
      <c r="AJ216" s="3"/>
      <c r="AK216" s="14"/>
      <c r="AL216" s="14"/>
      <c r="AN216" s="14"/>
      <c r="AO216" s="3"/>
      <c r="AP216" s="3"/>
      <c r="AQ216" s="3"/>
      <c r="AR216" s="3"/>
      <c r="AS216" s="3"/>
      <c r="AT216" s="3"/>
      <c r="AU216" s="3"/>
      <c r="AV216" s="3"/>
      <c r="AW216" s="3"/>
      <c r="AX216" s="24"/>
    </row>
    <row r="217" spans="31:50">
      <c r="AE217" s="52"/>
      <c r="AF217" s="52"/>
      <c r="AH217" s="183"/>
      <c r="AI217" s="182"/>
      <c r="AJ217" s="3"/>
      <c r="AK217" s="14"/>
      <c r="AL217" s="14"/>
      <c r="AN217" s="14"/>
      <c r="AO217" s="3"/>
      <c r="AP217" s="3"/>
      <c r="AQ217" s="3"/>
      <c r="AR217" s="3"/>
      <c r="AS217" s="3"/>
      <c r="AT217" s="3"/>
      <c r="AU217" s="3"/>
      <c r="AV217" s="3"/>
      <c r="AW217" s="3"/>
      <c r="AX217" s="24"/>
    </row>
    <row r="218" spans="31:50">
      <c r="AE218" s="52"/>
      <c r="AF218" s="52"/>
      <c r="AH218" s="183"/>
      <c r="AI218" s="182"/>
      <c r="AJ218" s="3"/>
      <c r="AK218" s="14"/>
      <c r="AL218" s="14"/>
      <c r="AN218" s="14"/>
      <c r="AO218" s="3"/>
      <c r="AP218" s="3"/>
      <c r="AQ218" s="3"/>
      <c r="AR218" s="3"/>
      <c r="AS218" s="3"/>
      <c r="AT218" s="3"/>
      <c r="AU218" s="3"/>
      <c r="AV218" s="3"/>
      <c r="AW218" s="3"/>
      <c r="AX218" s="24"/>
    </row>
    <row r="219" spans="31:50">
      <c r="AE219" s="52"/>
      <c r="AF219" s="52"/>
      <c r="AH219" s="183"/>
      <c r="AI219" s="182"/>
      <c r="AJ219" s="3"/>
      <c r="AK219" s="14"/>
      <c r="AL219" s="14"/>
      <c r="AN219" s="14"/>
      <c r="AO219" s="3"/>
      <c r="AP219" s="3"/>
      <c r="AQ219" s="3"/>
      <c r="AR219" s="3"/>
      <c r="AS219" s="3"/>
      <c r="AT219" s="3"/>
      <c r="AU219" s="3"/>
      <c r="AV219" s="3"/>
      <c r="AW219" s="3"/>
      <c r="AX219" s="24"/>
    </row>
    <row r="220" spans="31:50">
      <c r="AE220" s="52"/>
      <c r="AF220" s="52"/>
      <c r="AH220" s="183"/>
      <c r="AI220" s="182"/>
      <c r="AJ220" s="3"/>
      <c r="AK220" s="14"/>
      <c r="AL220" s="14"/>
      <c r="AN220" s="14"/>
      <c r="AO220" s="3"/>
      <c r="AP220" s="3"/>
      <c r="AQ220" s="3"/>
      <c r="AR220" s="3"/>
      <c r="AS220" s="3"/>
      <c r="AT220" s="3"/>
      <c r="AU220" s="3"/>
      <c r="AV220" s="3"/>
      <c r="AW220" s="3"/>
      <c r="AX220" s="24"/>
    </row>
    <row r="221" spans="31:50">
      <c r="AE221" s="52"/>
      <c r="AF221" s="52"/>
      <c r="AH221" s="183"/>
      <c r="AI221" s="182"/>
      <c r="AJ221" s="3"/>
      <c r="AK221" s="14"/>
      <c r="AL221" s="14"/>
      <c r="AN221" s="14"/>
      <c r="AO221" s="3"/>
      <c r="AP221" s="3"/>
      <c r="AQ221" s="3"/>
      <c r="AR221" s="3"/>
      <c r="AS221" s="3"/>
      <c r="AT221" s="3"/>
      <c r="AU221" s="3"/>
      <c r="AV221" s="3"/>
      <c r="AW221" s="3"/>
      <c r="AX221" s="24"/>
    </row>
    <row r="222" spans="31:50">
      <c r="AE222" s="52"/>
      <c r="AF222" s="52"/>
      <c r="AH222" s="183"/>
      <c r="AI222" s="182"/>
      <c r="AJ222" s="3"/>
      <c r="AK222" s="14"/>
      <c r="AL222" s="14"/>
      <c r="AN222" s="14"/>
      <c r="AO222" s="3"/>
      <c r="AP222" s="3"/>
      <c r="AQ222" s="3"/>
      <c r="AR222" s="3"/>
      <c r="AS222" s="3"/>
      <c r="AT222" s="3"/>
      <c r="AU222" s="3"/>
      <c r="AV222" s="3"/>
      <c r="AW222" s="3"/>
      <c r="AX222" s="24"/>
    </row>
    <row r="223" spans="31:50">
      <c r="AE223" s="52"/>
      <c r="AF223" s="52"/>
      <c r="AH223" s="183"/>
      <c r="AI223" s="182"/>
      <c r="AJ223" s="3"/>
      <c r="AK223" s="14"/>
      <c r="AL223" s="14"/>
      <c r="AN223" s="14"/>
      <c r="AO223" s="3"/>
      <c r="AP223" s="3"/>
      <c r="AQ223" s="3"/>
      <c r="AR223" s="3"/>
      <c r="AS223" s="3"/>
      <c r="AT223" s="3"/>
      <c r="AU223" s="3"/>
      <c r="AV223" s="3"/>
      <c r="AW223" s="3"/>
      <c r="AX223" s="24"/>
    </row>
    <row r="224" spans="31:50">
      <c r="AE224" s="52"/>
      <c r="AF224" s="52"/>
      <c r="AH224" s="183"/>
      <c r="AI224" s="182"/>
      <c r="AJ224" s="3"/>
      <c r="AK224" s="14"/>
      <c r="AL224" s="14"/>
      <c r="AN224" s="14"/>
      <c r="AO224" s="3"/>
      <c r="AP224" s="3"/>
      <c r="AQ224" s="3"/>
      <c r="AR224" s="3"/>
      <c r="AS224" s="3"/>
      <c r="AT224" s="3"/>
      <c r="AU224" s="3"/>
      <c r="AV224" s="3"/>
      <c r="AW224" s="3"/>
      <c r="AX224" s="24"/>
    </row>
    <row r="225" spans="31:50">
      <c r="AE225" s="52"/>
      <c r="AF225" s="52"/>
      <c r="AH225" s="183"/>
      <c r="AI225" s="182"/>
      <c r="AJ225" s="3"/>
      <c r="AK225" s="14"/>
      <c r="AL225" s="14"/>
      <c r="AN225" s="14"/>
      <c r="AO225" s="3"/>
      <c r="AP225" s="3"/>
      <c r="AQ225" s="3"/>
      <c r="AR225" s="3"/>
      <c r="AS225" s="3"/>
      <c r="AT225" s="3"/>
      <c r="AU225" s="3"/>
      <c r="AV225" s="3"/>
      <c r="AW225" s="3"/>
      <c r="AX225" s="24"/>
    </row>
    <row r="226" spans="31:50">
      <c r="AE226" s="52"/>
      <c r="AF226" s="52"/>
      <c r="AH226" s="183"/>
      <c r="AI226" s="182"/>
      <c r="AJ226" s="3"/>
      <c r="AK226" s="14"/>
      <c r="AL226" s="14"/>
      <c r="AN226" s="14"/>
      <c r="AO226" s="3"/>
      <c r="AP226" s="3"/>
      <c r="AQ226" s="3"/>
      <c r="AR226" s="3"/>
      <c r="AS226" s="3"/>
      <c r="AT226" s="3"/>
      <c r="AU226" s="3"/>
      <c r="AV226" s="3"/>
      <c r="AW226" s="3"/>
      <c r="AX226" s="24"/>
    </row>
    <row r="227" spans="31:50">
      <c r="AE227" s="52"/>
      <c r="AF227" s="52"/>
      <c r="AH227" s="183"/>
      <c r="AI227" s="182"/>
      <c r="AJ227" s="3"/>
      <c r="AK227" s="14"/>
      <c r="AL227" s="14"/>
      <c r="AN227" s="14"/>
      <c r="AO227" s="3"/>
      <c r="AP227" s="3"/>
      <c r="AQ227" s="3"/>
      <c r="AR227" s="3"/>
      <c r="AS227" s="3"/>
      <c r="AT227" s="3"/>
      <c r="AU227" s="3"/>
      <c r="AV227" s="3"/>
      <c r="AW227" s="3"/>
      <c r="AX227" s="24"/>
    </row>
    <row r="228" spans="31:50">
      <c r="AE228" s="52"/>
      <c r="AF228" s="52"/>
      <c r="AH228" s="183"/>
      <c r="AI228" s="182"/>
      <c r="AJ228" s="3"/>
      <c r="AK228" s="14"/>
      <c r="AL228" s="14"/>
      <c r="AN228" s="14"/>
      <c r="AO228" s="3"/>
      <c r="AP228" s="3"/>
      <c r="AQ228" s="3"/>
      <c r="AR228" s="3"/>
      <c r="AS228" s="3"/>
      <c r="AT228" s="3"/>
      <c r="AU228" s="3"/>
      <c r="AV228" s="3"/>
      <c r="AW228" s="3"/>
      <c r="AX228" s="24"/>
    </row>
    <row r="229" spans="31:50">
      <c r="AE229" s="52"/>
      <c r="AF229" s="52"/>
      <c r="AH229" s="183"/>
      <c r="AI229" s="182"/>
      <c r="AJ229" s="3"/>
      <c r="AK229" s="14"/>
      <c r="AL229" s="14"/>
      <c r="AN229" s="14"/>
      <c r="AO229" s="3"/>
      <c r="AP229" s="3"/>
      <c r="AQ229" s="3"/>
      <c r="AR229" s="3"/>
      <c r="AS229" s="3"/>
      <c r="AT229" s="3"/>
      <c r="AU229" s="3"/>
      <c r="AV229" s="3"/>
      <c r="AW229" s="3"/>
      <c r="AX229" s="24"/>
    </row>
    <row r="230" spans="31:50">
      <c r="AE230" s="52"/>
      <c r="AF230" s="52"/>
      <c r="AH230" s="183"/>
      <c r="AI230" s="182"/>
      <c r="AJ230" s="3"/>
      <c r="AK230" s="14"/>
      <c r="AL230" s="14"/>
      <c r="AN230" s="14"/>
      <c r="AO230" s="3"/>
      <c r="AP230" s="3"/>
      <c r="AQ230" s="3"/>
      <c r="AR230" s="3"/>
      <c r="AS230" s="3"/>
      <c r="AT230" s="3"/>
      <c r="AU230" s="3"/>
      <c r="AV230" s="3"/>
      <c r="AW230" s="3"/>
      <c r="AX230" s="24"/>
    </row>
    <row r="231" spans="31:50">
      <c r="AE231" s="52"/>
      <c r="AF231" s="52"/>
      <c r="AH231" s="183"/>
      <c r="AI231" s="182"/>
      <c r="AJ231" s="3"/>
      <c r="AK231" s="14"/>
      <c r="AL231" s="14"/>
      <c r="AN231" s="14"/>
      <c r="AO231" s="3"/>
      <c r="AP231" s="3"/>
      <c r="AQ231" s="3"/>
      <c r="AR231" s="3"/>
      <c r="AS231" s="3"/>
      <c r="AT231" s="3"/>
      <c r="AU231" s="3"/>
      <c r="AV231" s="3"/>
      <c r="AW231" s="3"/>
      <c r="AX231" s="24"/>
    </row>
    <row r="232" spans="31:50">
      <c r="AE232" s="52"/>
      <c r="AF232" s="52"/>
      <c r="AH232" s="183"/>
      <c r="AI232" s="182"/>
      <c r="AJ232" s="3"/>
      <c r="AK232" s="14"/>
      <c r="AL232" s="14"/>
      <c r="AN232" s="14"/>
      <c r="AO232" s="3"/>
      <c r="AP232" s="3"/>
      <c r="AQ232" s="3"/>
      <c r="AR232" s="3"/>
      <c r="AS232" s="3"/>
      <c r="AT232" s="3"/>
      <c r="AU232" s="3"/>
      <c r="AV232" s="3"/>
      <c r="AW232" s="3"/>
      <c r="AX232" s="24"/>
    </row>
    <row r="233" spans="31:50">
      <c r="AE233" s="52"/>
      <c r="AF233" s="52"/>
      <c r="AH233" s="183"/>
      <c r="AI233" s="182"/>
      <c r="AJ233" s="3"/>
      <c r="AK233" s="14"/>
      <c r="AL233" s="14"/>
      <c r="AN233" s="14"/>
      <c r="AO233" s="3"/>
      <c r="AP233" s="3"/>
      <c r="AQ233" s="3"/>
      <c r="AR233" s="3"/>
      <c r="AS233" s="3"/>
      <c r="AT233" s="3"/>
      <c r="AU233" s="3"/>
      <c r="AV233" s="3"/>
      <c r="AW233" s="3"/>
      <c r="AX233" s="24"/>
    </row>
    <row r="234" spans="31:50">
      <c r="AE234" s="52"/>
      <c r="AF234" s="52"/>
      <c r="AH234" s="183"/>
      <c r="AI234" s="182"/>
      <c r="AJ234" s="3"/>
      <c r="AK234" s="14"/>
      <c r="AL234" s="14"/>
      <c r="AN234" s="14"/>
      <c r="AO234" s="3"/>
      <c r="AP234" s="3"/>
      <c r="AQ234" s="3"/>
      <c r="AR234" s="3"/>
      <c r="AS234" s="3"/>
      <c r="AT234" s="3"/>
      <c r="AU234" s="3"/>
      <c r="AV234" s="3"/>
      <c r="AW234" s="3"/>
      <c r="AX234" s="24"/>
    </row>
    <row r="235" spans="31:50">
      <c r="AE235" s="52"/>
      <c r="AF235" s="52"/>
      <c r="AH235" s="183"/>
      <c r="AI235" s="182"/>
      <c r="AJ235" s="3"/>
      <c r="AK235" s="14"/>
      <c r="AL235" s="14"/>
      <c r="AN235" s="14"/>
      <c r="AO235" s="3"/>
      <c r="AP235" s="3"/>
      <c r="AQ235" s="3"/>
      <c r="AR235" s="3"/>
      <c r="AS235" s="3"/>
      <c r="AT235" s="3"/>
      <c r="AU235" s="3"/>
      <c r="AV235" s="3"/>
      <c r="AW235" s="3"/>
      <c r="AX235" s="24"/>
    </row>
    <row r="236" spans="31:50">
      <c r="AE236" s="52"/>
      <c r="AF236" s="52"/>
      <c r="AH236" s="183"/>
      <c r="AI236" s="182"/>
      <c r="AJ236" s="3"/>
      <c r="AK236" s="14"/>
      <c r="AL236" s="14"/>
      <c r="AN236" s="14"/>
      <c r="AO236" s="3"/>
      <c r="AP236" s="3"/>
      <c r="AQ236" s="3"/>
      <c r="AR236" s="3"/>
      <c r="AS236" s="3"/>
      <c r="AT236" s="3"/>
      <c r="AU236" s="3"/>
      <c r="AV236" s="3"/>
      <c r="AW236" s="3"/>
      <c r="AX236" s="24"/>
    </row>
    <row r="237" spans="31:50">
      <c r="AE237" s="52"/>
      <c r="AF237" s="52"/>
      <c r="AH237" s="183"/>
      <c r="AI237" s="182"/>
      <c r="AJ237" s="3"/>
      <c r="AK237" s="14"/>
      <c r="AL237" s="14"/>
      <c r="AN237" s="14"/>
      <c r="AO237" s="3"/>
      <c r="AP237" s="3"/>
      <c r="AQ237" s="3"/>
      <c r="AR237" s="3"/>
      <c r="AS237" s="3"/>
      <c r="AT237" s="3"/>
      <c r="AU237" s="3"/>
      <c r="AV237" s="3"/>
      <c r="AW237" s="3"/>
      <c r="AX237" s="24"/>
    </row>
    <row r="238" spans="31:50">
      <c r="AE238" s="52"/>
      <c r="AF238" s="52"/>
      <c r="AH238" s="183"/>
      <c r="AI238" s="182"/>
      <c r="AJ238" s="3"/>
      <c r="AK238" s="14"/>
      <c r="AL238" s="14"/>
      <c r="AN238" s="14"/>
      <c r="AO238" s="3"/>
      <c r="AP238" s="3"/>
      <c r="AQ238" s="3"/>
      <c r="AR238" s="3"/>
      <c r="AS238" s="3"/>
      <c r="AT238" s="3"/>
      <c r="AU238" s="3"/>
      <c r="AV238" s="3"/>
      <c r="AW238" s="3"/>
      <c r="AX238" s="24"/>
    </row>
    <row r="239" spans="31:50">
      <c r="AE239" s="52"/>
      <c r="AF239" s="52"/>
      <c r="AH239" s="183"/>
      <c r="AI239" s="182"/>
      <c r="AJ239" s="3"/>
      <c r="AK239" s="14"/>
      <c r="AL239" s="14"/>
      <c r="AN239" s="14"/>
      <c r="AO239" s="3"/>
      <c r="AP239" s="3"/>
      <c r="AQ239" s="3"/>
      <c r="AR239" s="3"/>
      <c r="AS239" s="3"/>
      <c r="AT239" s="3"/>
      <c r="AU239" s="3"/>
      <c r="AV239" s="3"/>
      <c r="AW239" s="3"/>
      <c r="AX239" s="24"/>
    </row>
    <row r="240" spans="31:50">
      <c r="AE240" s="52"/>
      <c r="AF240" s="52"/>
      <c r="AH240" s="183"/>
      <c r="AI240" s="182"/>
      <c r="AJ240" s="3"/>
      <c r="AK240" s="14"/>
      <c r="AL240" s="14"/>
      <c r="AN240" s="14"/>
      <c r="AO240" s="3"/>
      <c r="AP240" s="3"/>
      <c r="AQ240" s="3"/>
      <c r="AR240" s="3"/>
      <c r="AS240" s="3"/>
      <c r="AT240" s="3"/>
      <c r="AU240" s="3"/>
      <c r="AV240" s="3"/>
      <c r="AW240" s="3"/>
      <c r="AX240" s="24"/>
    </row>
    <row r="241" spans="31:50">
      <c r="AE241" s="52"/>
      <c r="AF241" s="52"/>
      <c r="AH241" s="183"/>
      <c r="AI241" s="182"/>
      <c r="AJ241" s="3"/>
      <c r="AK241" s="14"/>
      <c r="AL241" s="14"/>
      <c r="AN241" s="14"/>
      <c r="AO241" s="3"/>
      <c r="AP241" s="3"/>
      <c r="AQ241" s="3"/>
      <c r="AR241" s="3"/>
      <c r="AS241" s="3"/>
      <c r="AT241" s="3"/>
      <c r="AU241" s="3"/>
      <c r="AV241" s="3"/>
      <c r="AW241" s="3"/>
      <c r="AX241" s="24"/>
    </row>
    <row r="242" spans="31:50">
      <c r="AE242" s="52"/>
      <c r="AF242" s="52"/>
      <c r="AH242" s="183"/>
      <c r="AI242" s="182"/>
      <c r="AJ242" s="3"/>
      <c r="AK242" s="14"/>
      <c r="AL242" s="14"/>
      <c r="AN242" s="14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31:50">
      <c r="AE243" s="52"/>
      <c r="AF243" s="52"/>
      <c r="AH243" s="183"/>
      <c r="AI243" s="182"/>
      <c r="AJ243" s="3"/>
      <c r="AK243" s="14"/>
      <c r="AL243" s="14"/>
      <c r="AN243" s="14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31:50">
      <c r="AE244" s="52"/>
      <c r="AF244" s="52"/>
      <c r="AH244" s="183"/>
      <c r="AI244" s="182"/>
      <c r="AJ244" s="3"/>
      <c r="AK244" s="14"/>
      <c r="AL244" s="14"/>
      <c r="AN244" s="14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31:50">
      <c r="AE245" s="52"/>
      <c r="AF245" s="52"/>
      <c r="AH245" s="183"/>
      <c r="AI245" s="182"/>
      <c r="AJ245" s="3"/>
      <c r="AK245" s="14"/>
      <c r="AL245" s="14"/>
      <c r="AN245" s="14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31:50">
      <c r="AE246" s="52"/>
      <c r="AF246" s="52"/>
      <c r="AH246" s="183"/>
      <c r="AI246" s="182"/>
      <c r="AJ246" s="3"/>
      <c r="AK246" s="14"/>
      <c r="AL246" s="14"/>
      <c r="AN246" s="14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31:50">
      <c r="AE247" s="52"/>
      <c r="AF247" s="52"/>
      <c r="AH247" s="183"/>
      <c r="AI247" s="182"/>
      <c r="AJ247" s="3"/>
      <c r="AK247" s="14"/>
      <c r="AL247" s="14"/>
      <c r="AN247" s="14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31:50">
      <c r="AE248" s="52"/>
      <c r="AF248" s="52"/>
      <c r="AH248" s="183"/>
      <c r="AI248" s="182"/>
      <c r="AJ248" s="3"/>
      <c r="AK248" s="14"/>
      <c r="AL248" s="14"/>
      <c r="AN248" s="14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31:50">
      <c r="AE249" s="52"/>
      <c r="AF249" s="52"/>
      <c r="AH249" s="183"/>
      <c r="AI249" s="182"/>
      <c r="AJ249" s="3"/>
      <c r="AK249" s="14"/>
      <c r="AL249" s="14"/>
      <c r="AN249" s="14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31:50">
      <c r="AE250" s="52"/>
      <c r="AF250" s="52"/>
      <c r="AH250" s="183"/>
      <c r="AI250" s="182"/>
      <c r="AJ250" s="3"/>
      <c r="AK250" s="14"/>
      <c r="AL250" s="14"/>
      <c r="AN250" s="14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31:50">
      <c r="AE251" s="52"/>
      <c r="AF251" s="52"/>
      <c r="AH251" s="183"/>
      <c r="AI251" s="182"/>
      <c r="AJ251" s="3"/>
      <c r="AK251" s="14"/>
      <c r="AL251" s="14"/>
      <c r="AN251" s="14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31:50">
      <c r="AE252" s="52"/>
      <c r="AF252" s="52"/>
      <c r="AH252" s="183"/>
      <c r="AI252" s="182"/>
      <c r="AJ252" s="3"/>
      <c r="AK252" s="14"/>
      <c r="AL252" s="14"/>
      <c r="AN252" s="14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31:50">
      <c r="AE253" s="52"/>
      <c r="AF253" s="52"/>
      <c r="AH253" s="183"/>
      <c r="AI253" s="182"/>
      <c r="AJ253" s="3"/>
      <c r="AK253" s="14"/>
      <c r="AL253" s="14"/>
      <c r="AN253" s="14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31:50">
      <c r="AE254" s="52"/>
      <c r="AF254" s="52"/>
      <c r="AH254" s="183"/>
      <c r="AI254" s="182"/>
      <c r="AJ254" s="3"/>
      <c r="AK254" s="14"/>
      <c r="AL254" s="14"/>
      <c r="AN254" s="14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31:50">
      <c r="AE255" s="52"/>
      <c r="AF255" s="52"/>
      <c r="AH255" s="183"/>
      <c r="AI255" s="182"/>
      <c r="AJ255" s="3"/>
      <c r="AK255" s="14"/>
      <c r="AL255" s="14"/>
      <c r="AN255" s="14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31:50">
      <c r="AE256" s="52"/>
      <c r="AF256" s="52"/>
      <c r="AH256" s="183"/>
      <c r="AI256" s="182"/>
      <c r="AJ256" s="3"/>
      <c r="AK256" s="14"/>
      <c r="AL256" s="14"/>
      <c r="AN256" s="14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31:49">
      <c r="AE257" s="52"/>
      <c r="AF257" s="52"/>
      <c r="AH257" s="183"/>
      <c r="AI257" s="182"/>
      <c r="AJ257" s="3"/>
      <c r="AK257" s="14"/>
      <c r="AL257" s="14"/>
      <c r="AN257" s="14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31:49">
      <c r="AE258" s="52"/>
      <c r="AF258" s="52"/>
      <c r="AH258" s="183"/>
      <c r="AI258" s="182"/>
      <c r="AJ258" s="3"/>
      <c r="AK258" s="14"/>
      <c r="AL258" s="14"/>
      <c r="AN258" s="14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31:49">
      <c r="AE259" s="52"/>
      <c r="AF259" s="52"/>
      <c r="AH259" s="183"/>
      <c r="AI259" s="182"/>
      <c r="AJ259" s="3"/>
      <c r="AK259" s="14"/>
      <c r="AL259" s="14"/>
      <c r="AN259" s="14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31:49">
      <c r="AE260" s="52"/>
      <c r="AF260" s="52"/>
      <c r="AH260" s="183"/>
      <c r="AI260" s="182"/>
      <c r="AJ260" s="3"/>
      <c r="AK260" s="14"/>
      <c r="AL260" s="14"/>
      <c r="AN260" s="14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31:49">
      <c r="AE261" s="52"/>
      <c r="AF261" s="52"/>
      <c r="AH261" s="183"/>
      <c r="AI261" s="182"/>
      <c r="AJ261" s="3"/>
      <c r="AK261" s="14"/>
      <c r="AL261" s="14"/>
      <c r="AN261" s="14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31:49">
      <c r="AE262" s="52"/>
      <c r="AF262" s="52"/>
      <c r="AH262" s="183"/>
      <c r="AI262" s="182"/>
      <c r="AJ262" s="3"/>
      <c r="AK262" s="14"/>
      <c r="AL262" s="14"/>
      <c r="AN262" s="14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31:49">
      <c r="AE263" s="52"/>
      <c r="AF263" s="52"/>
      <c r="AH263" s="183"/>
      <c r="AI263" s="182"/>
      <c r="AJ263" s="3"/>
      <c r="AK263" s="14"/>
      <c r="AL263" s="14"/>
      <c r="AN263" s="14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31:49">
      <c r="AE264" s="52"/>
      <c r="AF264" s="52"/>
      <c r="AH264" s="183"/>
      <c r="AI264" s="182"/>
      <c r="AJ264" s="3"/>
      <c r="AK264" s="14"/>
      <c r="AL264" s="14"/>
      <c r="AN264" s="14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31:49">
      <c r="AE265" s="52"/>
      <c r="AF265" s="52"/>
      <c r="AH265" s="183"/>
      <c r="AI265" s="182"/>
      <c r="AJ265" s="3"/>
      <c r="AK265" s="14"/>
      <c r="AL265" s="14"/>
      <c r="AN265" s="14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31:49">
      <c r="AE266" s="52"/>
      <c r="AF266" s="52"/>
      <c r="AH266" s="183"/>
      <c r="AI266" s="182"/>
      <c r="AJ266" s="3"/>
      <c r="AK266" s="14"/>
      <c r="AL266" s="14"/>
      <c r="AN266" s="14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31:49">
      <c r="AE267" s="52"/>
      <c r="AF267" s="52"/>
      <c r="AH267" s="183"/>
      <c r="AI267" s="182"/>
      <c r="AJ267" s="3"/>
      <c r="AK267" s="14"/>
      <c r="AL267" s="14"/>
      <c r="AN267" s="14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31:49">
      <c r="AE268" s="52"/>
      <c r="AF268" s="52"/>
      <c r="AH268" s="183"/>
      <c r="AI268" s="182"/>
      <c r="AJ268" s="3"/>
      <c r="AK268" s="14"/>
      <c r="AL268" s="14"/>
      <c r="AN268" s="14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31:49">
      <c r="AE269" s="52"/>
      <c r="AF269" s="52"/>
      <c r="AH269" s="183"/>
      <c r="AI269" s="182"/>
      <c r="AJ269" s="3"/>
      <c r="AK269" s="14"/>
      <c r="AL269" s="14"/>
      <c r="AN269" s="14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31:49">
      <c r="AE270" s="52"/>
      <c r="AF270" s="52"/>
      <c r="AH270" s="183"/>
      <c r="AI270" s="182"/>
      <c r="AJ270" s="3"/>
      <c r="AK270" s="14"/>
      <c r="AL270" s="14"/>
      <c r="AN270" s="14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31:49">
      <c r="AE271" s="52"/>
      <c r="AF271" s="52"/>
      <c r="AH271" s="183"/>
      <c r="AI271" s="182"/>
      <c r="AJ271" s="3"/>
      <c r="AK271" s="14"/>
      <c r="AL271" s="14"/>
      <c r="AN271" s="14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31:49">
      <c r="AE272" s="52"/>
      <c r="AF272" s="52"/>
      <c r="AH272" s="183"/>
      <c r="AI272" s="182"/>
      <c r="AJ272" s="3"/>
      <c r="AK272" s="14"/>
      <c r="AL272" s="14"/>
      <c r="AN272" s="14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31:49">
      <c r="AE273" s="52"/>
      <c r="AF273" s="52"/>
      <c r="AH273" s="183"/>
      <c r="AI273" s="182"/>
      <c r="AJ273" s="3"/>
      <c r="AK273" s="14"/>
      <c r="AL273" s="14"/>
      <c r="AN273" s="14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31:49">
      <c r="AE274" s="52"/>
      <c r="AF274" s="52"/>
      <c r="AH274" s="183"/>
      <c r="AI274" s="182"/>
      <c r="AJ274" s="3"/>
      <c r="AK274" s="14"/>
      <c r="AL274" s="14"/>
      <c r="AN274" s="14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31:49">
      <c r="AE275" s="52"/>
      <c r="AF275" s="52"/>
      <c r="AH275" s="183"/>
      <c r="AI275" s="182"/>
      <c r="AJ275" s="3"/>
      <c r="AK275" s="14"/>
      <c r="AL275" s="14"/>
      <c r="AN275" s="14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31:49">
      <c r="AE276" s="52"/>
      <c r="AF276" s="52"/>
      <c r="AH276" s="183"/>
      <c r="AI276" s="182"/>
      <c r="AJ276" s="3"/>
      <c r="AK276" s="14"/>
      <c r="AL276" s="14"/>
      <c r="AN276" s="14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31:49">
      <c r="AE277" s="52"/>
      <c r="AF277" s="52"/>
      <c r="AH277" s="183"/>
      <c r="AI277" s="182"/>
      <c r="AJ277" s="3"/>
      <c r="AK277" s="14"/>
      <c r="AL277" s="14"/>
      <c r="AN277" s="14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31:49">
      <c r="AE278" s="52"/>
      <c r="AF278" s="52"/>
      <c r="AH278" s="183"/>
      <c r="AI278" s="182"/>
      <c r="AJ278" s="3"/>
      <c r="AK278" s="14"/>
      <c r="AL278" s="14"/>
      <c r="AN278" s="14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31:49">
      <c r="AE279" s="52"/>
      <c r="AF279" s="52"/>
      <c r="AH279" s="183"/>
      <c r="AI279" s="182"/>
      <c r="AJ279" s="3"/>
      <c r="AK279" s="14"/>
      <c r="AL279" s="14"/>
      <c r="AN279" s="14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31:49">
      <c r="AE280" s="52"/>
      <c r="AF280" s="52"/>
      <c r="AH280" s="183"/>
      <c r="AI280" s="182"/>
      <c r="AJ280" s="3"/>
      <c r="AK280" s="14"/>
      <c r="AL280" s="14"/>
      <c r="AN280" s="14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31:49">
      <c r="AE281" s="52"/>
      <c r="AF281" s="52"/>
      <c r="AH281" s="183"/>
      <c r="AI281" s="182"/>
      <c r="AJ281" s="3"/>
      <c r="AK281" s="14"/>
      <c r="AL281" s="14"/>
      <c r="AN281" s="14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31:49">
      <c r="AE282" s="52"/>
      <c r="AF282" s="52"/>
      <c r="AH282" s="183"/>
      <c r="AI282" s="182"/>
      <c r="AJ282" s="3"/>
      <c r="AK282" s="14"/>
      <c r="AL282" s="14"/>
      <c r="AN282" s="14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31:49">
      <c r="AE283" s="52"/>
      <c r="AF283" s="52"/>
      <c r="AH283" s="183"/>
      <c r="AI283" s="182"/>
      <c r="AJ283" s="3"/>
      <c r="AK283" s="14"/>
      <c r="AL283" s="14"/>
      <c r="AN283" s="14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31:49">
      <c r="AE284" s="52"/>
      <c r="AF284" s="52"/>
      <c r="AH284" s="183"/>
      <c r="AI284" s="182"/>
      <c r="AJ284" s="3"/>
      <c r="AK284" s="14"/>
      <c r="AL284" s="14"/>
      <c r="AN284" s="14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31:49">
      <c r="AE285" s="52"/>
      <c r="AF285" s="52"/>
      <c r="AH285" s="183"/>
      <c r="AI285" s="182"/>
      <c r="AJ285" s="3"/>
      <c r="AK285" s="14"/>
      <c r="AL285" s="14"/>
      <c r="AN285" s="14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31:49">
      <c r="AE286" s="52"/>
      <c r="AF286" s="52"/>
      <c r="AH286" s="183"/>
      <c r="AI286" s="182"/>
      <c r="AJ286" s="3"/>
      <c r="AK286" s="14"/>
      <c r="AL286" s="14"/>
      <c r="AN286" s="14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31:49">
      <c r="AE287" s="52"/>
      <c r="AF287" s="52"/>
      <c r="AH287" s="183"/>
      <c r="AJ287" s="3"/>
      <c r="AK287" s="14"/>
      <c r="AL287" s="14"/>
      <c r="AN287" s="14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31:49">
      <c r="AE288" s="52"/>
      <c r="AF288" s="52"/>
      <c r="AH288" s="183"/>
      <c r="AJ288" s="3"/>
      <c r="AK288" s="14"/>
      <c r="AL288" s="14"/>
      <c r="AN288" s="14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31:49">
      <c r="AE289" s="52"/>
      <c r="AF289" s="52"/>
      <c r="AH289" s="183"/>
      <c r="AJ289" s="3"/>
      <c r="AK289" s="14"/>
      <c r="AL289" s="14"/>
      <c r="AN289" s="14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31:49">
      <c r="AE290" s="52"/>
      <c r="AF290" s="52"/>
      <c r="AH290" s="183"/>
      <c r="AJ290" s="3"/>
      <c r="AK290" s="14"/>
      <c r="AL290" s="14"/>
      <c r="AN290" s="14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31:49">
      <c r="AE291" s="52"/>
      <c r="AF291" s="52"/>
      <c r="AJ291" s="3"/>
      <c r="AK291" s="14"/>
      <c r="AL291" s="14"/>
      <c r="AN291" s="14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31:49">
      <c r="AE292" s="52"/>
      <c r="AF292" s="52"/>
      <c r="AJ292" s="3"/>
      <c r="AK292" s="14"/>
      <c r="AL292" s="14"/>
      <c r="AN292" s="14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31:49">
      <c r="AE293" s="52"/>
      <c r="AF293" s="52"/>
      <c r="AJ293" s="3"/>
      <c r="AK293" s="14"/>
      <c r="AL293" s="14"/>
      <c r="AN293" s="14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31:49">
      <c r="AE294" s="52"/>
      <c r="AF294" s="52"/>
      <c r="AJ294" s="3"/>
      <c r="AK294" s="14"/>
      <c r="AL294" s="14"/>
      <c r="AN294" s="14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31:49">
      <c r="AE295" s="52"/>
      <c r="AF295" s="52"/>
      <c r="AJ295" s="3"/>
      <c r="AK295" s="14"/>
      <c r="AL295" s="14"/>
      <c r="AN295" s="14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31:49">
      <c r="AE296" s="52"/>
      <c r="AF296" s="52"/>
      <c r="AJ296" s="3"/>
      <c r="AK296" s="14"/>
      <c r="AL296" s="14"/>
      <c r="AN296" s="14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31:49">
      <c r="AE297" s="52"/>
      <c r="AF297" s="52"/>
      <c r="AJ297" s="3"/>
      <c r="AK297" s="14"/>
      <c r="AL297" s="14"/>
      <c r="AN297" s="14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31:49">
      <c r="AE298" s="52"/>
      <c r="AF298" s="52"/>
      <c r="AJ298" s="3"/>
      <c r="AK298" s="14"/>
      <c r="AL298" s="14"/>
      <c r="AN298" s="14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31:49">
      <c r="AE299" s="52"/>
      <c r="AF299" s="52"/>
      <c r="AJ299" s="3"/>
      <c r="AK299" s="14"/>
      <c r="AL299" s="14"/>
      <c r="AN299" s="14"/>
      <c r="AO299" s="3"/>
      <c r="AP299" s="3"/>
      <c r="AQ299" s="3"/>
      <c r="AR299" s="3"/>
      <c r="AS299" s="3"/>
      <c r="AT299" s="3"/>
      <c r="AU299" s="3"/>
      <c r="AV299" s="3"/>
      <c r="AW299" s="3"/>
    </row>
  </sheetData>
  <pageMargins left="0.75" right="0.75" top="1" bottom="1" header="0.5" footer="0.5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02639C5A1B8A840AC473FF9863AD1CA" ma:contentTypeVersion="18" ma:contentTypeDescription="Opprett et nytt dokument." ma:contentTypeScope="" ma:versionID="e10c23aa7042ae91de9410431a903bbb">
  <xsd:schema xmlns:xsd="http://www.w3.org/2001/XMLSchema" xmlns:xs="http://www.w3.org/2001/XMLSchema" xmlns:p="http://schemas.microsoft.com/office/2006/metadata/properties" xmlns:ns2="3d3141ed-b50e-4808-93af-aad52dd4fba6" xmlns:ns3="5ff6b645-c60d-4b50-b5f7-300ffdfc934c" targetNamespace="http://schemas.microsoft.com/office/2006/metadata/properties" ma:root="true" ma:fieldsID="76ada151378d96fceb4058ee780bc234" ns2:_="" ns3:_="">
    <xsd:import namespace="3d3141ed-b50e-4808-93af-aad52dd4fba6"/>
    <xsd:import namespace="5ff6b645-c60d-4b50-b5f7-300ffdfc93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3141ed-b50e-4808-93af-aad52dd4fb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Bildemerkelapper" ma:readOnly="false" ma:fieldId="{5cf76f15-5ced-4ddc-b409-7134ff3c332f}" ma:taxonomyMulti="true" ma:sspId="a02aee4e-53e0-47e8-9d4f-fe4a9ab66a3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f6b645-c60d-4b50-b5f7-300ffdfc934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ac0e0da-6492-4c0e-bcdd-216fef237188}" ma:internalName="TaxCatchAll" ma:showField="CatchAllData" ma:web="5ff6b645-c60d-4b50-b5f7-300ffdfc93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ff6b645-c60d-4b50-b5f7-300ffdfc934c" xsi:nil="true"/>
    <lcf76f155ced4ddcb4097134ff3c332f xmlns="3d3141ed-b50e-4808-93af-aad52dd4fba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D5107F66-0A87-494F-97D2-A0074AEB272F}"/>
</file>

<file path=customXml/itemProps2.xml><?xml version="1.0" encoding="utf-8"?>
<ds:datastoreItem xmlns:ds="http://schemas.openxmlformats.org/officeDocument/2006/customXml" ds:itemID="{9D0FD8E9-DCCD-4A66-84DC-A3B504BE6A2A}"/>
</file>

<file path=customXml/itemProps3.xml><?xml version="1.0" encoding="utf-8"?>
<ds:datastoreItem xmlns:ds="http://schemas.openxmlformats.org/officeDocument/2006/customXml" ds:itemID="{29639CD5-6DDC-4C58-A32C-F93E33C30DF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31</vt:i4>
      </vt:variant>
      <vt:variant>
        <vt:lpstr>Navngitte områder</vt:lpstr>
      </vt:variant>
      <vt:variant>
        <vt:i4>2</vt:i4>
      </vt:variant>
    </vt:vector>
  </HeadingPairs>
  <TitlesOfParts>
    <vt:vector size="33" baseType="lpstr">
      <vt:lpstr>Ark1</vt:lpstr>
      <vt:lpstr>År</vt:lpstr>
      <vt:lpstr>Å</vt:lpstr>
      <vt:lpstr>Måned</vt:lpstr>
      <vt:lpstr>M</vt:lpstr>
      <vt:lpstr>Uke</vt:lpstr>
      <vt:lpstr>U</vt:lpstr>
      <vt:lpstr>Regioner</vt:lpstr>
      <vt:lpstr>R</vt:lpstr>
      <vt:lpstr>Organisasjon</vt:lpstr>
      <vt:lpstr>O</vt:lpstr>
      <vt:lpstr>Regorg</vt:lpstr>
      <vt:lpstr>RO</vt:lpstr>
      <vt:lpstr>Bedrifter</vt:lpstr>
      <vt:lpstr>B</vt:lpstr>
      <vt:lpstr>Slakteri</vt:lpstr>
      <vt:lpstr>S</vt:lpstr>
      <vt:lpstr>Slakteri per MÅNED</vt:lpstr>
      <vt:lpstr>SM</vt:lpstr>
      <vt:lpstr>Klasse</vt:lpstr>
      <vt:lpstr>K</vt:lpstr>
      <vt:lpstr>Kjøtt%</vt:lpstr>
      <vt:lpstr>KPRO</vt:lpstr>
      <vt:lpstr>Vektgrupper</vt:lpstr>
      <vt:lpstr>V</vt:lpstr>
      <vt:lpstr>Variant</vt:lpstr>
      <vt:lpstr>VA</vt:lpstr>
      <vt:lpstr>Fylker</vt:lpstr>
      <vt:lpstr>F</vt:lpstr>
      <vt:lpstr>Ark2</vt:lpstr>
      <vt:lpstr>RNR</vt:lpstr>
      <vt:lpstr>Ark1</vt:lpstr>
      <vt:lpstr>År!Utskriftsområde</vt:lpstr>
    </vt:vector>
  </TitlesOfParts>
  <Company>Norsk Kjøttsamvirke 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Norsk Kjøtt</dc:creator>
  <cp:lastModifiedBy>Morten Røe</cp:lastModifiedBy>
  <cp:lastPrinted>2014-01-18T21:12:23Z</cp:lastPrinted>
  <dcterms:created xsi:type="dcterms:W3CDTF">1998-09-02T15:52:34Z</dcterms:created>
  <dcterms:modified xsi:type="dcterms:W3CDTF">2025-01-10T21:21:14Z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0x010100802639C5A1B8A840AC473FF9863AD1CA</vt:lpwstr>
  </property>
</Properties>
</file>